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waq-my.sharepoint.com/personal/michelle_nydegger_swiss-aquatics_ch/Documents/SAAS Projects/PISTE/PISTE 2025/Result files/Including Figures/"/>
    </mc:Choice>
  </mc:AlternateContent>
  <xr:revisionPtr revIDLastSave="434" documentId="8_{808615B0-3670-4613-8156-60A5DD8CADEC}" xr6:coauthVersionLast="47" xr6:coauthVersionMax="47" xr10:uidLastSave="{5B1AB035-41B8-4963-A124-C42F43041D32}"/>
  <workbookProtection workbookAlgorithmName="SHA-512" workbookHashValue="kQu28TTSeNPsWmSfTxdoNyRuNqLDSqViwmgCjBrq2PCniO3B2V9JFESUmWSrZberc1BewOyKvwu35TZo3sC2IA==" workbookSaltValue="qMwb/V6zXnYPQ2FJnRncHg==" workbookSpinCount="100000" lockStructure="1"/>
  <bookViews>
    <workbookView xWindow="-110" yWindow="-110" windowWidth="19420" windowHeight="10300" tabRatio="896" xr2:uid="{A54DF769-35A5-47B4-A079-EE5287D3D53A}"/>
  </bookViews>
  <sheets>
    <sheet name="RANKING_YOUTH" sheetId="42" r:id="rId1"/>
    <sheet name="Grids Youth" sheetId="14" state="hidden" r:id="rId2"/>
    <sheet name="Start List Youth" sheetId="27" r:id="rId3"/>
    <sheet name="Total YOUTH" sheetId="2" state="hidden" r:id="rId4"/>
    <sheet name="Upper-Lower body" sheetId="9" r:id="rId5"/>
    <sheet name="Core Strength" sheetId="35" r:id="rId6"/>
    <sheet name="Flex-Extension" sheetId="10" r:id="rId7"/>
    <sheet name="Stand Leg Ext" sheetId="36" r:id="rId8"/>
    <sheet name="Basic Acro" sheetId="37" r:id="rId9"/>
    <sheet name="Propulsion combination" sheetId="31" r:id="rId10"/>
    <sheet name="Bodyboost Baracuda" sheetId="22" r:id="rId11"/>
    <sheet name="Height" sheetId="3" r:id="rId12"/>
    <sheet name="Flexibility in water" sheetId="11" r:id="rId13"/>
    <sheet name="Routine Set" sheetId="18" r:id="rId14"/>
    <sheet name="Figures" sheetId="34" r:id="rId15"/>
  </sheets>
  <definedNames>
    <definedName name="_xlnm._FilterDatabase" localSheetId="10" hidden="1">'Bodyboost Baracuda'!$A$3:$AU$155</definedName>
    <definedName name="_xlnm._FilterDatabase" localSheetId="14" hidden="1">Figures!$A$4:$H$4</definedName>
    <definedName name="_xlnm._FilterDatabase" localSheetId="6" hidden="1">'Flex-Extension'!$B$4:$S$89</definedName>
    <definedName name="_xlnm._FilterDatabase" localSheetId="12" hidden="1">'Flexibility in water'!$B$5:$V$5</definedName>
    <definedName name="_xlnm._FilterDatabase" localSheetId="1" hidden="1">'Grids Youth'!#REF!</definedName>
    <definedName name="_xlnm._FilterDatabase" localSheetId="11" hidden="1">Height!$B$3:$AI$154</definedName>
    <definedName name="_xlnm._FilterDatabase" localSheetId="13" hidden="1">'Routine Set'!$A$4:$BL$4</definedName>
    <definedName name="_xlnm._FilterDatabase" localSheetId="2" hidden="1">'Start List Youth'!$A$4:$G$154</definedName>
    <definedName name="_xlnm._FilterDatabase" localSheetId="3" hidden="1">'Total YOUTH'!$A$1:$Z$154</definedName>
    <definedName name="_xlnm._FilterDatabase" localSheetId="4" hidden="1">'Upper-Lower body'!$B$5:$O$90</definedName>
    <definedName name="Catego">#REF!</definedName>
    <definedName name="_xlnm.Print_Area" localSheetId="10">'Bodyboost Baracuda'!$A$1:$AT$91</definedName>
    <definedName name="_xlnm.Print_Area" localSheetId="12">'Flexibility in water'!$B$1:$U$90</definedName>
    <definedName name="_xlnm.Print_Area" localSheetId="11">Height!$B$1:$AC$90</definedName>
    <definedName name="_xlnm.Print_Area" localSheetId="0">RANKING_YOUTH!$A$1:$Z$74</definedName>
    <definedName name="_xlnm.Print_Area" localSheetId="13">'Routine Set'!$A$1:$BL$90</definedName>
    <definedName name="_xlnm.Print_Area" localSheetId="2">'Start List Youth'!$B$1:$G$74</definedName>
    <definedName name="_xlnm.Print_Area" localSheetId="4">'Upper-Lower body'!$B$1:$O$90</definedName>
    <definedName name="Images">#REF!</definedName>
    <definedName name="Logo">IF(#REF!="OUI",OFFSET(#REF!,MATCH(#REF!,#REF!,0)-1,))</definedName>
    <definedName name="Nr_1st_swimmers_Comb">#REF!</definedName>
    <definedName name="Nr_1st_swimmers_Duet">#REF!</definedName>
    <definedName name="Nr_1st_swimmers_DuetT">#REF!</definedName>
    <definedName name="Nr_1st_swimmers_Highlight">#REF!</definedName>
    <definedName name="Nr_1st_swimmers_MDuet">#REF!</definedName>
    <definedName name="Nr_1st_swimmers_Solo">#REF!</definedName>
    <definedName name="Nr_1st_swimmers_SoloT">#REF!</definedName>
    <definedName name="Nr_1st_swimmers_Team">#REF!</definedName>
    <definedName name="Nr_1st_swimmers_TeamT">#REF!</definedName>
    <definedName name="Nr_preswimmers_Comb">#REF!</definedName>
    <definedName name="Nr_preswimmers_Duet">#REF!</definedName>
    <definedName name="Nr_preswimmers_DuetT">#REF!</definedName>
    <definedName name="Nr_preswimmers_Highlight">#REF!</definedName>
    <definedName name="Nr_preswimmers_MDuet1">#REF!</definedName>
    <definedName name="Nr_preswimmers_MDuetT">#REF!</definedName>
    <definedName name="Nr_preswimmers_Solo">#REF!</definedName>
    <definedName name="Nr_preswimmers_Team">#REF!</definedName>
    <definedName name="Nr_preswimmers_TeamT">#REF!</definedName>
    <definedName name="OuiNon">#REF!</definedName>
    <definedName name="Photo_Left">IF(Pictures="TRUE",OFFSET(#REF!,MATCH(#REF!,#REF!,0)-1,))</definedName>
    <definedName name="Photo_Right">IF(Pictures="TRUE",OFFSET(#REF!,MATCH(#REF!,#REF!,0)-1,))</definedName>
    <definedName name="Pictures">#REF!</definedName>
    <definedName name="Res_array_0_Comb">#REF!</definedName>
    <definedName name="Res_array_0_Duet">#REF!</definedName>
    <definedName name="Res_array_0_DuetT">#REF!</definedName>
    <definedName name="Res_array_0_Highlight">#REF!</definedName>
    <definedName name="Res_array_0_MDuet">#REF!</definedName>
    <definedName name="Res_array_0_MDuetT">#REF!</definedName>
    <definedName name="Res_array_0_Solo">#REF!</definedName>
    <definedName name="Res_array_0_SoloT">#REF!</definedName>
    <definedName name="Res_array_0_Team">#REF!</definedName>
    <definedName name="Res_array_0_TeamT">#REF!</definedName>
    <definedName name="Res_array_1_Comb">#REF!</definedName>
    <definedName name="Res_array_1_Duet">#REF!</definedName>
    <definedName name="Res_array_1_DuetT">#REF!</definedName>
    <definedName name="Res_array_1_Highlight">#REF!</definedName>
    <definedName name="Res_array_1_MDuet">#REF!</definedName>
    <definedName name="Res_array_1_MDuetT">#REF!</definedName>
    <definedName name="Res_array_1_Solo">#REF!</definedName>
    <definedName name="Res_array_1_SoloT">#REF!</definedName>
    <definedName name="Res_array_1_Team">#REF!</definedName>
    <definedName name="Res_array_1_TeamT">#REF!</definedName>
    <definedName name="Res_array_2_Comb">#REF!</definedName>
    <definedName name="Res_array_2_Duet">#REF!</definedName>
    <definedName name="Res_array_2_DuetT">#REF!</definedName>
    <definedName name="Res_array_2_Highlight">#REF!</definedName>
    <definedName name="Res_array_2_MDuet">#REF!</definedName>
    <definedName name="Res_array_2_MDuetT">#REF!</definedName>
    <definedName name="Res_array_2_Solo">#REF!</definedName>
    <definedName name="Res_array_2_SoloT">#REF!</definedName>
    <definedName name="Res_array_2_Team">#REF!</definedName>
    <definedName name="Res_array_2_TeamT">#REF!</definedName>
    <definedName name="Res_array_3_Comb">#REF!</definedName>
    <definedName name="Res_array_3_Duet">#REF!</definedName>
    <definedName name="Res_array_3_DuetT">#REF!</definedName>
    <definedName name="Res_array_3_Highlight">#REF!</definedName>
    <definedName name="Res_array_3_MDuet">#REF!</definedName>
    <definedName name="Res_array_3_MDuetT">#REF!</definedName>
    <definedName name="Res_array_3_Solo">#REF!</definedName>
    <definedName name="Res_array_3_SoloT">#REF!</definedName>
    <definedName name="Res_array_3_Team">#REF!</definedName>
    <definedName name="Res_array_3_TeamT">#REF!</definedName>
    <definedName name="Res_array_4_Comb">#REF!</definedName>
    <definedName name="Res_array_4_Duet">#REF!</definedName>
    <definedName name="Res_array_4_DuetT">#REF!</definedName>
    <definedName name="Res_array_4_Highlight">#REF!</definedName>
    <definedName name="Res_array_4_MDuet">#REF!</definedName>
    <definedName name="Res_array_4_MDuetT">#REF!</definedName>
    <definedName name="Res_array_4_Solo">#REF!</definedName>
    <definedName name="Res_array_4_SoloT">#REF!</definedName>
    <definedName name="Res_array_4_Team">#REF!</definedName>
    <definedName name="Res_array_4_TeamT">#REF!</definedName>
    <definedName name="Res_array_5_Comb">#REF!</definedName>
    <definedName name="Res_array_5_Duet">#REF!</definedName>
    <definedName name="Res_array_5_DuetT">#REF!</definedName>
    <definedName name="Res_array_5_Highlight">#REF!</definedName>
    <definedName name="Res_array_5_MDuet">#REF!</definedName>
    <definedName name="Res_array_5_MDuetT">#REF!</definedName>
    <definedName name="Res_array_5_Solo">#REF!</definedName>
    <definedName name="Res_array_5_SoloT">#REF!</definedName>
    <definedName name="Res_array_5_Team">#REF!</definedName>
    <definedName name="Res_array_5_TeamT">#REF!</definedName>
    <definedName name="Res_array_6_Comb">#REF!</definedName>
    <definedName name="Res_array_6_Duet">#REF!</definedName>
    <definedName name="Res_array_6_DuetT">#REF!</definedName>
    <definedName name="Res_array_6_Highlight">#REF!</definedName>
    <definedName name="Res_array_6_MDuet">#REF!</definedName>
    <definedName name="Res_array_6_MDuetT">#REF!</definedName>
    <definedName name="Res_array_6_Solo">#REF!</definedName>
    <definedName name="Res_array_6_SoloT">#REF!</definedName>
    <definedName name="Res_array_6_Team">#REF!</definedName>
    <definedName name="Res_array_6_TeamT">#REF!</definedName>
    <definedName name="Sprachauswahl">#REF!</definedName>
    <definedName name="Type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2" l="1"/>
  <c r="O46" i="42"/>
  <c r="M46" i="42"/>
  <c r="K46" i="42"/>
  <c r="J46" i="42"/>
  <c r="I46" i="42"/>
  <c r="H46" i="42"/>
  <c r="F46" i="42"/>
  <c r="E46" i="42"/>
  <c r="W46" i="42" s="1"/>
  <c r="D46" i="42"/>
  <c r="C46" i="42"/>
  <c r="P46" i="42" s="1"/>
  <c r="E56" i="42"/>
  <c r="W56" i="42" s="1"/>
  <c r="D56" i="42"/>
  <c r="C56" i="42"/>
  <c r="I56" i="42" s="1"/>
  <c r="E43" i="42"/>
  <c r="W43" i="42" s="1"/>
  <c r="D43" i="42"/>
  <c r="C43" i="42"/>
  <c r="J43" i="42" s="1"/>
  <c r="E19" i="42"/>
  <c r="W19" i="42" s="1"/>
  <c r="D19" i="42"/>
  <c r="C19" i="42"/>
  <c r="E61" i="42"/>
  <c r="W61" i="42" s="1"/>
  <c r="D61" i="42"/>
  <c r="C61" i="42"/>
  <c r="J61" i="42" s="1"/>
  <c r="R74" i="42"/>
  <c r="E74" i="42"/>
  <c r="W74" i="42" s="1"/>
  <c r="D74" i="42"/>
  <c r="C74" i="42"/>
  <c r="S74" i="42" s="1"/>
  <c r="Q16" i="42"/>
  <c r="L16" i="42"/>
  <c r="F16" i="42"/>
  <c r="E16" i="42"/>
  <c r="W16" i="42" s="1"/>
  <c r="D16" i="42"/>
  <c r="C16" i="42"/>
  <c r="W57" i="42"/>
  <c r="E57" i="42"/>
  <c r="D57" i="42"/>
  <c r="C57" i="42"/>
  <c r="K57" i="42" s="1"/>
  <c r="U18" i="42"/>
  <c r="S18" i="42"/>
  <c r="Q18" i="42"/>
  <c r="O18" i="42"/>
  <c r="M18" i="42"/>
  <c r="E18" i="42"/>
  <c r="W18" i="42" s="1"/>
  <c r="D18" i="42"/>
  <c r="C18" i="42"/>
  <c r="W70" i="42"/>
  <c r="E70" i="42"/>
  <c r="D70" i="42"/>
  <c r="C70" i="42"/>
  <c r="Q12" i="42"/>
  <c r="O12" i="42"/>
  <c r="M12" i="42"/>
  <c r="L12" i="42"/>
  <c r="F12" i="42"/>
  <c r="E12" i="42"/>
  <c r="W12" i="42" s="1"/>
  <c r="D12" i="42"/>
  <c r="C12" i="42"/>
  <c r="U12" i="42" s="1"/>
  <c r="E25" i="42"/>
  <c r="W25" i="42" s="1"/>
  <c r="D25" i="42"/>
  <c r="C25" i="42"/>
  <c r="K25" i="42" s="1"/>
  <c r="R38" i="42"/>
  <c r="O38" i="42"/>
  <c r="H38" i="42"/>
  <c r="E38" i="42"/>
  <c r="W38" i="42" s="1"/>
  <c r="D38" i="42"/>
  <c r="C38" i="42"/>
  <c r="U8" i="42"/>
  <c r="R8" i="42"/>
  <c r="O8" i="42"/>
  <c r="K8" i="42"/>
  <c r="J8" i="42"/>
  <c r="I8" i="42"/>
  <c r="H8" i="42"/>
  <c r="G8" i="42"/>
  <c r="F8" i="42"/>
  <c r="E8" i="42"/>
  <c r="W8" i="42" s="1"/>
  <c r="D8" i="42"/>
  <c r="C8" i="42"/>
  <c r="M8" i="42" s="1"/>
  <c r="K6" i="42"/>
  <c r="J6" i="42"/>
  <c r="I6" i="42"/>
  <c r="H6" i="42"/>
  <c r="G6" i="42"/>
  <c r="E6" i="42"/>
  <c r="W6" i="42" s="1"/>
  <c r="D6" i="42"/>
  <c r="C6" i="42"/>
  <c r="R6" i="42" s="1"/>
  <c r="E17" i="42"/>
  <c r="W17" i="42" s="1"/>
  <c r="D17" i="42"/>
  <c r="C17" i="42"/>
  <c r="Q17" i="42" s="1"/>
  <c r="W51" i="42"/>
  <c r="U51" i="42"/>
  <c r="S51" i="42"/>
  <c r="P51" i="42"/>
  <c r="O51" i="42"/>
  <c r="E51" i="42"/>
  <c r="D51" i="42"/>
  <c r="C51" i="42"/>
  <c r="L51" i="42" s="1"/>
  <c r="E20" i="42"/>
  <c r="W20" i="42" s="1"/>
  <c r="D20" i="42"/>
  <c r="C20" i="42"/>
  <c r="K20" i="42" s="1"/>
  <c r="S5" i="42"/>
  <c r="E5" i="42"/>
  <c r="W5" i="42" s="1"/>
  <c r="D5" i="42"/>
  <c r="C5" i="42"/>
  <c r="U5" i="42" s="1"/>
  <c r="R60" i="42"/>
  <c r="L60" i="42"/>
  <c r="J60" i="42"/>
  <c r="I60" i="42"/>
  <c r="H60" i="42"/>
  <c r="F60" i="42"/>
  <c r="E60" i="42"/>
  <c r="W60" i="42" s="1"/>
  <c r="D60" i="42"/>
  <c r="C60" i="42"/>
  <c r="U60" i="42" s="1"/>
  <c r="E24" i="42"/>
  <c r="W24" i="42" s="1"/>
  <c r="D24" i="42"/>
  <c r="C24" i="42"/>
  <c r="E21" i="42"/>
  <c r="W21" i="42" s="1"/>
  <c r="D21" i="42"/>
  <c r="C21" i="42"/>
  <c r="I21" i="42" s="1"/>
  <c r="R27" i="42"/>
  <c r="Q27" i="42"/>
  <c r="E27" i="42"/>
  <c r="W27" i="42" s="1"/>
  <c r="D27" i="42"/>
  <c r="C27" i="42"/>
  <c r="M27" i="42" s="1"/>
  <c r="W53" i="42"/>
  <c r="S53" i="42"/>
  <c r="R53" i="42"/>
  <c r="Q53" i="42"/>
  <c r="P53" i="42"/>
  <c r="L53" i="42"/>
  <c r="E53" i="42"/>
  <c r="D53" i="42"/>
  <c r="C53" i="42"/>
  <c r="F53" i="42" s="1"/>
  <c r="E29" i="42"/>
  <c r="W29" i="42" s="1"/>
  <c r="D29" i="42"/>
  <c r="C29" i="42"/>
  <c r="L29" i="42" s="1"/>
  <c r="E31" i="42"/>
  <c r="W31" i="42" s="1"/>
  <c r="D31" i="42"/>
  <c r="C31" i="42"/>
  <c r="P31" i="42" s="1"/>
  <c r="W34" i="42"/>
  <c r="E34" i="42"/>
  <c r="D34" i="42"/>
  <c r="C34" i="42"/>
  <c r="O34" i="42" s="1"/>
  <c r="U65" i="42"/>
  <c r="R65" i="42"/>
  <c r="P65" i="42"/>
  <c r="E65" i="42"/>
  <c r="W65" i="42" s="1"/>
  <c r="D65" i="42"/>
  <c r="C65" i="42"/>
  <c r="E67" i="42"/>
  <c r="W67" i="42" s="1"/>
  <c r="D67" i="42"/>
  <c r="C67" i="42"/>
  <c r="J67" i="42" s="1"/>
  <c r="E10" i="42"/>
  <c r="W10" i="42" s="1"/>
  <c r="D10" i="42"/>
  <c r="C10" i="42"/>
  <c r="S10" i="42" s="1"/>
  <c r="Q54" i="42"/>
  <c r="P54" i="42"/>
  <c r="F54" i="42"/>
  <c r="E54" i="42"/>
  <c r="W54" i="42" s="1"/>
  <c r="D54" i="42"/>
  <c r="C54" i="42"/>
  <c r="E52" i="42"/>
  <c r="W52" i="42" s="1"/>
  <c r="D52" i="42"/>
  <c r="C52" i="42"/>
  <c r="U23" i="42"/>
  <c r="E23" i="42"/>
  <c r="W23" i="42" s="1"/>
  <c r="D23" i="42"/>
  <c r="C23" i="42"/>
  <c r="M23" i="42" s="1"/>
  <c r="E44" i="42"/>
  <c r="W44" i="42" s="1"/>
  <c r="D44" i="42"/>
  <c r="C44" i="42"/>
  <c r="K44" i="42" s="1"/>
  <c r="P41" i="42"/>
  <c r="O41" i="42"/>
  <c r="M41" i="42"/>
  <c r="J41" i="42"/>
  <c r="I41" i="42"/>
  <c r="G41" i="42"/>
  <c r="E41" i="42"/>
  <c r="W41" i="42" s="1"/>
  <c r="D41" i="42"/>
  <c r="C41" i="42"/>
  <c r="U41" i="42" s="1"/>
  <c r="E9" i="42"/>
  <c r="W9" i="42" s="1"/>
  <c r="D9" i="42"/>
  <c r="C9" i="42"/>
  <c r="M9" i="42" s="1"/>
  <c r="U30" i="42"/>
  <c r="K30" i="42"/>
  <c r="J30" i="42"/>
  <c r="E30" i="42"/>
  <c r="W30" i="42" s="1"/>
  <c r="D30" i="42"/>
  <c r="C30" i="42"/>
  <c r="W33" i="42"/>
  <c r="M33" i="42"/>
  <c r="L33" i="42"/>
  <c r="I33" i="42"/>
  <c r="H33" i="42"/>
  <c r="G33" i="42"/>
  <c r="E33" i="42"/>
  <c r="D33" i="42"/>
  <c r="C33" i="42"/>
  <c r="F33" i="42" s="1"/>
  <c r="O63" i="42"/>
  <c r="M63" i="42"/>
  <c r="L63" i="42"/>
  <c r="K63" i="42"/>
  <c r="J63" i="42"/>
  <c r="G63" i="42"/>
  <c r="F63" i="42"/>
  <c r="E63" i="42"/>
  <c r="W63" i="42" s="1"/>
  <c r="D63" i="42"/>
  <c r="C63" i="42"/>
  <c r="P63" i="42" s="1"/>
  <c r="E32" i="42"/>
  <c r="W32" i="42" s="1"/>
  <c r="D32" i="42"/>
  <c r="C32" i="42"/>
  <c r="R14" i="42"/>
  <c r="Q14" i="42"/>
  <c r="E14" i="42"/>
  <c r="W14" i="42" s="1"/>
  <c r="D14" i="42"/>
  <c r="C14" i="42"/>
  <c r="J14" i="42" s="1"/>
  <c r="E7" i="42"/>
  <c r="W7" i="42" s="1"/>
  <c r="D7" i="42"/>
  <c r="C7" i="42"/>
  <c r="W47" i="42"/>
  <c r="S47" i="42"/>
  <c r="Q47" i="42"/>
  <c r="O47" i="42"/>
  <c r="L47" i="42"/>
  <c r="E47" i="42"/>
  <c r="D47" i="42"/>
  <c r="C47" i="42"/>
  <c r="J47" i="42" s="1"/>
  <c r="E69" i="42"/>
  <c r="W69" i="42" s="1"/>
  <c r="D69" i="42"/>
  <c r="C69" i="42"/>
  <c r="E71" i="42"/>
  <c r="W71" i="42" s="1"/>
  <c r="D71" i="42"/>
  <c r="C71" i="42"/>
  <c r="K71" i="42" s="1"/>
  <c r="E72" i="42"/>
  <c r="W72" i="42" s="1"/>
  <c r="D72" i="42"/>
  <c r="C72" i="42"/>
  <c r="J72" i="42" s="1"/>
  <c r="E40" i="42"/>
  <c r="W40" i="42" s="1"/>
  <c r="D40" i="42"/>
  <c r="C40" i="42"/>
  <c r="S40" i="42" s="1"/>
  <c r="U22" i="42"/>
  <c r="K22" i="42"/>
  <c r="E22" i="42"/>
  <c r="W22" i="42" s="1"/>
  <c r="D22" i="42"/>
  <c r="C22" i="42"/>
  <c r="G22" i="42" s="1"/>
  <c r="E59" i="42"/>
  <c r="W59" i="42" s="1"/>
  <c r="D59" i="42"/>
  <c r="C59" i="42"/>
  <c r="M59" i="42" s="1"/>
  <c r="R55" i="42"/>
  <c r="M55" i="42"/>
  <c r="J55" i="42"/>
  <c r="I55" i="42"/>
  <c r="H55" i="42"/>
  <c r="F55" i="42"/>
  <c r="E55" i="42"/>
  <c r="W55" i="42" s="1"/>
  <c r="D55" i="42"/>
  <c r="C55" i="42"/>
  <c r="O55" i="42" s="1"/>
  <c r="E13" i="42"/>
  <c r="W13" i="42" s="1"/>
  <c r="D13" i="42"/>
  <c r="C13" i="42"/>
  <c r="E42" i="42"/>
  <c r="W42" i="42" s="1"/>
  <c r="D42" i="42"/>
  <c r="C42" i="42"/>
  <c r="H42" i="42" s="1"/>
  <c r="U64" i="42"/>
  <c r="R64" i="42"/>
  <c r="J64" i="42"/>
  <c r="E64" i="42"/>
  <c r="W64" i="42" s="1"/>
  <c r="D64" i="42"/>
  <c r="C64" i="42"/>
  <c r="P48" i="42"/>
  <c r="O48" i="42"/>
  <c r="M48" i="42"/>
  <c r="H48" i="42"/>
  <c r="E48" i="42"/>
  <c r="W48" i="42" s="1"/>
  <c r="D48" i="42"/>
  <c r="C48" i="42"/>
  <c r="L48" i="42" s="1"/>
  <c r="U66" i="42"/>
  <c r="R66" i="42"/>
  <c r="E66" i="42"/>
  <c r="W66" i="42" s="1"/>
  <c r="D66" i="42"/>
  <c r="C66" i="42"/>
  <c r="Q66" i="42" s="1"/>
  <c r="W26" i="42"/>
  <c r="R26" i="42"/>
  <c r="O26" i="42"/>
  <c r="M26" i="42"/>
  <c r="L26" i="42"/>
  <c r="K26" i="42"/>
  <c r="G26" i="42"/>
  <c r="F26" i="42"/>
  <c r="E26" i="42"/>
  <c r="D26" i="42"/>
  <c r="C26" i="42"/>
  <c r="P26" i="42" s="1"/>
  <c r="E49" i="42"/>
  <c r="W49" i="42" s="1"/>
  <c r="D49" i="42"/>
  <c r="C49" i="42"/>
  <c r="I49" i="42" s="1"/>
  <c r="R73" i="42"/>
  <c r="P73" i="42"/>
  <c r="O73" i="42"/>
  <c r="E73" i="42"/>
  <c r="W73" i="42" s="1"/>
  <c r="D73" i="42"/>
  <c r="C73" i="42"/>
  <c r="I73" i="42" s="1"/>
  <c r="S45" i="42"/>
  <c r="Q45" i="42"/>
  <c r="P45" i="42"/>
  <c r="I45" i="42"/>
  <c r="E45" i="42"/>
  <c r="W45" i="42" s="1"/>
  <c r="D45" i="42"/>
  <c r="C45" i="42"/>
  <c r="E62" i="42"/>
  <c r="W62" i="42" s="1"/>
  <c r="D62" i="42"/>
  <c r="C62" i="42"/>
  <c r="M62" i="42" s="1"/>
  <c r="S37" i="42"/>
  <c r="Q37" i="42"/>
  <c r="M37" i="42"/>
  <c r="K37" i="42"/>
  <c r="J37" i="42"/>
  <c r="I37" i="42"/>
  <c r="H37" i="42"/>
  <c r="G37" i="42"/>
  <c r="F37" i="42"/>
  <c r="E37" i="42"/>
  <c r="W37" i="42" s="1"/>
  <c r="D37" i="42"/>
  <c r="C37" i="42"/>
  <c r="P37" i="42" s="1"/>
  <c r="E28" i="42"/>
  <c r="W28" i="42" s="1"/>
  <c r="D28" i="42"/>
  <c r="C28" i="42"/>
  <c r="L28" i="42" s="1"/>
  <c r="E36" i="42"/>
  <c r="W36" i="42" s="1"/>
  <c r="D36" i="42"/>
  <c r="C36" i="42"/>
  <c r="L36" i="42" s="1"/>
  <c r="E35" i="42"/>
  <c r="W35" i="42" s="1"/>
  <c r="D35" i="42"/>
  <c r="C35" i="42"/>
  <c r="F35" i="42" s="1"/>
  <c r="E50" i="42"/>
  <c r="W50" i="42" s="1"/>
  <c r="D50" i="42"/>
  <c r="C50" i="42"/>
  <c r="I50" i="42" s="1"/>
  <c r="U58" i="42"/>
  <c r="S58" i="42"/>
  <c r="E58" i="42"/>
  <c r="W58" i="42" s="1"/>
  <c r="D58" i="42"/>
  <c r="C58" i="42"/>
  <c r="H58" i="42" s="1"/>
  <c r="E68" i="42"/>
  <c r="W68" i="42" s="1"/>
  <c r="D68" i="42"/>
  <c r="C68" i="42"/>
  <c r="H68" i="42" s="1"/>
  <c r="E11" i="42"/>
  <c r="W11" i="42" s="1"/>
  <c r="D11" i="42"/>
  <c r="C11" i="42"/>
  <c r="R11" i="42" s="1"/>
  <c r="W39" i="42"/>
  <c r="P39" i="42"/>
  <c r="M39" i="42"/>
  <c r="E39" i="42"/>
  <c r="D39" i="42"/>
  <c r="C39" i="42"/>
  <c r="J39" i="42" s="1"/>
  <c r="E15" i="42"/>
  <c r="W15" i="42" s="1"/>
  <c r="D15" i="42"/>
  <c r="C15" i="42"/>
  <c r="I15" i="42" s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" i="37"/>
  <c r="G8" i="37"/>
  <c r="G9" i="37"/>
  <c r="G10" i="37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0" i="37"/>
  <c r="G31" i="37"/>
  <c r="G32" i="37"/>
  <c r="G33" i="37"/>
  <c r="G34" i="37"/>
  <c r="G35" i="37"/>
  <c r="G36" i="37"/>
  <c r="G37" i="37"/>
  <c r="G38" i="37"/>
  <c r="G39" i="37"/>
  <c r="G40" i="37"/>
  <c r="G41" i="37"/>
  <c r="G42" i="37"/>
  <c r="G43" i="37"/>
  <c r="G44" i="37"/>
  <c r="G45" i="37"/>
  <c r="G46" i="37"/>
  <c r="G47" i="37"/>
  <c r="G48" i="37"/>
  <c r="G49" i="37"/>
  <c r="G50" i="37"/>
  <c r="G51" i="37"/>
  <c r="G52" i="37"/>
  <c r="G53" i="37"/>
  <c r="G54" i="37"/>
  <c r="G55" i="37"/>
  <c r="G56" i="37"/>
  <c r="G57" i="37"/>
  <c r="G58" i="37"/>
  <c r="G59" i="37"/>
  <c r="G60" i="37"/>
  <c r="G61" i="37"/>
  <c r="G62" i="37"/>
  <c r="G63" i="37"/>
  <c r="G64" i="37"/>
  <c r="G65" i="37"/>
  <c r="G66" i="37"/>
  <c r="G67" i="37"/>
  <c r="G68" i="37"/>
  <c r="G69" i="37"/>
  <c r="G70" i="37"/>
  <c r="G71" i="37"/>
  <c r="G72" i="37"/>
  <c r="G73" i="37"/>
  <c r="G74" i="37"/>
  <c r="G75" i="37"/>
  <c r="G76" i="37"/>
  <c r="G77" i="37"/>
  <c r="G78" i="37"/>
  <c r="G79" i="37"/>
  <c r="G80" i="37"/>
  <c r="G81" i="37"/>
  <c r="G82" i="37"/>
  <c r="G83" i="37"/>
  <c r="G84" i="37"/>
  <c r="G85" i="37"/>
  <c r="G86" i="37"/>
  <c r="G87" i="37"/>
  <c r="G88" i="37"/>
  <c r="G89" i="37"/>
  <c r="G90" i="37"/>
  <c r="G91" i="37"/>
  <c r="G92" i="37"/>
  <c r="G93" i="37"/>
  <c r="G94" i="37"/>
  <c r="G95" i="37"/>
  <c r="G96" i="37"/>
  <c r="G97" i="37"/>
  <c r="G98" i="37"/>
  <c r="G99" i="37"/>
  <c r="G100" i="37"/>
  <c r="G101" i="37"/>
  <c r="G102" i="37"/>
  <c r="G103" i="37"/>
  <c r="G104" i="37"/>
  <c r="G105" i="37"/>
  <c r="G106" i="37"/>
  <c r="G107" i="37"/>
  <c r="G108" i="37"/>
  <c r="G109" i="37"/>
  <c r="G110" i="37"/>
  <c r="G111" i="37"/>
  <c r="G112" i="37"/>
  <c r="G113" i="37"/>
  <c r="G114" i="37"/>
  <c r="G115" i="37"/>
  <c r="G116" i="37"/>
  <c r="G117" i="37"/>
  <c r="G118" i="37"/>
  <c r="G119" i="37"/>
  <c r="G120" i="37"/>
  <c r="G121" i="37"/>
  <c r="G122" i="37"/>
  <c r="G123" i="37"/>
  <c r="G124" i="37"/>
  <c r="G125" i="37"/>
  <c r="G126" i="37"/>
  <c r="G127" i="37"/>
  <c r="G128" i="37"/>
  <c r="G129" i="37"/>
  <c r="G130" i="37"/>
  <c r="G131" i="37"/>
  <c r="G132" i="37"/>
  <c r="G133" i="37"/>
  <c r="G134" i="37"/>
  <c r="G135" i="37"/>
  <c r="G136" i="37"/>
  <c r="G137" i="37"/>
  <c r="G138" i="37"/>
  <c r="G139" i="37"/>
  <c r="G140" i="37"/>
  <c r="G141" i="37"/>
  <c r="G142" i="37"/>
  <c r="G143" i="37"/>
  <c r="G144" i="37"/>
  <c r="G145" i="37"/>
  <c r="G146" i="37"/>
  <c r="G147" i="37"/>
  <c r="G148" i="37"/>
  <c r="G149" i="37"/>
  <c r="G150" i="37"/>
  <c r="G151" i="37"/>
  <c r="G152" i="37"/>
  <c r="G153" i="37"/>
  <c r="G154" i="37"/>
  <c r="G6" i="37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6" i="36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51" i="35"/>
  <c r="H52" i="35"/>
  <c r="H53" i="35"/>
  <c r="H54" i="35"/>
  <c r="H55" i="35"/>
  <c r="H56" i="35"/>
  <c r="H57" i="35"/>
  <c r="H58" i="35"/>
  <c r="H59" i="35"/>
  <c r="H60" i="35"/>
  <c r="H61" i="35"/>
  <c r="H62" i="35"/>
  <c r="H63" i="35"/>
  <c r="H64" i="35"/>
  <c r="H65" i="35"/>
  <c r="H66" i="35"/>
  <c r="H67" i="35"/>
  <c r="H68" i="35"/>
  <c r="H69" i="35"/>
  <c r="H70" i="35"/>
  <c r="H71" i="35"/>
  <c r="H72" i="35"/>
  <c r="H73" i="35"/>
  <c r="H74" i="35"/>
  <c r="H75" i="35"/>
  <c r="H76" i="35"/>
  <c r="H77" i="35"/>
  <c r="H78" i="35"/>
  <c r="H79" i="35"/>
  <c r="H80" i="35"/>
  <c r="H81" i="35"/>
  <c r="H82" i="35"/>
  <c r="H83" i="35"/>
  <c r="H84" i="35"/>
  <c r="H85" i="35"/>
  <c r="H86" i="35"/>
  <c r="H87" i="35"/>
  <c r="H88" i="35"/>
  <c r="H89" i="35"/>
  <c r="H90" i="35"/>
  <c r="H91" i="35"/>
  <c r="H92" i="35"/>
  <c r="H93" i="35"/>
  <c r="H94" i="35"/>
  <c r="H95" i="35"/>
  <c r="H96" i="35"/>
  <c r="H97" i="35"/>
  <c r="H98" i="35"/>
  <c r="H99" i="35"/>
  <c r="H100" i="35"/>
  <c r="H101" i="35"/>
  <c r="H102" i="35"/>
  <c r="H103" i="35"/>
  <c r="H104" i="35"/>
  <c r="H105" i="35"/>
  <c r="H106" i="35"/>
  <c r="H107" i="35"/>
  <c r="H108" i="35"/>
  <c r="H109" i="35"/>
  <c r="H110" i="35"/>
  <c r="H111" i="35"/>
  <c r="H112" i="35"/>
  <c r="H113" i="35"/>
  <c r="H114" i="35"/>
  <c r="H115" i="35"/>
  <c r="H116" i="35"/>
  <c r="H117" i="35"/>
  <c r="H118" i="35"/>
  <c r="H119" i="35"/>
  <c r="H120" i="35"/>
  <c r="H121" i="35"/>
  <c r="H122" i="35"/>
  <c r="H123" i="35"/>
  <c r="H124" i="35"/>
  <c r="H125" i="35"/>
  <c r="H126" i="35"/>
  <c r="H127" i="35"/>
  <c r="H128" i="35"/>
  <c r="H129" i="35"/>
  <c r="H130" i="35"/>
  <c r="H131" i="35"/>
  <c r="H132" i="35"/>
  <c r="H133" i="35"/>
  <c r="H134" i="35"/>
  <c r="H135" i="35"/>
  <c r="H136" i="35"/>
  <c r="H137" i="35"/>
  <c r="H138" i="35"/>
  <c r="H139" i="35"/>
  <c r="H140" i="35"/>
  <c r="H141" i="35"/>
  <c r="H142" i="35"/>
  <c r="H143" i="35"/>
  <c r="H144" i="35"/>
  <c r="H145" i="35"/>
  <c r="H146" i="35"/>
  <c r="H147" i="35"/>
  <c r="H148" i="35"/>
  <c r="H149" i="35"/>
  <c r="H150" i="35"/>
  <c r="H151" i="35"/>
  <c r="H152" i="35"/>
  <c r="H153" i="35"/>
  <c r="H154" i="35"/>
  <c r="H6" i="35"/>
  <c r="H7" i="35"/>
  <c r="H8" i="35"/>
  <c r="H9" i="35"/>
  <c r="H10" i="35"/>
  <c r="H11" i="35"/>
  <c r="H12" i="35"/>
  <c r="H13" i="35"/>
  <c r="H14" i="35"/>
  <c r="H15" i="35"/>
  <c r="H16" i="35"/>
  <c r="H17" i="35"/>
  <c r="H18" i="35"/>
  <c r="K10" i="22"/>
  <c r="M10" i="22" s="1"/>
  <c r="L10" i="22"/>
  <c r="N10" i="22" s="1"/>
  <c r="P36" i="42" l="1"/>
  <c r="S49" i="42"/>
  <c r="L59" i="42"/>
  <c r="G40" i="42"/>
  <c r="P25" i="42"/>
  <c r="Q29" i="42"/>
  <c r="F61" i="42"/>
  <c r="M50" i="42"/>
  <c r="S42" i="42"/>
  <c r="R59" i="42"/>
  <c r="I40" i="42"/>
  <c r="R63" i="42"/>
  <c r="Q33" i="42"/>
  <c r="R29" i="42"/>
  <c r="S21" i="42"/>
  <c r="P20" i="42"/>
  <c r="Q6" i="42"/>
  <c r="Q25" i="42"/>
  <c r="G61" i="42"/>
  <c r="O68" i="42"/>
  <c r="P50" i="42"/>
  <c r="R48" i="42"/>
  <c r="U42" i="42"/>
  <c r="K55" i="42"/>
  <c r="J40" i="42"/>
  <c r="G71" i="42"/>
  <c r="S63" i="42"/>
  <c r="R33" i="42"/>
  <c r="F44" i="42"/>
  <c r="U29" i="42"/>
  <c r="M60" i="42"/>
  <c r="R20" i="42"/>
  <c r="U6" i="42"/>
  <c r="R25" i="42"/>
  <c r="F74" i="42"/>
  <c r="H61" i="42"/>
  <c r="M43" i="42"/>
  <c r="P68" i="42"/>
  <c r="U37" i="42"/>
  <c r="L55" i="42"/>
  <c r="K40" i="42"/>
  <c r="L71" i="42"/>
  <c r="F47" i="42"/>
  <c r="U63" i="42"/>
  <c r="S33" i="42"/>
  <c r="H44" i="42"/>
  <c r="F67" i="42"/>
  <c r="I27" i="42"/>
  <c r="P60" i="42"/>
  <c r="S20" i="42"/>
  <c r="S25" i="42"/>
  <c r="G74" i="42"/>
  <c r="I61" i="42"/>
  <c r="O43" i="42"/>
  <c r="L46" i="42"/>
  <c r="U15" i="42"/>
  <c r="U49" i="42"/>
  <c r="U47" i="42"/>
  <c r="I44" i="42"/>
  <c r="U25" i="42"/>
  <c r="H74" i="42"/>
  <c r="K61" i="42"/>
  <c r="K27" i="42"/>
  <c r="H26" i="42"/>
  <c r="S55" i="42"/>
  <c r="Q40" i="42"/>
  <c r="P71" i="42"/>
  <c r="I47" i="42"/>
  <c r="H63" i="42"/>
  <c r="U44" i="42"/>
  <c r="U67" i="42"/>
  <c r="L27" i="42"/>
  <c r="K74" i="42"/>
  <c r="U61" i="42"/>
  <c r="S46" i="42"/>
  <c r="R42" i="42"/>
  <c r="H40" i="42"/>
  <c r="R68" i="42"/>
  <c r="L40" i="42"/>
  <c r="M71" i="42"/>
  <c r="G47" i="42"/>
  <c r="P67" i="42"/>
  <c r="J27" i="42"/>
  <c r="O40" i="42"/>
  <c r="O71" i="42"/>
  <c r="H47" i="42"/>
  <c r="S67" i="42"/>
  <c r="J74" i="42"/>
  <c r="Q61" i="42"/>
  <c r="R35" i="42"/>
  <c r="J26" i="42"/>
  <c r="U55" i="42"/>
  <c r="U40" i="42"/>
  <c r="Q71" i="42"/>
  <c r="K47" i="42"/>
  <c r="I63" i="42"/>
  <c r="N63" i="42" s="1"/>
  <c r="F6" i="42"/>
  <c r="P74" i="42"/>
  <c r="U46" i="42"/>
  <c r="S28" i="42"/>
  <c r="G56" i="42"/>
  <c r="K28" i="42"/>
  <c r="J62" i="42"/>
  <c r="F42" i="42"/>
  <c r="F22" i="42"/>
  <c r="U72" i="42"/>
  <c r="F14" i="42"/>
  <c r="F9" i="42"/>
  <c r="S54" i="42"/>
  <c r="R54" i="42"/>
  <c r="J10" i="42"/>
  <c r="H34" i="42"/>
  <c r="O31" i="42"/>
  <c r="P27" i="42"/>
  <c r="H27" i="42"/>
  <c r="U27" i="42"/>
  <c r="S27" i="42"/>
  <c r="H56" i="42"/>
  <c r="H66" i="42"/>
  <c r="G42" i="42"/>
  <c r="G14" i="42"/>
  <c r="O33" i="42"/>
  <c r="P33" i="42"/>
  <c r="K33" i="42"/>
  <c r="J33" i="42"/>
  <c r="N33" i="42" s="1"/>
  <c r="U33" i="42"/>
  <c r="K23" i="42"/>
  <c r="L10" i="42"/>
  <c r="S65" i="42"/>
  <c r="M65" i="42"/>
  <c r="L65" i="42"/>
  <c r="M51" i="42"/>
  <c r="I51" i="42"/>
  <c r="H51" i="42"/>
  <c r="F51" i="42"/>
  <c r="F25" i="42"/>
  <c r="L18" i="42"/>
  <c r="K18" i="42"/>
  <c r="I18" i="42"/>
  <c r="H18" i="42"/>
  <c r="G18" i="42"/>
  <c r="F43" i="42"/>
  <c r="O28" i="42"/>
  <c r="T28" i="42" s="1"/>
  <c r="H28" i="42"/>
  <c r="R28" i="42"/>
  <c r="Q28" i="42"/>
  <c r="U28" i="42"/>
  <c r="L31" i="42"/>
  <c r="I31" i="42"/>
  <c r="G31" i="42"/>
  <c r="U70" i="42"/>
  <c r="J70" i="42"/>
  <c r="I70" i="42"/>
  <c r="G70" i="42"/>
  <c r="F70" i="42"/>
  <c r="U19" i="42"/>
  <c r="Q19" i="42"/>
  <c r="P19" i="42"/>
  <c r="S52" i="42"/>
  <c r="J52" i="42"/>
  <c r="F52" i="42"/>
  <c r="Q34" i="42"/>
  <c r="K34" i="42"/>
  <c r="J34" i="42"/>
  <c r="P24" i="42"/>
  <c r="O24" i="42"/>
  <c r="U56" i="42"/>
  <c r="S56" i="42"/>
  <c r="F11" i="42"/>
  <c r="S11" i="42"/>
  <c r="F28" i="42"/>
  <c r="L62" i="42"/>
  <c r="K62" i="42"/>
  <c r="G28" i="42"/>
  <c r="O22" i="42"/>
  <c r="S22" i="42"/>
  <c r="P22" i="42"/>
  <c r="F31" i="42"/>
  <c r="H70" i="42"/>
  <c r="I28" i="42"/>
  <c r="K52" i="42"/>
  <c r="H10" i="42"/>
  <c r="O53" i="42"/>
  <c r="M53" i="42"/>
  <c r="J53" i="42"/>
  <c r="I53" i="42"/>
  <c r="U53" i="42"/>
  <c r="R70" i="42"/>
  <c r="Q11" i="42"/>
  <c r="J28" i="42"/>
  <c r="Q72" i="42"/>
  <c r="G69" i="42"/>
  <c r="R69" i="42"/>
  <c r="G34" i="42"/>
  <c r="K31" i="42"/>
  <c r="S24" i="42"/>
  <c r="S62" i="42"/>
  <c r="K66" i="42"/>
  <c r="K14" i="42"/>
  <c r="M10" i="42"/>
  <c r="R17" i="42"/>
  <c r="G25" i="42"/>
  <c r="Q56" i="42"/>
  <c r="P66" i="42"/>
  <c r="M30" i="42"/>
  <c r="H30" i="42"/>
  <c r="O23" i="42"/>
  <c r="P10" i="42"/>
  <c r="S34" i="42"/>
  <c r="S29" i="42"/>
  <c r="P29" i="42"/>
  <c r="O29" i="42"/>
  <c r="H53" i="42"/>
  <c r="F27" i="42"/>
  <c r="H21" i="42"/>
  <c r="F5" i="42"/>
  <c r="S17" i="42"/>
  <c r="R16" i="42"/>
  <c r="P16" i="42"/>
  <c r="O16" i="42"/>
  <c r="M16" i="42"/>
  <c r="R56" i="42"/>
  <c r="M42" i="42"/>
  <c r="O42" i="42"/>
  <c r="J42" i="42"/>
  <c r="I42" i="42"/>
  <c r="S9" i="42"/>
  <c r="R9" i="42"/>
  <c r="O19" i="42"/>
  <c r="F34" i="42"/>
  <c r="J31" i="42"/>
  <c r="Q24" i="42"/>
  <c r="O25" i="42"/>
  <c r="T25" i="42" s="1"/>
  <c r="M25" i="42"/>
  <c r="J25" i="42"/>
  <c r="I25" i="42"/>
  <c r="H25" i="42"/>
  <c r="U57" i="42"/>
  <c r="Q57" i="42"/>
  <c r="J57" i="42"/>
  <c r="Q43" i="42"/>
  <c r="P43" i="42"/>
  <c r="F56" i="42"/>
  <c r="I62" i="42"/>
  <c r="M52" i="42"/>
  <c r="I10" i="42"/>
  <c r="S70" i="42"/>
  <c r="M28" i="42"/>
  <c r="H22" i="42"/>
  <c r="S69" i="42"/>
  <c r="P9" i="42"/>
  <c r="L23" i="42"/>
  <c r="P34" i="42"/>
  <c r="G53" i="42"/>
  <c r="G43" i="42"/>
  <c r="S64" i="42"/>
  <c r="H64" i="42"/>
  <c r="F64" i="42"/>
  <c r="K42" i="42"/>
  <c r="Q59" i="42"/>
  <c r="O59" i="42"/>
  <c r="I22" i="42"/>
  <c r="M14" i="42"/>
  <c r="R36" i="42"/>
  <c r="P28" i="42"/>
  <c r="L42" i="42"/>
  <c r="J22" i="42"/>
  <c r="O14" i="42"/>
  <c r="S41" i="42"/>
  <c r="Q41" i="42"/>
  <c r="P23" i="42"/>
  <c r="O54" i="42"/>
  <c r="U34" i="42"/>
  <c r="K53" i="42"/>
  <c r="G27" i="42"/>
  <c r="R5" i="42"/>
  <c r="K51" i="42"/>
  <c r="U38" i="42"/>
  <c r="Q38" i="42"/>
  <c r="P38" i="42"/>
  <c r="T38" i="42" s="1"/>
  <c r="K38" i="42"/>
  <c r="J38" i="42"/>
  <c r="I38" i="42"/>
  <c r="J18" i="42"/>
  <c r="K43" i="42"/>
  <c r="L61" i="42"/>
  <c r="N61" i="42" s="1"/>
  <c r="P55" i="42"/>
  <c r="M61" i="42"/>
  <c r="Q46" i="42"/>
  <c r="L37" i="42"/>
  <c r="N37" i="42" s="1"/>
  <c r="S26" i="42"/>
  <c r="Q55" i="42"/>
  <c r="T55" i="42" s="1"/>
  <c r="M40" i="42"/>
  <c r="M47" i="42"/>
  <c r="N47" i="42" s="1"/>
  <c r="Q63" i="42"/>
  <c r="O60" i="42"/>
  <c r="M6" i="42"/>
  <c r="L8" i="42"/>
  <c r="N8" i="42" s="1"/>
  <c r="Q74" i="42"/>
  <c r="O61" i="42"/>
  <c r="R46" i="42"/>
  <c r="R61" i="42"/>
  <c r="S35" i="42"/>
  <c r="R37" i="42"/>
  <c r="G55" i="42"/>
  <c r="R47" i="42"/>
  <c r="S8" i="42"/>
  <c r="I12" i="42"/>
  <c r="S61" i="42"/>
  <c r="G46" i="42"/>
  <c r="N46" i="42" s="1"/>
  <c r="M32" i="42"/>
  <c r="L32" i="42"/>
  <c r="K32" i="42"/>
  <c r="H32" i="42"/>
  <c r="Q32" i="42"/>
  <c r="P32" i="42"/>
  <c r="O32" i="42"/>
  <c r="I32" i="42"/>
  <c r="J32" i="42"/>
  <c r="G32" i="42"/>
  <c r="F32" i="42"/>
  <c r="U32" i="42"/>
  <c r="R32" i="42"/>
  <c r="S32" i="42"/>
  <c r="K7" i="42"/>
  <c r="S7" i="42"/>
  <c r="F7" i="42"/>
  <c r="R7" i="42"/>
  <c r="M7" i="42"/>
  <c r="L7" i="42"/>
  <c r="I7" i="42"/>
  <c r="J7" i="42"/>
  <c r="G7" i="42"/>
  <c r="P7" i="42"/>
  <c r="O7" i="42"/>
  <c r="H7" i="42"/>
  <c r="U7" i="42"/>
  <c r="Q7" i="42"/>
  <c r="G13" i="42"/>
  <c r="S13" i="42"/>
  <c r="F13" i="42"/>
  <c r="O13" i="42"/>
  <c r="M13" i="42"/>
  <c r="K13" i="42"/>
  <c r="L13" i="42"/>
  <c r="I13" i="42"/>
  <c r="P13" i="42"/>
  <c r="H13" i="42"/>
  <c r="U13" i="42"/>
  <c r="J13" i="42"/>
  <c r="R13" i="42"/>
  <c r="Q13" i="42"/>
  <c r="F15" i="42"/>
  <c r="F58" i="42"/>
  <c r="H36" i="42"/>
  <c r="R45" i="42"/>
  <c r="F45" i="42"/>
  <c r="U45" i="42"/>
  <c r="H45" i="42"/>
  <c r="G45" i="42"/>
  <c r="O45" i="42"/>
  <c r="L45" i="42"/>
  <c r="M45" i="42"/>
  <c r="J45" i="42"/>
  <c r="F49" i="42"/>
  <c r="L64" i="42"/>
  <c r="M64" i="42"/>
  <c r="Q64" i="42"/>
  <c r="P64" i="42"/>
  <c r="K64" i="42"/>
  <c r="O64" i="42"/>
  <c r="I64" i="42"/>
  <c r="L67" i="42"/>
  <c r="R67" i="42"/>
  <c r="Q67" i="42"/>
  <c r="G67" i="42"/>
  <c r="O67" i="42"/>
  <c r="K67" i="42"/>
  <c r="N67" i="42" s="1"/>
  <c r="M67" i="42"/>
  <c r="I67" i="42"/>
  <c r="H15" i="42"/>
  <c r="I39" i="42"/>
  <c r="G58" i="42"/>
  <c r="H50" i="42"/>
  <c r="I36" i="42"/>
  <c r="G49" i="42"/>
  <c r="H72" i="42"/>
  <c r="F69" i="42"/>
  <c r="K10" i="42"/>
  <c r="O10" i="42"/>
  <c r="T10" i="42" s="1"/>
  <c r="Q10" i="42"/>
  <c r="G10" i="42"/>
  <c r="F10" i="42"/>
  <c r="U10" i="42"/>
  <c r="R10" i="42"/>
  <c r="R24" i="42"/>
  <c r="F24" i="42"/>
  <c r="U24" i="42"/>
  <c r="H24" i="42"/>
  <c r="L24" i="42"/>
  <c r="K24" i="42"/>
  <c r="I24" i="42"/>
  <c r="M24" i="42"/>
  <c r="J24" i="42"/>
  <c r="G24" i="42"/>
  <c r="K17" i="42"/>
  <c r="J17" i="42"/>
  <c r="I17" i="42"/>
  <c r="H17" i="42"/>
  <c r="F17" i="42"/>
  <c r="U17" i="42"/>
  <c r="P17" i="42"/>
  <c r="O17" i="42"/>
  <c r="M17" i="42"/>
  <c r="L17" i="42"/>
  <c r="G17" i="42"/>
  <c r="J68" i="42"/>
  <c r="L68" i="42"/>
  <c r="K68" i="42"/>
  <c r="G68" i="42"/>
  <c r="U68" i="42"/>
  <c r="F68" i="42"/>
  <c r="S68" i="42"/>
  <c r="Q68" i="42"/>
  <c r="M35" i="42"/>
  <c r="U35" i="42"/>
  <c r="H35" i="42"/>
  <c r="G35" i="42"/>
  <c r="O35" i="42"/>
  <c r="K35" i="42"/>
  <c r="L35" i="42"/>
  <c r="I35" i="42"/>
  <c r="I68" i="42"/>
  <c r="J35" i="42"/>
  <c r="K48" i="42"/>
  <c r="J48" i="42"/>
  <c r="I48" i="42"/>
  <c r="G48" i="42"/>
  <c r="U48" i="42"/>
  <c r="F48" i="42"/>
  <c r="S48" i="42"/>
  <c r="Q48" i="42"/>
  <c r="T48" i="42" s="1"/>
  <c r="H5" i="42"/>
  <c r="I5" i="42"/>
  <c r="G5" i="42"/>
  <c r="L5" i="42"/>
  <c r="Q5" i="42"/>
  <c r="P5" i="42"/>
  <c r="O5" i="42"/>
  <c r="M5" i="42"/>
  <c r="K5" i="42"/>
  <c r="J5" i="42"/>
  <c r="T46" i="42"/>
  <c r="S15" i="42"/>
  <c r="G15" i="42"/>
  <c r="O15" i="42"/>
  <c r="Q15" i="42"/>
  <c r="P15" i="42"/>
  <c r="L15" i="42"/>
  <c r="M15" i="42"/>
  <c r="J15" i="42"/>
  <c r="K58" i="42"/>
  <c r="O58" i="42"/>
  <c r="Q58" i="42"/>
  <c r="P58" i="42"/>
  <c r="L58" i="42"/>
  <c r="M58" i="42"/>
  <c r="I58" i="42"/>
  <c r="K36" i="42"/>
  <c r="J36" i="42"/>
  <c r="G36" i="42"/>
  <c r="U36" i="42"/>
  <c r="F36" i="42"/>
  <c r="S36" i="42"/>
  <c r="Q36" i="42"/>
  <c r="H49" i="42"/>
  <c r="M49" i="42"/>
  <c r="Q49" i="42"/>
  <c r="P49" i="42"/>
  <c r="L49" i="42"/>
  <c r="O49" i="42"/>
  <c r="J49" i="42"/>
  <c r="H39" i="42"/>
  <c r="R39" i="42"/>
  <c r="Q39" i="42"/>
  <c r="G39" i="42"/>
  <c r="F39" i="42"/>
  <c r="S39" i="42"/>
  <c r="U39" i="42"/>
  <c r="O39" i="42"/>
  <c r="L50" i="42"/>
  <c r="R50" i="42"/>
  <c r="Q50" i="42"/>
  <c r="G50" i="42"/>
  <c r="U50" i="42"/>
  <c r="F50" i="42"/>
  <c r="S50" i="42"/>
  <c r="O50" i="42"/>
  <c r="S72" i="42"/>
  <c r="G72" i="42"/>
  <c r="F72" i="42"/>
  <c r="R72" i="42"/>
  <c r="M72" i="42"/>
  <c r="K72" i="42"/>
  <c r="L72" i="42"/>
  <c r="I72" i="42"/>
  <c r="U69" i="42"/>
  <c r="I69" i="42"/>
  <c r="M69" i="42"/>
  <c r="L69" i="42"/>
  <c r="P69" i="42"/>
  <c r="O69" i="42"/>
  <c r="K69" i="42"/>
  <c r="H69" i="42"/>
  <c r="U11" i="42"/>
  <c r="I11" i="42"/>
  <c r="H11" i="42"/>
  <c r="G11" i="42"/>
  <c r="O11" i="42"/>
  <c r="M11" i="42"/>
  <c r="L11" i="42"/>
  <c r="J11" i="42"/>
  <c r="S73" i="42"/>
  <c r="G73" i="42"/>
  <c r="K73" i="42"/>
  <c r="J73" i="42"/>
  <c r="H73" i="42"/>
  <c r="F73" i="42"/>
  <c r="U73" i="42"/>
  <c r="Q73" i="42"/>
  <c r="U20" i="42"/>
  <c r="I20" i="42"/>
  <c r="Q20" i="42"/>
  <c r="M20" i="42"/>
  <c r="L20" i="42"/>
  <c r="J20" i="42"/>
  <c r="H20" i="42"/>
  <c r="G20" i="42"/>
  <c r="F20" i="42"/>
  <c r="K15" i="42"/>
  <c r="K39" i="42"/>
  <c r="K11" i="42"/>
  <c r="M68" i="42"/>
  <c r="J58" i="42"/>
  <c r="J50" i="42"/>
  <c r="P35" i="42"/>
  <c r="M36" i="42"/>
  <c r="L73" i="42"/>
  <c r="K49" i="42"/>
  <c r="J66" i="42"/>
  <c r="G66" i="42"/>
  <c r="S66" i="42"/>
  <c r="F66" i="42"/>
  <c r="O66" i="42"/>
  <c r="M66" i="42"/>
  <c r="L66" i="42"/>
  <c r="I66" i="42"/>
  <c r="P59" i="42"/>
  <c r="K59" i="42"/>
  <c r="J59" i="42"/>
  <c r="I59" i="42"/>
  <c r="H59" i="42"/>
  <c r="G59" i="42"/>
  <c r="U59" i="42"/>
  <c r="F59" i="42"/>
  <c r="S59" i="42"/>
  <c r="O72" i="42"/>
  <c r="J69" i="42"/>
  <c r="Q9" i="42"/>
  <c r="I9" i="42"/>
  <c r="U9" i="42"/>
  <c r="H9" i="42"/>
  <c r="O9" i="42"/>
  <c r="L9" i="42"/>
  <c r="K9" i="42"/>
  <c r="G9" i="42"/>
  <c r="J9" i="42"/>
  <c r="J54" i="42"/>
  <c r="L54" i="42"/>
  <c r="K54" i="42"/>
  <c r="G54" i="42"/>
  <c r="H54" i="42"/>
  <c r="M54" i="42"/>
  <c r="I54" i="42"/>
  <c r="U54" i="42"/>
  <c r="Q21" i="42"/>
  <c r="R21" i="42"/>
  <c r="U21" i="42"/>
  <c r="G21" i="42"/>
  <c r="F21" i="42"/>
  <c r="P21" i="42"/>
  <c r="O21" i="42"/>
  <c r="M21" i="42"/>
  <c r="L21" i="42"/>
  <c r="K21" i="42"/>
  <c r="J21" i="42"/>
  <c r="R15" i="42"/>
  <c r="L39" i="42"/>
  <c r="P11" i="42"/>
  <c r="R58" i="42"/>
  <c r="K50" i="42"/>
  <c r="Q35" i="42"/>
  <c r="O36" i="42"/>
  <c r="K45" i="42"/>
  <c r="M73" i="42"/>
  <c r="R49" i="42"/>
  <c r="G64" i="42"/>
  <c r="P72" i="42"/>
  <c r="Q69" i="42"/>
  <c r="P30" i="42"/>
  <c r="G30" i="42"/>
  <c r="S30" i="42"/>
  <c r="F30" i="42"/>
  <c r="I30" i="42"/>
  <c r="R30" i="42"/>
  <c r="Q30" i="42"/>
  <c r="O30" i="42"/>
  <c r="L30" i="42"/>
  <c r="S44" i="42"/>
  <c r="G44" i="42"/>
  <c r="N44" i="42" s="1"/>
  <c r="O44" i="42"/>
  <c r="Q44" i="42"/>
  <c r="R44" i="42"/>
  <c r="L44" i="42"/>
  <c r="P44" i="42"/>
  <c r="M44" i="42"/>
  <c r="J44" i="42"/>
  <c r="U52" i="42"/>
  <c r="I52" i="42"/>
  <c r="H52" i="42"/>
  <c r="G52" i="42"/>
  <c r="O52" i="42"/>
  <c r="R52" i="42"/>
  <c r="Q52" i="42"/>
  <c r="P52" i="42"/>
  <c r="L52" i="42"/>
  <c r="H67" i="42"/>
  <c r="O20" i="42"/>
  <c r="Q62" i="42"/>
  <c r="R62" i="42"/>
  <c r="P62" i="42"/>
  <c r="O62" i="42"/>
  <c r="H23" i="42"/>
  <c r="R23" i="42"/>
  <c r="Q23" i="42"/>
  <c r="G23" i="42"/>
  <c r="S23" i="42"/>
  <c r="K65" i="42"/>
  <c r="O65" i="42"/>
  <c r="I65" i="42"/>
  <c r="H65" i="42"/>
  <c r="Q65" i="42"/>
  <c r="K29" i="42"/>
  <c r="J29" i="42"/>
  <c r="I29" i="42"/>
  <c r="M29" i="42"/>
  <c r="K19" i="42"/>
  <c r="S19" i="42"/>
  <c r="F19" i="42"/>
  <c r="R19" i="42"/>
  <c r="L19" i="42"/>
  <c r="J19" i="42"/>
  <c r="G19" i="42"/>
  <c r="S57" i="42"/>
  <c r="G57" i="42"/>
  <c r="F57" i="42"/>
  <c r="R57" i="42"/>
  <c r="M57" i="42"/>
  <c r="L57" i="42"/>
  <c r="P57" i="42"/>
  <c r="O57" i="42"/>
  <c r="H71" i="42"/>
  <c r="J71" i="42"/>
  <c r="I71" i="42"/>
  <c r="R71" i="42"/>
  <c r="F62" i="42"/>
  <c r="U62" i="42"/>
  <c r="S71" i="42"/>
  <c r="L14" i="42"/>
  <c r="I14" i="42"/>
  <c r="U14" i="42"/>
  <c r="H14" i="42"/>
  <c r="P14" i="42"/>
  <c r="S14" i="42"/>
  <c r="R41" i="42"/>
  <c r="F41" i="42"/>
  <c r="L41" i="42"/>
  <c r="K41" i="42"/>
  <c r="H41" i="42"/>
  <c r="F23" i="42"/>
  <c r="F65" i="42"/>
  <c r="L34" i="42"/>
  <c r="R34" i="42"/>
  <c r="M34" i="42"/>
  <c r="I34" i="42"/>
  <c r="F29" i="42"/>
  <c r="T53" i="42"/>
  <c r="H16" i="42"/>
  <c r="J16" i="42"/>
  <c r="I16" i="42"/>
  <c r="U16" i="42"/>
  <c r="S16" i="42"/>
  <c r="K16" i="42"/>
  <c r="G16" i="42"/>
  <c r="N16" i="42" s="1"/>
  <c r="H19" i="42"/>
  <c r="U71" i="42"/>
  <c r="P12" i="42"/>
  <c r="K12" i="42"/>
  <c r="J12" i="42"/>
  <c r="H12" i="42"/>
  <c r="G12" i="42"/>
  <c r="N12" i="42" s="1"/>
  <c r="S12" i="42"/>
  <c r="R12" i="42"/>
  <c r="Q70" i="42"/>
  <c r="M70" i="42"/>
  <c r="L70" i="42"/>
  <c r="P70" i="42"/>
  <c r="O70" i="42"/>
  <c r="K70" i="42"/>
  <c r="H57" i="42"/>
  <c r="U74" i="42"/>
  <c r="I74" i="42"/>
  <c r="M74" i="42"/>
  <c r="L74" i="42"/>
  <c r="O74" i="42"/>
  <c r="T74" i="42" s="1"/>
  <c r="I19" i="42"/>
  <c r="M56" i="42"/>
  <c r="L56" i="42"/>
  <c r="K56" i="42"/>
  <c r="J56" i="42"/>
  <c r="P56" i="42"/>
  <c r="O56" i="42"/>
  <c r="G62" i="42"/>
  <c r="I23" i="42"/>
  <c r="G65" i="42"/>
  <c r="G29" i="42"/>
  <c r="H62" i="42"/>
  <c r="Q22" i="42"/>
  <c r="M22" i="42"/>
  <c r="L22" i="42"/>
  <c r="R22" i="42"/>
  <c r="F71" i="42"/>
  <c r="J23" i="42"/>
  <c r="J65" i="42"/>
  <c r="H29" i="42"/>
  <c r="I57" i="42"/>
  <c r="M19" i="42"/>
  <c r="M31" i="42"/>
  <c r="U31" i="42"/>
  <c r="H31" i="42"/>
  <c r="S31" i="42"/>
  <c r="R31" i="42"/>
  <c r="Q31" i="42"/>
  <c r="L6" i="42"/>
  <c r="P6" i="42"/>
  <c r="O6" i="42"/>
  <c r="S6" i="42"/>
  <c r="G38" i="42"/>
  <c r="S38" i="42"/>
  <c r="F38" i="42"/>
  <c r="M38" i="42"/>
  <c r="L38" i="42"/>
  <c r="J51" i="42"/>
  <c r="G51" i="42"/>
  <c r="Q51" i="42"/>
  <c r="L43" i="42"/>
  <c r="I43" i="42"/>
  <c r="U43" i="42"/>
  <c r="H43" i="42"/>
  <c r="R43" i="42"/>
  <c r="U26" i="42"/>
  <c r="I26" i="42"/>
  <c r="P42" i="42"/>
  <c r="T42" i="42" s="1"/>
  <c r="O37" i="42"/>
  <c r="T37" i="42" s="1"/>
  <c r="Q26" i="42"/>
  <c r="Q42" i="42"/>
  <c r="R40" i="42"/>
  <c r="F40" i="42"/>
  <c r="P40" i="42"/>
  <c r="P47" i="42"/>
  <c r="S60" i="42"/>
  <c r="G60" i="42"/>
  <c r="K60" i="42"/>
  <c r="Q60" i="42"/>
  <c r="R51" i="42"/>
  <c r="T51" i="42" s="1"/>
  <c r="S43" i="42"/>
  <c r="P8" i="42"/>
  <c r="O27" i="42"/>
  <c r="Q8" i="42"/>
  <c r="R18" i="42"/>
  <c r="F18" i="42"/>
  <c r="P18" i="42"/>
  <c r="T18" i="42" s="1"/>
  <c r="P61" i="42"/>
  <c r="T61" i="42" s="1"/>
  <c r="AQ63" i="31"/>
  <c r="AN65" i="31"/>
  <c r="AK74" i="31"/>
  <c r="AE11" i="31"/>
  <c r="AQ6" i="31"/>
  <c r="AP6" i="31"/>
  <c r="AR6" i="31" s="1"/>
  <c r="AN6" i="31"/>
  <c r="AM6" i="31"/>
  <c r="AO6" i="31" s="1"/>
  <c r="AK6" i="31"/>
  <c r="AJ6" i="31"/>
  <c r="AL6" i="31" s="1"/>
  <c r="AI6" i="31"/>
  <c r="AH6" i="31"/>
  <c r="AG6" i="31"/>
  <c r="AE6" i="31"/>
  <c r="AD6" i="31"/>
  <c r="AF6" i="31" s="1"/>
  <c r="AE14" i="22"/>
  <c r="AF12" i="22"/>
  <c r="AF7" i="22"/>
  <c r="AK7" i="22" s="1"/>
  <c r="AE7" i="22"/>
  <c r="L7" i="22"/>
  <c r="K7" i="22"/>
  <c r="AQ6" i="18"/>
  <c r="AP6" i="18"/>
  <c r="AN6" i="18"/>
  <c r="AM6" i="18"/>
  <c r="AK6" i="18"/>
  <c r="AJ6" i="18"/>
  <c r="AH6" i="18"/>
  <c r="AG6" i="18"/>
  <c r="AE6" i="18"/>
  <c r="AD6" i="18"/>
  <c r="AF6" i="18" s="1"/>
  <c r="AS6" i="18" s="1"/>
  <c r="BC6" i="18" s="1"/>
  <c r="W6" i="3"/>
  <c r="S69" i="3"/>
  <c r="R71" i="3"/>
  <c r="Q75" i="3"/>
  <c r="Q8" i="3"/>
  <c r="S6" i="3"/>
  <c r="Z6" i="3" s="1"/>
  <c r="R6" i="3"/>
  <c r="X6" i="3" s="1"/>
  <c r="Q6" i="3"/>
  <c r="U6" i="3" s="1"/>
  <c r="N14" i="42" l="1"/>
  <c r="T22" i="42"/>
  <c r="T60" i="42"/>
  <c r="N26" i="42"/>
  <c r="T63" i="42"/>
  <c r="T29" i="42"/>
  <c r="N27" i="42"/>
  <c r="T20" i="42"/>
  <c r="T16" i="42"/>
  <c r="V16" i="42" s="1"/>
  <c r="X16" i="42" s="1"/>
  <c r="Y16" i="42" s="1"/>
  <c r="N53" i="42"/>
  <c r="V53" i="42" s="1"/>
  <c r="X53" i="42" s="1"/>
  <c r="Y53" i="42" s="1"/>
  <c r="N42" i="42"/>
  <c r="V42" i="42" s="1"/>
  <c r="X42" i="42" s="1"/>
  <c r="Y42" i="42" s="1"/>
  <c r="T40" i="42"/>
  <c r="N6" i="42"/>
  <c r="N9" i="42"/>
  <c r="N55" i="42"/>
  <c r="T33" i="42"/>
  <c r="V33" i="42" s="1"/>
  <c r="X33" i="42" s="1"/>
  <c r="Y33" i="42" s="1"/>
  <c r="N73" i="42"/>
  <c r="T34" i="42"/>
  <c r="T9" i="42"/>
  <c r="N64" i="42"/>
  <c r="N43" i="42"/>
  <c r="V43" i="42" s="1"/>
  <c r="X43" i="42" s="1"/>
  <c r="Y43" i="42" s="1"/>
  <c r="N74" i="42"/>
  <c r="V74" i="42" s="1"/>
  <c r="X74" i="42" s="1"/>
  <c r="Y74" i="42" s="1"/>
  <c r="N5" i="42"/>
  <c r="T24" i="42"/>
  <c r="N72" i="42"/>
  <c r="T69" i="42"/>
  <c r="N18" i="42"/>
  <c r="V18" i="42" s="1"/>
  <c r="X18" i="42" s="1"/>
  <c r="Y18" i="42" s="1"/>
  <c r="T71" i="42"/>
  <c r="N28" i="42"/>
  <c r="V28" i="42" s="1"/>
  <c r="X28" i="42" s="1"/>
  <c r="Y28" i="42" s="1"/>
  <c r="N25" i="42"/>
  <c r="V25" i="42" s="1"/>
  <c r="X25" i="42" s="1"/>
  <c r="Y25" i="42" s="1"/>
  <c r="T17" i="42"/>
  <c r="V55" i="42"/>
  <c r="X55" i="42" s="1"/>
  <c r="Y55" i="42" s="1"/>
  <c r="V12" i="42"/>
  <c r="X12" i="42" s="1"/>
  <c r="Y12" i="42" s="1"/>
  <c r="N40" i="42"/>
  <c r="N11" i="42"/>
  <c r="T12" i="42"/>
  <c r="N35" i="42"/>
  <c r="N31" i="42"/>
  <c r="T23" i="42"/>
  <c r="T68" i="42"/>
  <c r="N70" i="42"/>
  <c r="V70" i="42" s="1"/>
  <c r="X70" i="42" s="1"/>
  <c r="Y70" i="42" s="1"/>
  <c r="N51" i="42"/>
  <c r="N56" i="42"/>
  <c r="T59" i="42"/>
  <c r="V37" i="42"/>
  <c r="X37" i="42" s="1"/>
  <c r="Y37" i="42" s="1"/>
  <c r="N22" i="42"/>
  <c r="V22" i="42" s="1"/>
  <c r="X22" i="42" s="1"/>
  <c r="Y22" i="42" s="1"/>
  <c r="T43" i="42"/>
  <c r="N52" i="42"/>
  <c r="V61" i="42"/>
  <c r="X61" i="42" s="1"/>
  <c r="Y61" i="42" s="1"/>
  <c r="T47" i="42"/>
  <c r="V47" i="42" s="1"/>
  <c r="X47" i="42" s="1"/>
  <c r="Y47" i="42" s="1"/>
  <c r="N54" i="42"/>
  <c r="T64" i="42"/>
  <c r="T8" i="42"/>
  <c r="V8" i="42" s="1"/>
  <c r="X8" i="42" s="1"/>
  <c r="Y8" i="42" s="1"/>
  <c r="T41" i="42"/>
  <c r="N50" i="42"/>
  <c r="T27" i="42"/>
  <c r="V27" i="42" s="1"/>
  <c r="X27" i="42" s="1"/>
  <c r="Y27" i="42" s="1"/>
  <c r="T31" i="42"/>
  <c r="T70" i="42"/>
  <c r="N29" i="42"/>
  <c r="T19" i="42"/>
  <c r="T66" i="42"/>
  <c r="T26" i="42"/>
  <c r="V26" i="42" s="1"/>
  <c r="X26" i="42" s="1"/>
  <c r="Y26" i="42" s="1"/>
  <c r="N34" i="42"/>
  <c r="T14" i="42"/>
  <c r="V14" i="42" s="1"/>
  <c r="X14" i="42" s="1"/>
  <c r="Y14" i="42" s="1"/>
  <c r="T73" i="42"/>
  <c r="V73" i="42" s="1"/>
  <c r="X73" i="42" s="1"/>
  <c r="Y73" i="42" s="1"/>
  <c r="T54" i="42"/>
  <c r="V51" i="42"/>
  <c r="X51" i="42" s="1"/>
  <c r="Y51" i="42" s="1"/>
  <c r="T44" i="42"/>
  <c r="V44" i="42" s="1"/>
  <c r="X44" i="42" s="1"/>
  <c r="Y44" i="42" s="1"/>
  <c r="N59" i="42"/>
  <c r="T49" i="42"/>
  <c r="T6" i="42"/>
  <c r="V6" i="42" s="1"/>
  <c r="X6" i="42" s="1"/>
  <c r="Y6" i="42" s="1"/>
  <c r="V40" i="42"/>
  <c r="X40" i="42" s="1"/>
  <c r="Y40" i="42" s="1"/>
  <c r="N57" i="42"/>
  <c r="T15" i="42"/>
  <c r="T52" i="42"/>
  <c r="V52" i="42" s="1"/>
  <c r="X52" i="42" s="1"/>
  <c r="Y52" i="42" s="1"/>
  <c r="N66" i="42"/>
  <c r="T11" i="42"/>
  <c r="V11" i="42" s="1"/>
  <c r="X11" i="42" s="1"/>
  <c r="Y11" i="42" s="1"/>
  <c r="N39" i="42"/>
  <c r="V63" i="42"/>
  <c r="X63" i="42" s="1"/>
  <c r="Y63" i="42" s="1"/>
  <c r="T65" i="42"/>
  <c r="T50" i="42"/>
  <c r="N17" i="42"/>
  <c r="N69" i="42"/>
  <c r="V69" i="42" s="1"/>
  <c r="X69" i="42" s="1"/>
  <c r="Y69" i="42" s="1"/>
  <c r="T45" i="42"/>
  <c r="N7" i="42"/>
  <c r="T32" i="42"/>
  <c r="N24" i="42"/>
  <c r="V24" i="42" s="1"/>
  <c r="X24" i="42" s="1"/>
  <c r="Y24" i="42" s="1"/>
  <c r="N68" i="42"/>
  <c r="N65" i="42"/>
  <c r="N19" i="42"/>
  <c r="N45" i="42"/>
  <c r="N62" i="42"/>
  <c r="N30" i="42"/>
  <c r="N10" i="42"/>
  <c r="V10" i="42" s="1"/>
  <c r="X10" i="42" s="1"/>
  <c r="Y10" i="42" s="1"/>
  <c r="T67" i="42"/>
  <c r="V67" i="42" s="1"/>
  <c r="X67" i="42" s="1"/>
  <c r="Y67" i="42" s="1"/>
  <c r="T30" i="42"/>
  <c r="N20" i="42"/>
  <c r="T13" i="42"/>
  <c r="T7" i="42"/>
  <c r="N13" i="42"/>
  <c r="N38" i="42"/>
  <c r="V38" i="42" s="1"/>
  <c r="X38" i="42" s="1"/>
  <c r="Y38" i="42" s="1"/>
  <c r="T57" i="42"/>
  <c r="T21" i="42"/>
  <c r="N60" i="42"/>
  <c r="V60" i="42" s="1"/>
  <c r="X60" i="42" s="1"/>
  <c r="Y60" i="42" s="1"/>
  <c r="T62" i="42"/>
  <c r="T5" i="42"/>
  <c r="V5" i="42" s="1"/>
  <c r="X5" i="42" s="1"/>
  <c r="Y5" i="42" s="1"/>
  <c r="T35" i="42"/>
  <c r="N58" i="42"/>
  <c r="N23" i="42"/>
  <c r="T58" i="42"/>
  <c r="N48" i="42"/>
  <c r="V48" i="42" s="1"/>
  <c r="X48" i="42" s="1"/>
  <c r="Y48" i="42" s="1"/>
  <c r="N71" i="42"/>
  <c r="T36" i="42"/>
  <c r="N36" i="42"/>
  <c r="V36" i="42" s="1"/>
  <c r="X36" i="42" s="1"/>
  <c r="Y36" i="42" s="1"/>
  <c r="V46" i="42"/>
  <c r="X46" i="42" s="1"/>
  <c r="Y46" i="42" s="1"/>
  <c r="T56" i="42"/>
  <c r="N41" i="42"/>
  <c r="N21" i="42"/>
  <c r="T72" i="42"/>
  <c r="V72" i="42" s="1"/>
  <c r="X72" i="42" s="1"/>
  <c r="Y72" i="42" s="1"/>
  <c r="T39" i="42"/>
  <c r="N49" i="42"/>
  <c r="V49" i="42" s="1"/>
  <c r="X49" i="42" s="1"/>
  <c r="Y49" i="42" s="1"/>
  <c r="N15" i="42"/>
  <c r="N32" i="42"/>
  <c r="AO6" i="18"/>
  <c r="AV6" i="18" s="1"/>
  <c r="BF6" i="18" s="1"/>
  <c r="AJ7" i="22"/>
  <c r="AS6" i="31"/>
  <c r="N7" i="22"/>
  <c r="R7" i="22" s="1"/>
  <c r="S7" i="22"/>
  <c r="AL6" i="18"/>
  <c r="AU6" i="18" s="1"/>
  <c r="BE6" i="18" s="1"/>
  <c r="AH7" i="22"/>
  <c r="AG7" i="22"/>
  <c r="AI7" i="22" s="1"/>
  <c r="AM7" i="22" s="1"/>
  <c r="M7" i="22"/>
  <c r="P7" i="22" s="1"/>
  <c r="AL7" i="22"/>
  <c r="AN7" i="22" s="1"/>
  <c r="AR6" i="18"/>
  <c r="AW6" i="18" s="1"/>
  <c r="BG6" i="18" s="1"/>
  <c r="AI6" i="18"/>
  <c r="AT6" i="18" s="1"/>
  <c r="BD6" i="18" s="1"/>
  <c r="BH6" i="18" s="1"/>
  <c r="BI6" i="18" s="1"/>
  <c r="BL6" i="18" s="1"/>
  <c r="Y6" i="3"/>
  <c r="T6" i="3"/>
  <c r="V6" i="3" s="1"/>
  <c r="AA6" i="3"/>
  <c r="AB6" i="3" s="1"/>
  <c r="V34" i="42" l="1"/>
  <c r="X34" i="42" s="1"/>
  <c r="Y34" i="42" s="1"/>
  <c r="V20" i="42"/>
  <c r="X20" i="42" s="1"/>
  <c r="Y20" i="42" s="1"/>
  <c r="V9" i="42"/>
  <c r="X9" i="42" s="1"/>
  <c r="Y9" i="42" s="1"/>
  <c r="V54" i="42"/>
  <c r="X54" i="42" s="1"/>
  <c r="Y54" i="42" s="1"/>
  <c r="V7" i="42"/>
  <c r="X7" i="42" s="1"/>
  <c r="Y7" i="42" s="1"/>
  <c r="V41" i="42"/>
  <c r="X41" i="42" s="1"/>
  <c r="Y41" i="42" s="1"/>
  <c r="V56" i="42"/>
  <c r="X56" i="42" s="1"/>
  <c r="Y56" i="42" s="1"/>
  <c r="V17" i="42"/>
  <c r="X17" i="42" s="1"/>
  <c r="Y17" i="42" s="1"/>
  <c r="V29" i="42"/>
  <c r="X29" i="42" s="1"/>
  <c r="Y29" i="42" s="1"/>
  <c r="V50" i="42"/>
  <c r="X50" i="42" s="1"/>
  <c r="Y50" i="42" s="1"/>
  <c r="V31" i="42"/>
  <c r="X31" i="42" s="1"/>
  <c r="Y31" i="42" s="1"/>
  <c r="V15" i="42"/>
  <c r="X15" i="42" s="1"/>
  <c r="Y15" i="42" s="1"/>
  <c r="V13" i="42"/>
  <c r="X13" i="42" s="1"/>
  <c r="Y13" i="42" s="1"/>
  <c r="V71" i="42"/>
  <c r="X71" i="42" s="1"/>
  <c r="Y71" i="42" s="1"/>
  <c r="V32" i="42"/>
  <c r="X32" i="42" s="1"/>
  <c r="Y32" i="42" s="1"/>
  <c r="V45" i="42"/>
  <c r="X45" i="42" s="1"/>
  <c r="Y45" i="42" s="1"/>
  <c r="V23" i="42"/>
  <c r="X23" i="42" s="1"/>
  <c r="Y23" i="42" s="1"/>
  <c r="V19" i="42"/>
  <c r="X19" i="42" s="1"/>
  <c r="Y19" i="42" s="1"/>
  <c r="V59" i="42"/>
  <c r="X59" i="42" s="1"/>
  <c r="Y59" i="42" s="1"/>
  <c r="V39" i="42"/>
  <c r="X39" i="42" s="1"/>
  <c r="Y39" i="42" s="1"/>
  <c r="V21" i="42"/>
  <c r="X21" i="42" s="1"/>
  <c r="Y21" i="42" s="1"/>
  <c r="V65" i="42"/>
  <c r="X65" i="42" s="1"/>
  <c r="Y65" i="42" s="1"/>
  <c r="V64" i="42"/>
  <c r="X64" i="42" s="1"/>
  <c r="Y64" i="42" s="1"/>
  <c r="V35" i="42"/>
  <c r="X35" i="42" s="1"/>
  <c r="Y35" i="42" s="1"/>
  <c r="V68" i="42"/>
  <c r="X68" i="42" s="1"/>
  <c r="Y68" i="42" s="1"/>
  <c r="V66" i="42"/>
  <c r="X66" i="42" s="1"/>
  <c r="Y66" i="42" s="1"/>
  <c r="V30" i="42"/>
  <c r="X30" i="42" s="1"/>
  <c r="Y30" i="42" s="1"/>
  <c r="V57" i="42"/>
  <c r="X57" i="42" s="1"/>
  <c r="Y57" i="42" s="1"/>
  <c r="V58" i="42"/>
  <c r="X58" i="42" s="1"/>
  <c r="Y58" i="42" s="1"/>
  <c r="V62" i="42"/>
  <c r="X62" i="42" s="1"/>
  <c r="Y62" i="42" s="1"/>
  <c r="T7" i="22"/>
  <c r="V7" i="22" s="1"/>
  <c r="O7" i="22"/>
  <c r="Q7" i="22" s="1"/>
  <c r="U7" i="22" s="1"/>
  <c r="AC6" i="3"/>
  <c r="G6" i="9" l="1"/>
  <c r="N6" i="9" s="1"/>
  <c r="D154" i="34" l="1"/>
  <c r="C154" i="34"/>
  <c r="D153" i="34"/>
  <c r="C153" i="34"/>
  <c r="D152" i="34"/>
  <c r="C152" i="34"/>
  <c r="D151" i="34"/>
  <c r="C151" i="34"/>
  <c r="D150" i="34"/>
  <c r="C150" i="34"/>
  <c r="D149" i="34"/>
  <c r="C149" i="34"/>
  <c r="D148" i="34"/>
  <c r="C148" i="34"/>
  <c r="D147" i="34"/>
  <c r="C147" i="34"/>
  <c r="D146" i="34"/>
  <c r="C146" i="34"/>
  <c r="D145" i="34"/>
  <c r="C145" i="34"/>
  <c r="D144" i="34"/>
  <c r="C144" i="34"/>
  <c r="D143" i="34"/>
  <c r="C143" i="34"/>
  <c r="D142" i="34"/>
  <c r="C142" i="34"/>
  <c r="D141" i="34"/>
  <c r="C141" i="34"/>
  <c r="D140" i="34"/>
  <c r="C140" i="34"/>
  <c r="D139" i="34"/>
  <c r="C139" i="34"/>
  <c r="D138" i="34"/>
  <c r="C138" i="34"/>
  <c r="D137" i="34"/>
  <c r="C137" i="34"/>
  <c r="D136" i="34"/>
  <c r="C136" i="34"/>
  <c r="D135" i="34"/>
  <c r="C135" i="34"/>
  <c r="D134" i="34"/>
  <c r="C134" i="34"/>
  <c r="D133" i="34"/>
  <c r="C133" i="34"/>
  <c r="D132" i="34"/>
  <c r="C132" i="34"/>
  <c r="D131" i="34"/>
  <c r="C131" i="34"/>
  <c r="D130" i="34"/>
  <c r="C130" i="34"/>
  <c r="D129" i="34"/>
  <c r="C129" i="34"/>
  <c r="D128" i="34"/>
  <c r="C128" i="34"/>
  <c r="D127" i="34"/>
  <c r="C127" i="34"/>
  <c r="D126" i="34"/>
  <c r="C126" i="34"/>
  <c r="D125" i="34"/>
  <c r="C125" i="34"/>
  <c r="D124" i="34"/>
  <c r="C124" i="34"/>
  <c r="D123" i="34"/>
  <c r="C123" i="34"/>
  <c r="D122" i="34"/>
  <c r="C122" i="34"/>
  <c r="D121" i="34"/>
  <c r="C121" i="34"/>
  <c r="D120" i="34"/>
  <c r="C120" i="34"/>
  <c r="D119" i="34"/>
  <c r="C119" i="34"/>
  <c r="D118" i="34"/>
  <c r="C118" i="34"/>
  <c r="D117" i="34"/>
  <c r="C117" i="34"/>
  <c r="D116" i="34"/>
  <c r="C116" i="34"/>
  <c r="D115" i="34"/>
  <c r="C115" i="34"/>
  <c r="D114" i="34"/>
  <c r="C114" i="34"/>
  <c r="D113" i="34"/>
  <c r="C113" i="34"/>
  <c r="D112" i="34"/>
  <c r="C112" i="34"/>
  <c r="D111" i="34"/>
  <c r="C111" i="34"/>
  <c r="D110" i="34"/>
  <c r="C110" i="34"/>
  <c r="D109" i="34"/>
  <c r="C109" i="34"/>
  <c r="D108" i="34"/>
  <c r="C108" i="34"/>
  <c r="D107" i="34"/>
  <c r="C107" i="34"/>
  <c r="D106" i="34"/>
  <c r="C106" i="34"/>
  <c r="D105" i="34"/>
  <c r="C105" i="34"/>
  <c r="D104" i="34"/>
  <c r="C104" i="34"/>
  <c r="D103" i="34"/>
  <c r="C103" i="34"/>
  <c r="D102" i="34"/>
  <c r="C102" i="34"/>
  <c r="D101" i="34"/>
  <c r="C101" i="34"/>
  <c r="D100" i="34"/>
  <c r="C100" i="34"/>
  <c r="D99" i="34"/>
  <c r="C99" i="34"/>
  <c r="D98" i="34"/>
  <c r="C98" i="34"/>
  <c r="D97" i="34"/>
  <c r="C97" i="34"/>
  <c r="D96" i="34"/>
  <c r="C96" i="34"/>
  <c r="D95" i="34"/>
  <c r="C95" i="34"/>
  <c r="D94" i="34"/>
  <c r="C94" i="34"/>
  <c r="D93" i="34"/>
  <c r="C93" i="34"/>
  <c r="D92" i="34"/>
  <c r="C92" i="34"/>
  <c r="D91" i="34"/>
  <c r="C91" i="34"/>
  <c r="D90" i="34"/>
  <c r="C90" i="34"/>
  <c r="D89" i="34"/>
  <c r="C89" i="34"/>
  <c r="D88" i="34"/>
  <c r="C88" i="34"/>
  <c r="D87" i="34"/>
  <c r="C87" i="34"/>
  <c r="D86" i="34"/>
  <c r="C86" i="34"/>
  <c r="D85" i="34"/>
  <c r="C85" i="34"/>
  <c r="D84" i="34"/>
  <c r="C84" i="34"/>
  <c r="D83" i="34"/>
  <c r="C83" i="34"/>
  <c r="D82" i="34"/>
  <c r="C82" i="34"/>
  <c r="D81" i="34"/>
  <c r="C81" i="34"/>
  <c r="D80" i="34"/>
  <c r="C80" i="34"/>
  <c r="D79" i="34"/>
  <c r="C79" i="34"/>
  <c r="D78" i="34"/>
  <c r="C78" i="34"/>
  <c r="D77" i="34"/>
  <c r="C77" i="34"/>
  <c r="D76" i="34"/>
  <c r="C76" i="34"/>
  <c r="D75" i="34"/>
  <c r="C75" i="34"/>
  <c r="D74" i="34"/>
  <c r="C74" i="34"/>
  <c r="D73" i="34"/>
  <c r="C73" i="34"/>
  <c r="D72" i="34"/>
  <c r="C72" i="34"/>
  <c r="D71" i="34"/>
  <c r="C71" i="34"/>
  <c r="D70" i="34"/>
  <c r="C70" i="34"/>
  <c r="D69" i="34"/>
  <c r="C69" i="34"/>
  <c r="D68" i="34"/>
  <c r="C68" i="34"/>
  <c r="D67" i="34"/>
  <c r="C67" i="34"/>
  <c r="D66" i="34"/>
  <c r="C66" i="34"/>
  <c r="D65" i="34"/>
  <c r="C65" i="34"/>
  <c r="D64" i="34"/>
  <c r="C64" i="34"/>
  <c r="D63" i="34"/>
  <c r="C63" i="34"/>
  <c r="D62" i="34"/>
  <c r="C62" i="34"/>
  <c r="D61" i="34"/>
  <c r="C61" i="34"/>
  <c r="D60" i="34"/>
  <c r="C60" i="34"/>
  <c r="D59" i="34"/>
  <c r="C59" i="34"/>
  <c r="D58" i="34"/>
  <c r="C58" i="34"/>
  <c r="D57" i="34"/>
  <c r="C57" i="34"/>
  <c r="D56" i="34"/>
  <c r="C56" i="34"/>
  <c r="D55" i="34"/>
  <c r="C55" i="34"/>
  <c r="D54" i="34"/>
  <c r="C54" i="34"/>
  <c r="D53" i="34"/>
  <c r="C53" i="34"/>
  <c r="D52" i="34"/>
  <c r="C52" i="34"/>
  <c r="D51" i="34"/>
  <c r="C51" i="34"/>
  <c r="D50" i="34"/>
  <c r="C50" i="34"/>
  <c r="D49" i="34"/>
  <c r="C49" i="34"/>
  <c r="D48" i="34"/>
  <c r="C48" i="34"/>
  <c r="D47" i="34"/>
  <c r="C47" i="34"/>
  <c r="D46" i="34"/>
  <c r="C46" i="34"/>
  <c r="D45" i="34"/>
  <c r="C45" i="34"/>
  <c r="D44" i="34"/>
  <c r="C44" i="34"/>
  <c r="D43" i="34"/>
  <c r="C43" i="34"/>
  <c r="D42" i="34"/>
  <c r="C42" i="34"/>
  <c r="D41" i="34"/>
  <c r="C41" i="34"/>
  <c r="D40" i="34"/>
  <c r="C40" i="34"/>
  <c r="D39" i="34"/>
  <c r="C39" i="34"/>
  <c r="D38" i="34"/>
  <c r="C38" i="34"/>
  <c r="D37" i="34"/>
  <c r="C37" i="34"/>
  <c r="D36" i="34"/>
  <c r="C36" i="34"/>
  <c r="D35" i="34"/>
  <c r="C35" i="34"/>
  <c r="D34" i="34"/>
  <c r="C34" i="34"/>
  <c r="D33" i="34"/>
  <c r="C33" i="34"/>
  <c r="D32" i="34"/>
  <c r="C32" i="34"/>
  <c r="D31" i="34"/>
  <c r="C31" i="34"/>
  <c r="D30" i="34"/>
  <c r="C30" i="34"/>
  <c r="D29" i="34"/>
  <c r="C29" i="34"/>
  <c r="D28" i="34"/>
  <c r="C28" i="34"/>
  <c r="D27" i="34"/>
  <c r="C27" i="34"/>
  <c r="D26" i="34"/>
  <c r="C26" i="34"/>
  <c r="D25" i="34"/>
  <c r="C25" i="34"/>
  <c r="D24" i="34"/>
  <c r="C24" i="34"/>
  <c r="D23" i="34"/>
  <c r="C23" i="34"/>
  <c r="D22" i="34"/>
  <c r="C22" i="34"/>
  <c r="D21" i="34"/>
  <c r="C21" i="34"/>
  <c r="D20" i="34"/>
  <c r="C20" i="34"/>
  <c r="D19" i="34"/>
  <c r="C19" i="34"/>
  <c r="D18" i="34"/>
  <c r="C18" i="34"/>
  <c r="D17" i="34"/>
  <c r="C17" i="34"/>
  <c r="D16" i="34"/>
  <c r="C16" i="34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D7" i="34"/>
  <c r="C7" i="34"/>
  <c r="D6" i="34"/>
  <c r="C6" i="34"/>
  <c r="D154" i="18"/>
  <c r="C154" i="18"/>
  <c r="D153" i="18"/>
  <c r="C153" i="18"/>
  <c r="D152" i="18"/>
  <c r="C152" i="18"/>
  <c r="D151" i="18"/>
  <c r="C151" i="18"/>
  <c r="D150" i="18"/>
  <c r="C150" i="18"/>
  <c r="D149" i="18"/>
  <c r="C149" i="18"/>
  <c r="D148" i="18"/>
  <c r="C148" i="18"/>
  <c r="D147" i="18"/>
  <c r="C147" i="18"/>
  <c r="D146" i="18"/>
  <c r="C146" i="18"/>
  <c r="D145" i="18"/>
  <c r="C145" i="18"/>
  <c r="D144" i="18"/>
  <c r="C144" i="18"/>
  <c r="D143" i="18"/>
  <c r="C143" i="18"/>
  <c r="D142" i="18"/>
  <c r="C142" i="18"/>
  <c r="D141" i="18"/>
  <c r="C141" i="18"/>
  <c r="D140" i="18"/>
  <c r="C140" i="18"/>
  <c r="D139" i="18"/>
  <c r="C139" i="18"/>
  <c r="D138" i="18"/>
  <c r="C138" i="18"/>
  <c r="D137" i="18"/>
  <c r="C137" i="18"/>
  <c r="D136" i="18"/>
  <c r="C136" i="18"/>
  <c r="D135" i="18"/>
  <c r="C135" i="18"/>
  <c r="D134" i="18"/>
  <c r="C134" i="18"/>
  <c r="D133" i="18"/>
  <c r="C133" i="18"/>
  <c r="D132" i="18"/>
  <c r="C132" i="18"/>
  <c r="D131" i="18"/>
  <c r="C131" i="18"/>
  <c r="D130" i="18"/>
  <c r="C130" i="18"/>
  <c r="D129" i="18"/>
  <c r="C129" i="18"/>
  <c r="D128" i="18"/>
  <c r="C128" i="18"/>
  <c r="D127" i="18"/>
  <c r="C127" i="18"/>
  <c r="D126" i="18"/>
  <c r="C126" i="18"/>
  <c r="D125" i="18"/>
  <c r="C125" i="18"/>
  <c r="D124" i="18"/>
  <c r="C124" i="18"/>
  <c r="D123" i="18"/>
  <c r="C123" i="18"/>
  <c r="D122" i="18"/>
  <c r="C122" i="18"/>
  <c r="D121" i="18"/>
  <c r="C121" i="18"/>
  <c r="D120" i="18"/>
  <c r="C120" i="18"/>
  <c r="D119" i="18"/>
  <c r="C119" i="18"/>
  <c r="D118" i="18"/>
  <c r="C118" i="18"/>
  <c r="D117" i="18"/>
  <c r="C117" i="18"/>
  <c r="D116" i="18"/>
  <c r="C116" i="18"/>
  <c r="D115" i="18"/>
  <c r="C115" i="18"/>
  <c r="D114" i="18"/>
  <c r="C114" i="18"/>
  <c r="D113" i="18"/>
  <c r="C113" i="18"/>
  <c r="D112" i="18"/>
  <c r="C112" i="18"/>
  <c r="D111" i="18"/>
  <c r="C111" i="18"/>
  <c r="D110" i="18"/>
  <c r="C110" i="18"/>
  <c r="D109" i="18"/>
  <c r="C109" i="18"/>
  <c r="D108" i="18"/>
  <c r="C108" i="18"/>
  <c r="D107" i="18"/>
  <c r="C107" i="18"/>
  <c r="D106" i="18"/>
  <c r="C106" i="18"/>
  <c r="D105" i="18"/>
  <c r="C105" i="18"/>
  <c r="D104" i="18"/>
  <c r="C104" i="18"/>
  <c r="D103" i="18"/>
  <c r="C103" i="18"/>
  <c r="D102" i="18"/>
  <c r="C102" i="18"/>
  <c r="D101" i="18"/>
  <c r="C101" i="18"/>
  <c r="D100" i="18"/>
  <c r="C100" i="18"/>
  <c r="D99" i="18"/>
  <c r="C99" i="18"/>
  <c r="D98" i="18"/>
  <c r="C98" i="18"/>
  <c r="D97" i="18"/>
  <c r="C97" i="18"/>
  <c r="D96" i="18"/>
  <c r="C96" i="18"/>
  <c r="D95" i="18"/>
  <c r="C95" i="18"/>
  <c r="D94" i="18"/>
  <c r="C94" i="18"/>
  <c r="D93" i="18"/>
  <c r="C93" i="18"/>
  <c r="D92" i="18"/>
  <c r="C92" i="18"/>
  <c r="D91" i="18"/>
  <c r="C91" i="18"/>
  <c r="D90" i="18"/>
  <c r="C90" i="18"/>
  <c r="D89" i="18"/>
  <c r="C89" i="18"/>
  <c r="D88" i="18"/>
  <c r="C88" i="18"/>
  <c r="D87" i="18"/>
  <c r="C87" i="18"/>
  <c r="D86" i="18"/>
  <c r="C86" i="18"/>
  <c r="D85" i="18"/>
  <c r="C85" i="18"/>
  <c r="D84" i="18"/>
  <c r="C84" i="18"/>
  <c r="D83" i="18"/>
  <c r="C83" i="18"/>
  <c r="D82" i="18"/>
  <c r="C82" i="18"/>
  <c r="D81" i="18"/>
  <c r="C81" i="18"/>
  <c r="D80" i="18"/>
  <c r="C80" i="18"/>
  <c r="D79" i="18"/>
  <c r="C79" i="18"/>
  <c r="D78" i="18"/>
  <c r="C78" i="18"/>
  <c r="D77" i="18"/>
  <c r="C77" i="18"/>
  <c r="D76" i="18"/>
  <c r="C76" i="18"/>
  <c r="D75" i="18"/>
  <c r="C75" i="18"/>
  <c r="D74" i="18"/>
  <c r="C74" i="18"/>
  <c r="D73" i="18"/>
  <c r="C73" i="18"/>
  <c r="D72" i="18"/>
  <c r="C72" i="18"/>
  <c r="D71" i="18"/>
  <c r="C71" i="18"/>
  <c r="D70" i="18"/>
  <c r="C70" i="18"/>
  <c r="D69" i="18"/>
  <c r="C69" i="18"/>
  <c r="D68" i="18"/>
  <c r="C68" i="18"/>
  <c r="D67" i="18"/>
  <c r="C67" i="18"/>
  <c r="D66" i="18"/>
  <c r="C66" i="18"/>
  <c r="D65" i="18"/>
  <c r="C65" i="18"/>
  <c r="D64" i="18"/>
  <c r="C64" i="18"/>
  <c r="D63" i="18"/>
  <c r="C63" i="18"/>
  <c r="D62" i="18"/>
  <c r="C62" i="18"/>
  <c r="D61" i="18"/>
  <c r="C61" i="18"/>
  <c r="D60" i="18"/>
  <c r="C60" i="18"/>
  <c r="D59" i="18"/>
  <c r="C59" i="18"/>
  <c r="D58" i="18"/>
  <c r="C58" i="18"/>
  <c r="D57" i="18"/>
  <c r="C57" i="18"/>
  <c r="D56" i="18"/>
  <c r="C56" i="18"/>
  <c r="D55" i="18"/>
  <c r="C55" i="18"/>
  <c r="D54" i="18"/>
  <c r="C54" i="18"/>
  <c r="D53" i="18"/>
  <c r="C53" i="18"/>
  <c r="D52" i="18"/>
  <c r="C52" i="18"/>
  <c r="D51" i="18"/>
  <c r="C51" i="18"/>
  <c r="D50" i="18"/>
  <c r="C50" i="18"/>
  <c r="D49" i="18"/>
  <c r="C49" i="18"/>
  <c r="D48" i="18"/>
  <c r="C48" i="18"/>
  <c r="D47" i="18"/>
  <c r="C47" i="18"/>
  <c r="D46" i="18"/>
  <c r="C46" i="18"/>
  <c r="D45" i="18"/>
  <c r="C45" i="18"/>
  <c r="D44" i="18"/>
  <c r="C44" i="18"/>
  <c r="D43" i="18"/>
  <c r="C43" i="18"/>
  <c r="D42" i="18"/>
  <c r="C42" i="18"/>
  <c r="D41" i="18"/>
  <c r="C41" i="18"/>
  <c r="D40" i="18"/>
  <c r="C40" i="18"/>
  <c r="D39" i="18"/>
  <c r="C39" i="18"/>
  <c r="D38" i="18"/>
  <c r="C38" i="18"/>
  <c r="D37" i="18"/>
  <c r="C37" i="18"/>
  <c r="D36" i="18"/>
  <c r="C36" i="18"/>
  <c r="D35" i="18"/>
  <c r="C35" i="18"/>
  <c r="D34" i="18"/>
  <c r="C34" i="18"/>
  <c r="D33" i="18"/>
  <c r="C33" i="18"/>
  <c r="D32" i="18"/>
  <c r="C32" i="18"/>
  <c r="D31" i="18"/>
  <c r="C31" i="18"/>
  <c r="D30" i="18"/>
  <c r="C30" i="18"/>
  <c r="D29" i="18"/>
  <c r="C29" i="18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7" i="18"/>
  <c r="C7" i="18"/>
  <c r="D6" i="18"/>
  <c r="C6" i="18"/>
  <c r="D154" i="11"/>
  <c r="C154" i="11"/>
  <c r="D153" i="11"/>
  <c r="C153" i="11"/>
  <c r="D152" i="11"/>
  <c r="C152" i="11"/>
  <c r="D151" i="11"/>
  <c r="C151" i="11"/>
  <c r="D150" i="11"/>
  <c r="C150" i="11"/>
  <c r="D149" i="11"/>
  <c r="C149" i="11"/>
  <c r="D148" i="11"/>
  <c r="C148" i="11"/>
  <c r="D147" i="11"/>
  <c r="C147" i="11"/>
  <c r="D146" i="11"/>
  <c r="C146" i="11"/>
  <c r="D145" i="11"/>
  <c r="C145" i="11"/>
  <c r="D144" i="11"/>
  <c r="C144" i="11"/>
  <c r="D143" i="11"/>
  <c r="C143" i="11"/>
  <c r="D142" i="11"/>
  <c r="C142" i="11"/>
  <c r="D141" i="11"/>
  <c r="C141" i="11"/>
  <c r="D140" i="11"/>
  <c r="C140" i="11"/>
  <c r="D139" i="11"/>
  <c r="C139" i="11"/>
  <c r="D138" i="11"/>
  <c r="C138" i="11"/>
  <c r="D137" i="11"/>
  <c r="C137" i="11"/>
  <c r="D136" i="11"/>
  <c r="C136" i="11"/>
  <c r="D135" i="11"/>
  <c r="C135" i="11"/>
  <c r="D134" i="11"/>
  <c r="C134" i="11"/>
  <c r="D133" i="11"/>
  <c r="C133" i="11"/>
  <c r="D132" i="11"/>
  <c r="C132" i="11"/>
  <c r="D131" i="11"/>
  <c r="C131" i="11"/>
  <c r="D130" i="11"/>
  <c r="C130" i="11"/>
  <c r="D129" i="11"/>
  <c r="C129" i="11"/>
  <c r="D128" i="11"/>
  <c r="C128" i="11"/>
  <c r="D127" i="11"/>
  <c r="C127" i="11"/>
  <c r="D126" i="11"/>
  <c r="C126" i="11"/>
  <c r="D125" i="11"/>
  <c r="C125" i="11"/>
  <c r="D124" i="11"/>
  <c r="C124" i="11"/>
  <c r="D123" i="11"/>
  <c r="C123" i="11"/>
  <c r="D122" i="11"/>
  <c r="C122" i="11"/>
  <c r="D121" i="11"/>
  <c r="C121" i="11"/>
  <c r="D120" i="11"/>
  <c r="C120" i="11"/>
  <c r="D119" i="11"/>
  <c r="C119" i="11"/>
  <c r="D118" i="11"/>
  <c r="C118" i="11"/>
  <c r="D117" i="11"/>
  <c r="C117" i="11"/>
  <c r="D116" i="11"/>
  <c r="C116" i="11"/>
  <c r="D115" i="11"/>
  <c r="C115" i="11"/>
  <c r="D114" i="11"/>
  <c r="C114" i="11"/>
  <c r="D113" i="11"/>
  <c r="C113" i="11"/>
  <c r="D112" i="11"/>
  <c r="C112" i="11"/>
  <c r="D111" i="11"/>
  <c r="C111" i="11"/>
  <c r="D110" i="11"/>
  <c r="C110" i="11"/>
  <c r="D109" i="11"/>
  <c r="C109" i="11"/>
  <c r="D108" i="11"/>
  <c r="C108" i="11"/>
  <c r="D107" i="11"/>
  <c r="C107" i="11"/>
  <c r="D106" i="11"/>
  <c r="C106" i="11"/>
  <c r="D105" i="11"/>
  <c r="C105" i="11"/>
  <c r="D104" i="11"/>
  <c r="C104" i="11"/>
  <c r="D103" i="11"/>
  <c r="C103" i="11"/>
  <c r="D102" i="11"/>
  <c r="C102" i="11"/>
  <c r="D101" i="11"/>
  <c r="C101" i="11"/>
  <c r="D100" i="11"/>
  <c r="C100" i="11"/>
  <c r="D99" i="11"/>
  <c r="C99" i="11"/>
  <c r="D98" i="11"/>
  <c r="C98" i="11"/>
  <c r="D97" i="11"/>
  <c r="C97" i="11"/>
  <c r="D96" i="11"/>
  <c r="C96" i="11"/>
  <c r="D95" i="11"/>
  <c r="C95" i="11"/>
  <c r="D94" i="11"/>
  <c r="C94" i="11"/>
  <c r="D93" i="11"/>
  <c r="C93" i="11"/>
  <c r="D92" i="11"/>
  <c r="C92" i="11"/>
  <c r="D91" i="11"/>
  <c r="C91" i="11"/>
  <c r="D90" i="11"/>
  <c r="C90" i="11"/>
  <c r="D89" i="11"/>
  <c r="C89" i="11"/>
  <c r="D88" i="11"/>
  <c r="C88" i="11"/>
  <c r="D87" i="11"/>
  <c r="C87" i="11"/>
  <c r="D86" i="11"/>
  <c r="C86" i="11"/>
  <c r="D85" i="11"/>
  <c r="C85" i="11"/>
  <c r="D84" i="11"/>
  <c r="C84" i="11"/>
  <c r="D83" i="11"/>
  <c r="C83" i="11"/>
  <c r="D82" i="11"/>
  <c r="C82" i="11"/>
  <c r="D81" i="11"/>
  <c r="C81" i="11"/>
  <c r="D80" i="11"/>
  <c r="C80" i="11"/>
  <c r="D79" i="11"/>
  <c r="C79" i="11"/>
  <c r="D78" i="11"/>
  <c r="C78" i="11"/>
  <c r="D77" i="11"/>
  <c r="C77" i="11"/>
  <c r="D76" i="11"/>
  <c r="C76" i="11"/>
  <c r="D75" i="11"/>
  <c r="C75" i="11"/>
  <c r="D74" i="11"/>
  <c r="C74" i="11"/>
  <c r="D73" i="11"/>
  <c r="C73" i="11"/>
  <c r="D72" i="11"/>
  <c r="C72" i="11"/>
  <c r="D71" i="11"/>
  <c r="C71" i="11"/>
  <c r="D70" i="11"/>
  <c r="C70" i="11"/>
  <c r="D69" i="11"/>
  <c r="C69" i="11"/>
  <c r="D68" i="11"/>
  <c r="C68" i="11"/>
  <c r="D67" i="11"/>
  <c r="C67" i="11"/>
  <c r="D66" i="11"/>
  <c r="C66" i="11"/>
  <c r="D65" i="11"/>
  <c r="C65" i="11"/>
  <c r="D64" i="11"/>
  <c r="C64" i="11"/>
  <c r="D63" i="11"/>
  <c r="C63" i="11"/>
  <c r="D62" i="11"/>
  <c r="C62" i="11"/>
  <c r="D61" i="11"/>
  <c r="C61" i="11"/>
  <c r="D60" i="11"/>
  <c r="C60" i="11"/>
  <c r="D59" i="11"/>
  <c r="C59" i="11"/>
  <c r="D58" i="11"/>
  <c r="C58" i="11"/>
  <c r="D57" i="11"/>
  <c r="C57" i="11"/>
  <c r="D56" i="11"/>
  <c r="C56" i="11"/>
  <c r="D55" i="11"/>
  <c r="C55" i="11"/>
  <c r="D54" i="11"/>
  <c r="C54" i="11"/>
  <c r="D53" i="11"/>
  <c r="C53" i="11"/>
  <c r="D52" i="11"/>
  <c r="C52" i="11"/>
  <c r="D51" i="11"/>
  <c r="C51" i="11"/>
  <c r="D50" i="11"/>
  <c r="C50" i="11"/>
  <c r="D49" i="11"/>
  <c r="C49" i="11"/>
  <c r="D48" i="11"/>
  <c r="C48" i="11"/>
  <c r="D47" i="11"/>
  <c r="C47" i="11"/>
  <c r="D46" i="11"/>
  <c r="C46" i="11"/>
  <c r="D45" i="11"/>
  <c r="C45" i="11"/>
  <c r="D44" i="11"/>
  <c r="C44" i="11"/>
  <c r="D43" i="11"/>
  <c r="C43" i="11"/>
  <c r="D42" i="11"/>
  <c r="C42" i="11"/>
  <c r="D41" i="11"/>
  <c r="C41" i="11"/>
  <c r="D40" i="11"/>
  <c r="C40" i="11"/>
  <c r="D39" i="11"/>
  <c r="C39" i="11"/>
  <c r="D38" i="11"/>
  <c r="C38" i="11"/>
  <c r="D37" i="11"/>
  <c r="C37" i="11"/>
  <c r="D36" i="11"/>
  <c r="C36" i="11"/>
  <c r="D35" i="11"/>
  <c r="C35" i="11"/>
  <c r="D34" i="11"/>
  <c r="C34" i="11"/>
  <c r="D33" i="11"/>
  <c r="C33" i="11"/>
  <c r="D32" i="11"/>
  <c r="C32" i="11"/>
  <c r="D31" i="11"/>
  <c r="C31" i="11"/>
  <c r="D30" i="11"/>
  <c r="C30" i="11"/>
  <c r="D29" i="11"/>
  <c r="C29" i="11"/>
  <c r="D28" i="11"/>
  <c r="C28" i="11"/>
  <c r="D27" i="11"/>
  <c r="C27" i="11"/>
  <c r="D26" i="11"/>
  <c r="C26" i="11"/>
  <c r="D25" i="11"/>
  <c r="C25" i="11"/>
  <c r="D24" i="11"/>
  <c r="C24" i="11"/>
  <c r="D23" i="11"/>
  <c r="C23" i="11"/>
  <c r="D22" i="11"/>
  <c r="C22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D9" i="11"/>
  <c r="C9" i="11"/>
  <c r="D8" i="11"/>
  <c r="C8" i="11"/>
  <c r="D7" i="11"/>
  <c r="C7" i="11"/>
  <c r="D6" i="11"/>
  <c r="C6" i="11"/>
  <c r="D154" i="3"/>
  <c r="C154" i="3"/>
  <c r="D153" i="3"/>
  <c r="C153" i="3"/>
  <c r="D152" i="3"/>
  <c r="C152" i="3"/>
  <c r="D151" i="3"/>
  <c r="C151" i="3"/>
  <c r="D150" i="3"/>
  <c r="C150" i="3"/>
  <c r="D149" i="3"/>
  <c r="C149" i="3"/>
  <c r="D148" i="3"/>
  <c r="C148" i="3"/>
  <c r="D147" i="3"/>
  <c r="C147" i="3"/>
  <c r="D146" i="3"/>
  <c r="C146" i="3"/>
  <c r="D145" i="3"/>
  <c r="C145" i="3"/>
  <c r="D144" i="3"/>
  <c r="C144" i="3"/>
  <c r="D143" i="3"/>
  <c r="C143" i="3"/>
  <c r="D142" i="3"/>
  <c r="C142" i="3"/>
  <c r="D141" i="3"/>
  <c r="C141" i="3"/>
  <c r="D140" i="3"/>
  <c r="C140" i="3"/>
  <c r="D139" i="3"/>
  <c r="C139" i="3"/>
  <c r="D138" i="3"/>
  <c r="C138" i="3"/>
  <c r="D137" i="3"/>
  <c r="C137" i="3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155" i="22"/>
  <c r="C155" i="22"/>
  <c r="D154" i="22"/>
  <c r="C154" i="22"/>
  <c r="D153" i="22"/>
  <c r="C153" i="22"/>
  <c r="D152" i="22"/>
  <c r="C152" i="22"/>
  <c r="D151" i="22"/>
  <c r="C151" i="22"/>
  <c r="D150" i="22"/>
  <c r="C150" i="22"/>
  <c r="D149" i="22"/>
  <c r="C149" i="22"/>
  <c r="D148" i="22"/>
  <c r="C148" i="22"/>
  <c r="D147" i="22"/>
  <c r="C147" i="22"/>
  <c r="D146" i="22"/>
  <c r="C146" i="22"/>
  <c r="D145" i="22"/>
  <c r="C145" i="22"/>
  <c r="D144" i="22"/>
  <c r="C144" i="22"/>
  <c r="D143" i="22"/>
  <c r="C143" i="22"/>
  <c r="D142" i="22"/>
  <c r="C142" i="22"/>
  <c r="D141" i="22"/>
  <c r="C141" i="22"/>
  <c r="D140" i="22"/>
  <c r="C140" i="22"/>
  <c r="D139" i="22"/>
  <c r="C139" i="22"/>
  <c r="D138" i="22"/>
  <c r="C138" i="22"/>
  <c r="D137" i="22"/>
  <c r="C137" i="22"/>
  <c r="D136" i="22"/>
  <c r="C136" i="22"/>
  <c r="D135" i="22"/>
  <c r="C135" i="22"/>
  <c r="D134" i="22"/>
  <c r="C134" i="22"/>
  <c r="D133" i="22"/>
  <c r="C133" i="22"/>
  <c r="D132" i="22"/>
  <c r="C132" i="22"/>
  <c r="D131" i="22"/>
  <c r="C131" i="22"/>
  <c r="D130" i="22"/>
  <c r="C130" i="22"/>
  <c r="D129" i="22"/>
  <c r="C129" i="22"/>
  <c r="D128" i="22"/>
  <c r="C128" i="22"/>
  <c r="D127" i="22"/>
  <c r="C127" i="22"/>
  <c r="D126" i="22"/>
  <c r="C126" i="22"/>
  <c r="D125" i="22"/>
  <c r="C125" i="22"/>
  <c r="D124" i="22"/>
  <c r="C124" i="22"/>
  <c r="D123" i="22"/>
  <c r="C123" i="22"/>
  <c r="D122" i="22"/>
  <c r="C122" i="22"/>
  <c r="D121" i="22"/>
  <c r="C121" i="22"/>
  <c r="D120" i="22"/>
  <c r="C120" i="22"/>
  <c r="D119" i="22"/>
  <c r="C119" i="22"/>
  <c r="D118" i="22"/>
  <c r="C118" i="22"/>
  <c r="D117" i="22"/>
  <c r="C117" i="22"/>
  <c r="D116" i="22"/>
  <c r="C116" i="22"/>
  <c r="D115" i="22"/>
  <c r="C115" i="22"/>
  <c r="D114" i="22"/>
  <c r="C114" i="22"/>
  <c r="D113" i="22"/>
  <c r="C113" i="22"/>
  <c r="D112" i="22"/>
  <c r="C112" i="22"/>
  <c r="D111" i="22"/>
  <c r="C111" i="22"/>
  <c r="D110" i="22"/>
  <c r="C110" i="22"/>
  <c r="D109" i="22"/>
  <c r="C109" i="22"/>
  <c r="D108" i="22"/>
  <c r="C108" i="22"/>
  <c r="D107" i="22"/>
  <c r="C107" i="22"/>
  <c r="D106" i="22"/>
  <c r="C106" i="22"/>
  <c r="D105" i="22"/>
  <c r="C105" i="22"/>
  <c r="D104" i="22"/>
  <c r="C104" i="22"/>
  <c r="D103" i="22"/>
  <c r="C103" i="22"/>
  <c r="D102" i="22"/>
  <c r="C102" i="22"/>
  <c r="D101" i="22"/>
  <c r="C101" i="22"/>
  <c r="D100" i="22"/>
  <c r="C100" i="22"/>
  <c r="D99" i="22"/>
  <c r="C99" i="22"/>
  <c r="D98" i="22"/>
  <c r="C98" i="22"/>
  <c r="D97" i="22"/>
  <c r="C97" i="22"/>
  <c r="D96" i="22"/>
  <c r="C96" i="22"/>
  <c r="D95" i="22"/>
  <c r="C95" i="22"/>
  <c r="D94" i="22"/>
  <c r="C94" i="22"/>
  <c r="D93" i="22"/>
  <c r="C93" i="22"/>
  <c r="D92" i="22"/>
  <c r="C92" i="22"/>
  <c r="D91" i="22"/>
  <c r="C91" i="22"/>
  <c r="D90" i="22"/>
  <c r="C90" i="22"/>
  <c r="D89" i="22"/>
  <c r="C89" i="22"/>
  <c r="D88" i="22"/>
  <c r="C88" i="22"/>
  <c r="D87" i="22"/>
  <c r="C87" i="22"/>
  <c r="D86" i="22"/>
  <c r="C86" i="22"/>
  <c r="D85" i="22"/>
  <c r="C85" i="22"/>
  <c r="D84" i="22"/>
  <c r="C84" i="22"/>
  <c r="D83" i="22"/>
  <c r="C83" i="22"/>
  <c r="D82" i="22"/>
  <c r="C82" i="22"/>
  <c r="D81" i="22"/>
  <c r="C81" i="22"/>
  <c r="D80" i="22"/>
  <c r="C80" i="22"/>
  <c r="D79" i="22"/>
  <c r="C79" i="22"/>
  <c r="D78" i="22"/>
  <c r="C78" i="22"/>
  <c r="D77" i="22"/>
  <c r="C77" i="22"/>
  <c r="D76" i="22"/>
  <c r="C76" i="22"/>
  <c r="D75" i="22"/>
  <c r="C75" i="22"/>
  <c r="D74" i="22"/>
  <c r="C74" i="22"/>
  <c r="D73" i="22"/>
  <c r="C73" i="22"/>
  <c r="D72" i="22"/>
  <c r="C72" i="22"/>
  <c r="D71" i="22"/>
  <c r="C71" i="22"/>
  <c r="D70" i="22"/>
  <c r="C70" i="22"/>
  <c r="D69" i="22"/>
  <c r="C69" i="22"/>
  <c r="D68" i="22"/>
  <c r="C68" i="22"/>
  <c r="D67" i="22"/>
  <c r="C67" i="22"/>
  <c r="D66" i="22"/>
  <c r="C66" i="22"/>
  <c r="D65" i="22"/>
  <c r="C65" i="22"/>
  <c r="D64" i="22"/>
  <c r="C64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154" i="31"/>
  <c r="C154" i="31"/>
  <c r="D153" i="31"/>
  <c r="C153" i="31"/>
  <c r="D152" i="31"/>
  <c r="C152" i="31"/>
  <c r="D151" i="31"/>
  <c r="C151" i="31"/>
  <c r="D150" i="31"/>
  <c r="C150" i="31"/>
  <c r="D149" i="31"/>
  <c r="C149" i="31"/>
  <c r="D148" i="31"/>
  <c r="C148" i="31"/>
  <c r="D147" i="31"/>
  <c r="C147" i="31"/>
  <c r="D146" i="31"/>
  <c r="C146" i="31"/>
  <c r="D145" i="31"/>
  <c r="C145" i="31"/>
  <c r="D144" i="31"/>
  <c r="C144" i="31"/>
  <c r="D143" i="31"/>
  <c r="C143" i="31"/>
  <c r="D142" i="31"/>
  <c r="C142" i="31"/>
  <c r="D141" i="31"/>
  <c r="C141" i="31"/>
  <c r="D140" i="31"/>
  <c r="C140" i="31"/>
  <c r="D139" i="31"/>
  <c r="C139" i="31"/>
  <c r="D138" i="31"/>
  <c r="C138" i="31"/>
  <c r="D137" i="31"/>
  <c r="C137" i="31"/>
  <c r="D136" i="31"/>
  <c r="C136" i="31"/>
  <c r="D135" i="31"/>
  <c r="C135" i="31"/>
  <c r="D134" i="31"/>
  <c r="C134" i="31"/>
  <c r="D133" i="31"/>
  <c r="C133" i="31"/>
  <c r="D132" i="31"/>
  <c r="C132" i="31"/>
  <c r="D131" i="31"/>
  <c r="C131" i="31"/>
  <c r="D130" i="31"/>
  <c r="C130" i="31"/>
  <c r="D129" i="31"/>
  <c r="C129" i="31"/>
  <c r="D128" i="31"/>
  <c r="C128" i="31"/>
  <c r="D127" i="31"/>
  <c r="C127" i="31"/>
  <c r="D126" i="31"/>
  <c r="C126" i="31"/>
  <c r="D125" i="31"/>
  <c r="C125" i="31"/>
  <c r="D124" i="31"/>
  <c r="C124" i="31"/>
  <c r="D123" i="31"/>
  <c r="C123" i="31"/>
  <c r="D122" i="31"/>
  <c r="C122" i="31"/>
  <c r="D121" i="31"/>
  <c r="C121" i="31"/>
  <c r="D120" i="31"/>
  <c r="C120" i="31"/>
  <c r="D119" i="31"/>
  <c r="C119" i="31"/>
  <c r="D118" i="31"/>
  <c r="C118" i="31"/>
  <c r="D117" i="31"/>
  <c r="C117" i="31"/>
  <c r="D116" i="31"/>
  <c r="C116" i="31"/>
  <c r="D115" i="31"/>
  <c r="C115" i="31"/>
  <c r="D114" i="31"/>
  <c r="C114" i="31"/>
  <c r="D113" i="31"/>
  <c r="C113" i="31"/>
  <c r="D112" i="31"/>
  <c r="C112" i="31"/>
  <c r="D111" i="31"/>
  <c r="C111" i="31"/>
  <c r="D110" i="31"/>
  <c r="C110" i="31"/>
  <c r="D109" i="31"/>
  <c r="C109" i="31"/>
  <c r="D108" i="31"/>
  <c r="C108" i="31"/>
  <c r="D107" i="31"/>
  <c r="C107" i="31"/>
  <c r="D106" i="31"/>
  <c r="C106" i="31"/>
  <c r="D105" i="31"/>
  <c r="C105" i="31"/>
  <c r="D104" i="31"/>
  <c r="C104" i="31"/>
  <c r="D103" i="31"/>
  <c r="C103" i="31"/>
  <c r="D102" i="31"/>
  <c r="C102" i="31"/>
  <c r="D101" i="31"/>
  <c r="C101" i="31"/>
  <c r="D100" i="31"/>
  <c r="C100" i="31"/>
  <c r="D99" i="31"/>
  <c r="C99" i="31"/>
  <c r="D98" i="31"/>
  <c r="C98" i="31"/>
  <c r="D97" i="31"/>
  <c r="C97" i="31"/>
  <c r="D96" i="31"/>
  <c r="C96" i="31"/>
  <c r="D95" i="31"/>
  <c r="C95" i="31"/>
  <c r="D94" i="31"/>
  <c r="C94" i="31"/>
  <c r="D93" i="31"/>
  <c r="C93" i="31"/>
  <c r="D92" i="31"/>
  <c r="C92" i="31"/>
  <c r="D91" i="31"/>
  <c r="C91" i="31"/>
  <c r="D90" i="31"/>
  <c r="C90" i="31"/>
  <c r="D89" i="31"/>
  <c r="C89" i="31"/>
  <c r="D88" i="31"/>
  <c r="C88" i="31"/>
  <c r="D87" i="31"/>
  <c r="C87" i="31"/>
  <c r="D86" i="31"/>
  <c r="C86" i="31"/>
  <c r="D85" i="31"/>
  <c r="C85" i="31"/>
  <c r="D84" i="31"/>
  <c r="C84" i="31"/>
  <c r="D83" i="31"/>
  <c r="C83" i="31"/>
  <c r="D82" i="31"/>
  <c r="C82" i="31"/>
  <c r="D81" i="31"/>
  <c r="C81" i="31"/>
  <c r="D80" i="31"/>
  <c r="C80" i="31"/>
  <c r="D79" i="31"/>
  <c r="C79" i="31"/>
  <c r="D78" i="31"/>
  <c r="C78" i="31"/>
  <c r="D77" i="31"/>
  <c r="C77" i="31"/>
  <c r="D76" i="31"/>
  <c r="C76" i="31"/>
  <c r="D75" i="31"/>
  <c r="C75" i="31"/>
  <c r="D74" i="31"/>
  <c r="C74" i="31"/>
  <c r="D73" i="31"/>
  <c r="C73" i="31"/>
  <c r="D72" i="31"/>
  <c r="C72" i="31"/>
  <c r="D71" i="31"/>
  <c r="C71" i="31"/>
  <c r="D70" i="31"/>
  <c r="C70" i="31"/>
  <c r="D69" i="31"/>
  <c r="C69" i="31"/>
  <c r="D68" i="31"/>
  <c r="C68" i="31"/>
  <c r="D67" i="31"/>
  <c r="C67" i="31"/>
  <c r="D66" i="31"/>
  <c r="C66" i="31"/>
  <c r="D65" i="31"/>
  <c r="C65" i="31"/>
  <c r="D64" i="31"/>
  <c r="C64" i="31"/>
  <c r="D63" i="31"/>
  <c r="C63" i="31"/>
  <c r="D62" i="31"/>
  <c r="C62" i="31"/>
  <c r="D61" i="31"/>
  <c r="C61" i="31"/>
  <c r="D60" i="31"/>
  <c r="C60" i="31"/>
  <c r="D59" i="31"/>
  <c r="C59" i="31"/>
  <c r="D58" i="31"/>
  <c r="C58" i="31"/>
  <c r="D57" i="31"/>
  <c r="C57" i="31"/>
  <c r="D56" i="31"/>
  <c r="C56" i="31"/>
  <c r="D55" i="31"/>
  <c r="C55" i="31"/>
  <c r="D54" i="31"/>
  <c r="C54" i="31"/>
  <c r="D53" i="31"/>
  <c r="C53" i="31"/>
  <c r="D52" i="31"/>
  <c r="C52" i="31"/>
  <c r="D51" i="31"/>
  <c r="C51" i="31"/>
  <c r="D50" i="31"/>
  <c r="C50" i="31"/>
  <c r="D49" i="31"/>
  <c r="C49" i="31"/>
  <c r="D48" i="31"/>
  <c r="C48" i="31"/>
  <c r="D47" i="31"/>
  <c r="C47" i="31"/>
  <c r="D46" i="31"/>
  <c r="C46" i="31"/>
  <c r="D45" i="31"/>
  <c r="C45" i="31"/>
  <c r="D44" i="31"/>
  <c r="C44" i="31"/>
  <c r="D43" i="31"/>
  <c r="C43" i="31"/>
  <c r="D42" i="31"/>
  <c r="C42" i="31"/>
  <c r="D41" i="31"/>
  <c r="C41" i="31"/>
  <c r="D40" i="31"/>
  <c r="C40" i="31"/>
  <c r="D39" i="31"/>
  <c r="C39" i="31"/>
  <c r="D38" i="31"/>
  <c r="C38" i="31"/>
  <c r="D37" i="31"/>
  <c r="C37" i="31"/>
  <c r="D36" i="31"/>
  <c r="C36" i="31"/>
  <c r="D35" i="31"/>
  <c r="C35" i="31"/>
  <c r="D34" i="31"/>
  <c r="C34" i="31"/>
  <c r="D33" i="31"/>
  <c r="C33" i="31"/>
  <c r="D32" i="31"/>
  <c r="C32" i="31"/>
  <c r="D31" i="31"/>
  <c r="C31" i="31"/>
  <c r="D30" i="31"/>
  <c r="C30" i="31"/>
  <c r="D29" i="31"/>
  <c r="C29" i="31"/>
  <c r="D28" i="31"/>
  <c r="C28" i="31"/>
  <c r="D27" i="31"/>
  <c r="C27" i="31"/>
  <c r="D26" i="31"/>
  <c r="C26" i="31"/>
  <c r="D25" i="31"/>
  <c r="C25" i="31"/>
  <c r="D24" i="31"/>
  <c r="C24" i="31"/>
  <c r="D23" i="31"/>
  <c r="C23" i="31"/>
  <c r="D22" i="31"/>
  <c r="C22" i="31"/>
  <c r="D21" i="31"/>
  <c r="C21" i="31"/>
  <c r="D20" i="31"/>
  <c r="C20" i="31"/>
  <c r="D19" i="31"/>
  <c r="C19" i="31"/>
  <c r="D18" i="31"/>
  <c r="C18" i="31"/>
  <c r="D17" i="31"/>
  <c r="C17" i="31"/>
  <c r="D16" i="31"/>
  <c r="C16" i="31"/>
  <c r="D15" i="31"/>
  <c r="C15" i="31"/>
  <c r="D14" i="31"/>
  <c r="C14" i="31"/>
  <c r="D13" i="31"/>
  <c r="C13" i="31"/>
  <c r="D12" i="31"/>
  <c r="C12" i="31"/>
  <c r="D11" i="31"/>
  <c r="C11" i="31"/>
  <c r="D10" i="31"/>
  <c r="C10" i="31"/>
  <c r="D9" i="31"/>
  <c r="C9" i="31"/>
  <c r="D8" i="31"/>
  <c r="C8" i="31"/>
  <c r="D7" i="31"/>
  <c r="C7" i="31"/>
  <c r="D6" i="31"/>
  <c r="C6" i="31"/>
  <c r="D154" i="37"/>
  <c r="C154" i="37"/>
  <c r="D153" i="37"/>
  <c r="C153" i="37"/>
  <c r="D152" i="37"/>
  <c r="C152" i="37"/>
  <c r="D151" i="37"/>
  <c r="C151" i="37"/>
  <c r="D150" i="37"/>
  <c r="C150" i="37"/>
  <c r="D149" i="37"/>
  <c r="C149" i="37"/>
  <c r="D148" i="37"/>
  <c r="C148" i="37"/>
  <c r="D147" i="37"/>
  <c r="C147" i="37"/>
  <c r="D146" i="37"/>
  <c r="C146" i="37"/>
  <c r="D145" i="37"/>
  <c r="C145" i="37"/>
  <c r="D144" i="37"/>
  <c r="C144" i="37"/>
  <c r="D143" i="37"/>
  <c r="C143" i="37"/>
  <c r="D142" i="37"/>
  <c r="C142" i="37"/>
  <c r="D141" i="37"/>
  <c r="C141" i="37"/>
  <c r="D140" i="37"/>
  <c r="C140" i="37"/>
  <c r="D139" i="37"/>
  <c r="C139" i="37"/>
  <c r="D138" i="37"/>
  <c r="C138" i="37"/>
  <c r="D137" i="37"/>
  <c r="C137" i="37"/>
  <c r="D136" i="37"/>
  <c r="C136" i="37"/>
  <c r="D135" i="37"/>
  <c r="C135" i="37"/>
  <c r="D134" i="37"/>
  <c r="C134" i="37"/>
  <c r="D133" i="37"/>
  <c r="C133" i="37"/>
  <c r="D132" i="37"/>
  <c r="C132" i="37"/>
  <c r="D131" i="37"/>
  <c r="C131" i="37"/>
  <c r="D130" i="37"/>
  <c r="C130" i="37"/>
  <c r="D129" i="37"/>
  <c r="C129" i="37"/>
  <c r="D128" i="37"/>
  <c r="C128" i="37"/>
  <c r="D127" i="37"/>
  <c r="C127" i="37"/>
  <c r="D126" i="37"/>
  <c r="C126" i="37"/>
  <c r="D125" i="37"/>
  <c r="C125" i="37"/>
  <c r="D124" i="37"/>
  <c r="C124" i="37"/>
  <c r="D123" i="37"/>
  <c r="C123" i="37"/>
  <c r="D122" i="37"/>
  <c r="C122" i="37"/>
  <c r="D121" i="37"/>
  <c r="C121" i="37"/>
  <c r="D120" i="37"/>
  <c r="C120" i="37"/>
  <c r="D119" i="37"/>
  <c r="C119" i="37"/>
  <c r="D118" i="37"/>
  <c r="C118" i="37"/>
  <c r="D117" i="37"/>
  <c r="C117" i="37"/>
  <c r="D116" i="37"/>
  <c r="C116" i="37"/>
  <c r="D115" i="37"/>
  <c r="C115" i="37"/>
  <c r="D114" i="37"/>
  <c r="C114" i="37"/>
  <c r="D113" i="37"/>
  <c r="C113" i="37"/>
  <c r="D112" i="37"/>
  <c r="C112" i="37"/>
  <c r="D111" i="37"/>
  <c r="C111" i="37"/>
  <c r="D110" i="37"/>
  <c r="C110" i="37"/>
  <c r="D109" i="37"/>
  <c r="C109" i="37"/>
  <c r="D108" i="37"/>
  <c r="C108" i="37"/>
  <c r="D107" i="37"/>
  <c r="C107" i="37"/>
  <c r="D106" i="37"/>
  <c r="C106" i="37"/>
  <c r="D105" i="37"/>
  <c r="C105" i="37"/>
  <c r="D104" i="37"/>
  <c r="C104" i="37"/>
  <c r="D103" i="37"/>
  <c r="C103" i="37"/>
  <c r="D102" i="37"/>
  <c r="C102" i="37"/>
  <c r="D101" i="37"/>
  <c r="C101" i="37"/>
  <c r="D100" i="37"/>
  <c r="C100" i="37"/>
  <c r="D99" i="37"/>
  <c r="C99" i="37"/>
  <c r="D98" i="37"/>
  <c r="C98" i="37"/>
  <c r="D97" i="37"/>
  <c r="C97" i="37"/>
  <c r="D96" i="37"/>
  <c r="C96" i="37"/>
  <c r="D95" i="37"/>
  <c r="C95" i="37"/>
  <c r="D94" i="37"/>
  <c r="C94" i="37"/>
  <c r="D93" i="37"/>
  <c r="C93" i="37"/>
  <c r="D92" i="37"/>
  <c r="C92" i="37"/>
  <c r="D91" i="37"/>
  <c r="C91" i="37"/>
  <c r="D90" i="37"/>
  <c r="C90" i="37"/>
  <c r="D89" i="37"/>
  <c r="C89" i="37"/>
  <c r="D88" i="37"/>
  <c r="C88" i="37"/>
  <c r="D87" i="37"/>
  <c r="C87" i="37"/>
  <c r="D86" i="37"/>
  <c r="C86" i="37"/>
  <c r="D85" i="37"/>
  <c r="C85" i="37"/>
  <c r="D84" i="37"/>
  <c r="C84" i="37"/>
  <c r="D83" i="37"/>
  <c r="C83" i="37"/>
  <c r="D82" i="37"/>
  <c r="C82" i="37"/>
  <c r="D81" i="37"/>
  <c r="C81" i="37"/>
  <c r="D80" i="37"/>
  <c r="C80" i="37"/>
  <c r="D79" i="37"/>
  <c r="C79" i="37"/>
  <c r="D78" i="37"/>
  <c r="C78" i="37"/>
  <c r="D77" i="37"/>
  <c r="C77" i="37"/>
  <c r="D76" i="37"/>
  <c r="C76" i="37"/>
  <c r="D75" i="37"/>
  <c r="C75" i="37"/>
  <c r="D74" i="37"/>
  <c r="C74" i="37"/>
  <c r="D73" i="37"/>
  <c r="C73" i="37"/>
  <c r="D72" i="37"/>
  <c r="C72" i="37"/>
  <c r="D71" i="37"/>
  <c r="C71" i="37"/>
  <c r="D70" i="37"/>
  <c r="C70" i="37"/>
  <c r="D69" i="37"/>
  <c r="C69" i="37"/>
  <c r="D68" i="37"/>
  <c r="C68" i="37"/>
  <c r="D67" i="37"/>
  <c r="C67" i="37"/>
  <c r="D66" i="37"/>
  <c r="C66" i="37"/>
  <c r="D65" i="37"/>
  <c r="C65" i="37"/>
  <c r="D64" i="37"/>
  <c r="C64" i="37"/>
  <c r="D63" i="37"/>
  <c r="C63" i="37"/>
  <c r="D62" i="37"/>
  <c r="C62" i="37"/>
  <c r="D61" i="37"/>
  <c r="C61" i="37"/>
  <c r="D60" i="37"/>
  <c r="C60" i="37"/>
  <c r="D59" i="37"/>
  <c r="C59" i="37"/>
  <c r="D58" i="37"/>
  <c r="C58" i="37"/>
  <c r="D57" i="37"/>
  <c r="C57" i="37"/>
  <c r="D56" i="37"/>
  <c r="C56" i="37"/>
  <c r="D55" i="37"/>
  <c r="C55" i="37"/>
  <c r="D54" i="37"/>
  <c r="C54" i="37"/>
  <c r="D53" i="37"/>
  <c r="C53" i="37"/>
  <c r="D52" i="37"/>
  <c r="C52" i="37"/>
  <c r="D51" i="37"/>
  <c r="C51" i="37"/>
  <c r="D50" i="37"/>
  <c r="C50" i="37"/>
  <c r="D49" i="37"/>
  <c r="C49" i="37"/>
  <c r="D48" i="37"/>
  <c r="C48" i="37"/>
  <c r="D47" i="37"/>
  <c r="C47" i="37"/>
  <c r="D46" i="37"/>
  <c r="C46" i="37"/>
  <c r="D45" i="37"/>
  <c r="C45" i="37"/>
  <c r="D44" i="37"/>
  <c r="C44" i="37"/>
  <c r="D43" i="37"/>
  <c r="C43" i="37"/>
  <c r="D42" i="37"/>
  <c r="C42" i="37"/>
  <c r="D41" i="37"/>
  <c r="C41" i="37"/>
  <c r="D40" i="37"/>
  <c r="C40" i="37"/>
  <c r="D39" i="37"/>
  <c r="C39" i="37"/>
  <c r="D38" i="37"/>
  <c r="C38" i="37"/>
  <c r="D37" i="37"/>
  <c r="C37" i="37"/>
  <c r="D36" i="37"/>
  <c r="C36" i="37"/>
  <c r="D35" i="37"/>
  <c r="C35" i="37"/>
  <c r="D34" i="37"/>
  <c r="C34" i="37"/>
  <c r="D33" i="37"/>
  <c r="C33" i="37"/>
  <c r="D32" i="37"/>
  <c r="C32" i="37"/>
  <c r="D31" i="37"/>
  <c r="C31" i="37"/>
  <c r="D30" i="37"/>
  <c r="C30" i="37"/>
  <c r="D29" i="37"/>
  <c r="C29" i="37"/>
  <c r="D28" i="37"/>
  <c r="C28" i="37"/>
  <c r="D27" i="37"/>
  <c r="C27" i="37"/>
  <c r="D26" i="37"/>
  <c r="C26" i="37"/>
  <c r="D25" i="37"/>
  <c r="C25" i="37"/>
  <c r="D24" i="37"/>
  <c r="C24" i="37"/>
  <c r="D23" i="37"/>
  <c r="C23" i="37"/>
  <c r="D22" i="37"/>
  <c r="C22" i="37"/>
  <c r="D21" i="37"/>
  <c r="C21" i="37"/>
  <c r="D20" i="37"/>
  <c r="C20" i="37"/>
  <c r="D19" i="37"/>
  <c r="C19" i="37"/>
  <c r="D18" i="37"/>
  <c r="C18" i="37"/>
  <c r="D17" i="37"/>
  <c r="C17" i="37"/>
  <c r="D16" i="37"/>
  <c r="C16" i="37"/>
  <c r="D15" i="37"/>
  <c r="C15" i="37"/>
  <c r="D14" i="37"/>
  <c r="C14" i="37"/>
  <c r="D13" i="37"/>
  <c r="C13" i="37"/>
  <c r="D12" i="37"/>
  <c r="C12" i="37"/>
  <c r="D11" i="37"/>
  <c r="C11" i="37"/>
  <c r="D10" i="37"/>
  <c r="C10" i="37"/>
  <c r="D9" i="37"/>
  <c r="C9" i="37"/>
  <c r="D8" i="37"/>
  <c r="C8" i="37"/>
  <c r="D7" i="37"/>
  <c r="C7" i="37"/>
  <c r="D6" i="37"/>
  <c r="C6" i="37"/>
  <c r="D154" i="36"/>
  <c r="C154" i="36"/>
  <c r="D153" i="36"/>
  <c r="C153" i="36"/>
  <c r="D152" i="36"/>
  <c r="C152" i="36"/>
  <c r="D151" i="36"/>
  <c r="C151" i="36"/>
  <c r="D150" i="36"/>
  <c r="C150" i="36"/>
  <c r="D149" i="36"/>
  <c r="C149" i="36"/>
  <c r="D148" i="36"/>
  <c r="C148" i="36"/>
  <c r="D147" i="36"/>
  <c r="C147" i="36"/>
  <c r="D146" i="36"/>
  <c r="C146" i="36"/>
  <c r="D145" i="36"/>
  <c r="C145" i="36"/>
  <c r="D144" i="36"/>
  <c r="C144" i="36"/>
  <c r="D143" i="36"/>
  <c r="C143" i="36"/>
  <c r="D142" i="36"/>
  <c r="C142" i="36"/>
  <c r="D141" i="36"/>
  <c r="C141" i="36"/>
  <c r="D140" i="36"/>
  <c r="C140" i="36"/>
  <c r="D139" i="36"/>
  <c r="C139" i="36"/>
  <c r="D138" i="36"/>
  <c r="C138" i="36"/>
  <c r="D137" i="36"/>
  <c r="C137" i="36"/>
  <c r="D136" i="36"/>
  <c r="C136" i="36"/>
  <c r="D135" i="36"/>
  <c r="C135" i="36"/>
  <c r="D134" i="36"/>
  <c r="C134" i="36"/>
  <c r="D133" i="36"/>
  <c r="C133" i="36"/>
  <c r="D132" i="36"/>
  <c r="C132" i="36"/>
  <c r="D131" i="36"/>
  <c r="C131" i="36"/>
  <c r="D130" i="36"/>
  <c r="C130" i="36"/>
  <c r="D129" i="36"/>
  <c r="C129" i="36"/>
  <c r="D128" i="36"/>
  <c r="C128" i="36"/>
  <c r="D127" i="36"/>
  <c r="C127" i="36"/>
  <c r="D126" i="36"/>
  <c r="C126" i="36"/>
  <c r="D125" i="36"/>
  <c r="C125" i="36"/>
  <c r="D124" i="36"/>
  <c r="C124" i="36"/>
  <c r="D123" i="36"/>
  <c r="C123" i="36"/>
  <c r="D122" i="36"/>
  <c r="C122" i="36"/>
  <c r="D121" i="36"/>
  <c r="C121" i="36"/>
  <c r="D120" i="36"/>
  <c r="C120" i="36"/>
  <c r="D119" i="36"/>
  <c r="C119" i="36"/>
  <c r="D118" i="36"/>
  <c r="C118" i="36"/>
  <c r="D117" i="36"/>
  <c r="C117" i="36"/>
  <c r="D116" i="36"/>
  <c r="C116" i="36"/>
  <c r="D115" i="36"/>
  <c r="C115" i="36"/>
  <c r="D114" i="36"/>
  <c r="C114" i="36"/>
  <c r="D113" i="36"/>
  <c r="C113" i="36"/>
  <c r="D112" i="36"/>
  <c r="C112" i="36"/>
  <c r="D111" i="36"/>
  <c r="C111" i="36"/>
  <c r="D110" i="36"/>
  <c r="C110" i="36"/>
  <c r="D109" i="36"/>
  <c r="C109" i="36"/>
  <c r="D108" i="36"/>
  <c r="C108" i="36"/>
  <c r="D107" i="36"/>
  <c r="C107" i="36"/>
  <c r="D106" i="36"/>
  <c r="C106" i="36"/>
  <c r="D105" i="36"/>
  <c r="C105" i="36"/>
  <c r="D104" i="36"/>
  <c r="C104" i="36"/>
  <c r="D103" i="36"/>
  <c r="C103" i="36"/>
  <c r="D102" i="36"/>
  <c r="C102" i="36"/>
  <c r="D101" i="36"/>
  <c r="C101" i="36"/>
  <c r="D100" i="36"/>
  <c r="C100" i="36"/>
  <c r="D99" i="36"/>
  <c r="C99" i="36"/>
  <c r="D98" i="36"/>
  <c r="C98" i="36"/>
  <c r="D97" i="36"/>
  <c r="C97" i="36"/>
  <c r="D96" i="36"/>
  <c r="C96" i="36"/>
  <c r="D95" i="36"/>
  <c r="C95" i="36"/>
  <c r="D94" i="36"/>
  <c r="C94" i="36"/>
  <c r="D93" i="36"/>
  <c r="C93" i="36"/>
  <c r="D92" i="36"/>
  <c r="C92" i="36"/>
  <c r="D91" i="36"/>
  <c r="C91" i="36"/>
  <c r="D90" i="36"/>
  <c r="C90" i="36"/>
  <c r="D89" i="36"/>
  <c r="C89" i="36"/>
  <c r="D88" i="36"/>
  <c r="C88" i="36"/>
  <c r="D87" i="36"/>
  <c r="C87" i="36"/>
  <c r="D86" i="36"/>
  <c r="C86" i="36"/>
  <c r="D85" i="36"/>
  <c r="C85" i="36"/>
  <c r="D84" i="36"/>
  <c r="C84" i="36"/>
  <c r="D83" i="36"/>
  <c r="C83" i="36"/>
  <c r="D82" i="36"/>
  <c r="C82" i="36"/>
  <c r="D81" i="36"/>
  <c r="C81" i="36"/>
  <c r="D80" i="36"/>
  <c r="C80" i="36"/>
  <c r="D79" i="36"/>
  <c r="C79" i="36"/>
  <c r="D78" i="36"/>
  <c r="C78" i="36"/>
  <c r="D77" i="36"/>
  <c r="C77" i="36"/>
  <c r="D76" i="36"/>
  <c r="C76" i="36"/>
  <c r="D75" i="36"/>
  <c r="C75" i="36"/>
  <c r="D74" i="36"/>
  <c r="C74" i="36"/>
  <c r="D73" i="36"/>
  <c r="C73" i="36"/>
  <c r="D72" i="36"/>
  <c r="C72" i="36"/>
  <c r="D71" i="36"/>
  <c r="C71" i="36"/>
  <c r="D70" i="36"/>
  <c r="C70" i="36"/>
  <c r="D69" i="36"/>
  <c r="C69" i="36"/>
  <c r="D68" i="36"/>
  <c r="C68" i="36"/>
  <c r="D67" i="36"/>
  <c r="C67" i="36"/>
  <c r="D66" i="36"/>
  <c r="C66" i="36"/>
  <c r="D65" i="36"/>
  <c r="C65" i="36"/>
  <c r="D64" i="36"/>
  <c r="C64" i="36"/>
  <c r="D63" i="36"/>
  <c r="C63" i="36"/>
  <c r="D62" i="36"/>
  <c r="C62" i="36"/>
  <c r="D61" i="36"/>
  <c r="C61" i="36"/>
  <c r="D60" i="36"/>
  <c r="C60" i="36"/>
  <c r="D59" i="36"/>
  <c r="C59" i="36"/>
  <c r="D58" i="36"/>
  <c r="C58" i="36"/>
  <c r="D57" i="36"/>
  <c r="C57" i="36"/>
  <c r="D56" i="36"/>
  <c r="C56" i="36"/>
  <c r="D55" i="36"/>
  <c r="C55" i="36"/>
  <c r="D54" i="36"/>
  <c r="C54" i="36"/>
  <c r="D53" i="36"/>
  <c r="C53" i="36"/>
  <c r="D52" i="36"/>
  <c r="C52" i="36"/>
  <c r="D51" i="36"/>
  <c r="C51" i="36"/>
  <c r="D50" i="36"/>
  <c r="C50" i="36"/>
  <c r="D49" i="36"/>
  <c r="C49" i="36"/>
  <c r="D48" i="36"/>
  <c r="C48" i="36"/>
  <c r="D47" i="36"/>
  <c r="C47" i="36"/>
  <c r="D46" i="36"/>
  <c r="C46" i="36"/>
  <c r="D45" i="36"/>
  <c r="C45" i="36"/>
  <c r="D44" i="36"/>
  <c r="C44" i="36"/>
  <c r="D43" i="36"/>
  <c r="C43" i="36"/>
  <c r="D42" i="36"/>
  <c r="C42" i="36"/>
  <c r="D41" i="36"/>
  <c r="C41" i="36"/>
  <c r="D40" i="36"/>
  <c r="C40" i="36"/>
  <c r="D39" i="36"/>
  <c r="C39" i="36"/>
  <c r="D38" i="36"/>
  <c r="C38" i="36"/>
  <c r="D37" i="36"/>
  <c r="C37" i="36"/>
  <c r="D36" i="36"/>
  <c r="C36" i="36"/>
  <c r="D35" i="36"/>
  <c r="C35" i="36"/>
  <c r="D34" i="36"/>
  <c r="C34" i="36"/>
  <c r="D33" i="36"/>
  <c r="C33" i="36"/>
  <c r="D32" i="36"/>
  <c r="C32" i="36"/>
  <c r="D31" i="36"/>
  <c r="C31" i="36"/>
  <c r="D30" i="36"/>
  <c r="C30" i="36"/>
  <c r="D29" i="36"/>
  <c r="C29" i="36"/>
  <c r="D28" i="36"/>
  <c r="C28" i="36"/>
  <c r="D27" i="36"/>
  <c r="C27" i="36"/>
  <c r="D26" i="36"/>
  <c r="C26" i="36"/>
  <c r="D25" i="36"/>
  <c r="C25" i="36"/>
  <c r="D24" i="36"/>
  <c r="C24" i="36"/>
  <c r="D23" i="36"/>
  <c r="C23" i="36"/>
  <c r="D22" i="36"/>
  <c r="C22" i="36"/>
  <c r="D21" i="36"/>
  <c r="C21" i="36"/>
  <c r="D20" i="36"/>
  <c r="C20" i="36"/>
  <c r="D19" i="36"/>
  <c r="C19" i="36"/>
  <c r="D18" i="36"/>
  <c r="C18" i="36"/>
  <c r="D17" i="36"/>
  <c r="C17" i="36"/>
  <c r="D16" i="36"/>
  <c r="C16" i="36"/>
  <c r="D15" i="36"/>
  <c r="C15" i="36"/>
  <c r="D14" i="36"/>
  <c r="C14" i="36"/>
  <c r="D13" i="36"/>
  <c r="C13" i="36"/>
  <c r="D12" i="36"/>
  <c r="C12" i="36"/>
  <c r="D11" i="36"/>
  <c r="C11" i="36"/>
  <c r="D10" i="36"/>
  <c r="C10" i="36"/>
  <c r="D9" i="36"/>
  <c r="C9" i="36"/>
  <c r="D8" i="36"/>
  <c r="C8" i="36"/>
  <c r="D7" i="36"/>
  <c r="C7" i="36"/>
  <c r="D6" i="36"/>
  <c r="C6" i="36"/>
  <c r="D153" i="10"/>
  <c r="C153" i="10"/>
  <c r="D152" i="10"/>
  <c r="C152" i="10"/>
  <c r="D151" i="10"/>
  <c r="C151" i="10"/>
  <c r="D150" i="10"/>
  <c r="C150" i="10"/>
  <c r="D149" i="10"/>
  <c r="C149" i="10"/>
  <c r="D148" i="10"/>
  <c r="C148" i="10"/>
  <c r="D147" i="10"/>
  <c r="C147" i="10"/>
  <c r="D146" i="10"/>
  <c r="C146" i="10"/>
  <c r="D145" i="10"/>
  <c r="C145" i="10"/>
  <c r="D144" i="10"/>
  <c r="C144" i="10"/>
  <c r="D143" i="10"/>
  <c r="C143" i="10"/>
  <c r="D142" i="10"/>
  <c r="C142" i="10"/>
  <c r="D141" i="10"/>
  <c r="C141" i="10"/>
  <c r="D140" i="10"/>
  <c r="C140" i="10"/>
  <c r="D139" i="10"/>
  <c r="C139" i="10"/>
  <c r="D138" i="10"/>
  <c r="C138" i="10"/>
  <c r="D137" i="10"/>
  <c r="C137" i="10"/>
  <c r="D136" i="10"/>
  <c r="C136" i="10"/>
  <c r="D135" i="10"/>
  <c r="C135" i="10"/>
  <c r="D134" i="10"/>
  <c r="C134" i="10"/>
  <c r="D133" i="10"/>
  <c r="C133" i="10"/>
  <c r="D132" i="10"/>
  <c r="C132" i="10"/>
  <c r="D131" i="10"/>
  <c r="C131" i="10"/>
  <c r="D130" i="10"/>
  <c r="C130" i="10"/>
  <c r="D129" i="10"/>
  <c r="C129" i="10"/>
  <c r="D128" i="10"/>
  <c r="C128" i="10"/>
  <c r="D127" i="10"/>
  <c r="C127" i="10"/>
  <c r="D126" i="10"/>
  <c r="C126" i="10"/>
  <c r="D125" i="10"/>
  <c r="C125" i="10"/>
  <c r="D124" i="10"/>
  <c r="C124" i="10"/>
  <c r="D123" i="10"/>
  <c r="C123" i="10"/>
  <c r="D122" i="10"/>
  <c r="C122" i="10"/>
  <c r="D121" i="10"/>
  <c r="C121" i="10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4" i="10"/>
  <c r="C114" i="10"/>
  <c r="D113" i="10"/>
  <c r="C113" i="10"/>
  <c r="D112" i="10"/>
  <c r="C112" i="10"/>
  <c r="D111" i="10"/>
  <c r="C111" i="10"/>
  <c r="D110" i="10"/>
  <c r="C110" i="10"/>
  <c r="D109" i="10"/>
  <c r="C109" i="10"/>
  <c r="D108" i="10"/>
  <c r="C108" i="10"/>
  <c r="D107" i="10"/>
  <c r="C107" i="10"/>
  <c r="D106" i="10"/>
  <c r="C106" i="10"/>
  <c r="D105" i="10"/>
  <c r="C105" i="10"/>
  <c r="D104" i="10"/>
  <c r="C104" i="10"/>
  <c r="D103" i="10"/>
  <c r="C103" i="10"/>
  <c r="D102" i="10"/>
  <c r="C102" i="10"/>
  <c r="D101" i="10"/>
  <c r="C101" i="10"/>
  <c r="D100" i="10"/>
  <c r="C100" i="10"/>
  <c r="D99" i="10"/>
  <c r="C99" i="10"/>
  <c r="D98" i="10"/>
  <c r="C98" i="10"/>
  <c r="D97" i="10"/>
  <c r="C97" i="10"/>
  <c r="D96" i="10"/>
  <c r="C96" i="10"/>
  <c r="D95" i="10"/>
  <c r="C95" i="10"/>
  <c r="D94" i="10"/>
  <c r="C94" i="10"/>
  <c r="D93" i="10"/>
  <c r="C93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6" i="10"/>
  <c r="C86" i="10"/>
  <c r="D85" i="10"/>
  <c r="C85" i="10"/>
  <c r="D84" i="10"/>
  <c r="C84" i="10"/>
  <c r="D83" i="10"/>
  <c r="C83" i="10"/>
  <c r="D82" i="10"/>
  <c r="C82" i="10"/>
  <c r="D81" i="10"/>
  <c r="C81" i="10"/>
  <c r="D80" i="10"/>
  <c r="C80" i="10"/>
  <c r="D79" i="10"/>
  <c r="C79" i="10"/>
  <c r="D78" i="10"/>
  <c r="C78" i="10"/>
  <c r="D77" i="10"/>
  <c r="C77" i="10"/>
  <c r="D76" i="10"/>
  <c r="C76" i="10"/>
  <c r="D75" i="10"/>
  <c r="C75" i="10"/>
  <c r="D74" i="10"/>
  <c r="C74" i="10"/>
  <c r="D73" i="10"/>
  <c r="C73" i="10"/>
  <c r="D72" i="10"/>
  <c r="C72" i="10"/>
  <c r="D71" i="10"/>
  <c r="C71" i="10"/>
  <c r="D70" i="10"/>
  <c r="C70" i="10"/>
  <c r="D69" i="10"/>
  <c r="C69" i="10"/>
  <c r="D68" i="10"/>
  <c r="C68" i="10"/>
  <c r="D67" i="10"/>
  <c r="C67" i="10"/>
  <c r="D66" i="10"/>
  <c r="C66" i="10"/>
  <c r="D65" i="10"/>
  <c r="C65" i="10"/>
  <c r="D64" i="10"/>
  <c r="C64" i="10"/>
  <c r="D63" i="10"/>
  <c r="C63" i="10"/>
  <c r="D62" i="10"/>
  <c r="C62" i="10"/>
  <c r="D61" i="10"/>
  <c r="C61" i="10"/>
  <c r="D60" i="10"/>
  <c r="C60" i="10"/>
  <c r="D59" i="10"/>
  <c r="C59" i="10"/>
  <c r="D58" i="10"/>
  <c r="C58" i="10"/>
  <c r="D57" i="10"/>
  <c r="C57" i="10"/>
  <c r="D56" i="10"/>
  <c r="C56" i="10"/>
  <c r="D55" i="10"/>
  <c r="C55" i="10"/>
  <c r="D54" i="10"/>
  <c r="C54" i="10"/>
  <c r="D53" i="10"/>
  <c r="C53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D8" i="10"/>
  <c r="C8" i="10"/>
  <c r="D7" i="10"/>
  <c r="C7" i="10"/>
  <c r="D6" i="10"/>
  <c r="C6" i="10"/>
  <c r="D5" i="10"/>
  <c r="C5" i="10"/>
  <c r="D154" i="35"/>
  <c r="C154" i="35"/>
  <c r="D153" i="35"/>
  <c r="C153" i="35"/>
  <c r="D152" i="35"/>
  <c r="C152" i="35"/>
  <c r="D151" i="35"/>
  <c r="C151" i="35"/>
  <c r="D150" i="35"/>
  <c r="C150" i="35"/>
  <c r="D149" i="35"/>
  <c r="C149" i="35"/>
  <c r="D148" i="35"/>
  <c r="C148" i="35"/>
  <c r="D147" i="35"/>
  <c r="C147" i="35"/>
  <c r="D146" i="35"/>
  <c r="C146" i="35"/>
  <c r="D145" i="35"/>
  <c r="C145" i="35"/>
  <c r="D144" i="35"/>
  <c r="C144" i="35"/>
  <c r="D143" i="35"/>
  <c r="C143" i="35"/>
  <c r="D142" i="35"/>
  <c r="C142" i="35"/>
  <c r="D141" i="35"/>
  <c r="C141" i="35"/>
  <c r="D140" i="35"/>
  <c r="C140" i="35"/>
  <c r="D139" i="35"/>
  <c r="C139" i="35"/>
  <c r="D138" i="35"/>
  <c r="C138" i="35"/>
  <c r="D137" i="35"/>
  <c r="C137" i="35"/>
  <c r="D136" i="35"/>
  <c r="C136" i="35"/>
  <c r="D135" i="35"/>
  <c r="C135" i="35"/>
  <c r="D134" i="35"/>
  <c r="C134" i="35"/>
  <c r="D133" i="35"/>
  <c r="C133" i="35"/>
  <c r="D132" i="35"/>
  <c r="C132" i="35"/>
  <c r="D131" i="35"/>
  <c r="C131" i="35"/>
  <c r="D130" i="35"/>
  <c r="C130" i="35"/>
  <c r="D129" i="35"/>
  <c r="C129" i="35"/>
  <c r="D128" i="35"/>
  <c r="C128" i="35"/>
  <c r="D127" i="35"/>
  <c r="C127" i="35"/>
  <c r="D126" i="35"/>
  <c r="C126" i="35"/>
  <c r="D125" i="35"/>
  <c r="C125" i="35"/>
  <c r="D124" i="35"/>
  <c r="C124" i="35"/>
  <c r="D123" i="35"/>
  <c r="C123" i="35"/>
  <c r="D122" i="35"/>
  <c r="C122" i="35"/>
  <c r="D121" i="35"/>
  <c r="C121" i="35"/>
  <c r="D120" i="35"/>
  <c r="C120" i="35"/>
  <c r="D119" i="35"/>
  <c r="C119" i="35"/>
  <c r="D118" i="35"/>
  <c r="C118" i="35"/>
  <c r="D117" i="35"/>
  <c r="C117" i="35"/>
  <c r="D116" i="35"/>
  <c r="C116" i="35"/>
  <c r="D115" i="35"/>
  <c r="C115" i="35"/>
  <c r="D114" i="35"/>
  <c r="C114" i="35"/>
  <c r="D113" i="35"/>
  <c r="C113" i="35"/>
  <c r="D112" i="35"/>
  <c r="C112" i="35"/>
  <c r="D111" i="35"/>
  <c r="C111" i="35"/>
  <c r="D110" i="35"/>
  <c r="C110" i="35"/>
  <c r="D109" i="35"/>
  <c r="C109" i="35"/>
  <c r="D108" i="35"/>
  <c r="C108" i="35"/>
  <c r="D107" i="35"/>
  <c r="C107" i="35"/>
  <c r="D106" i="35"/>
  <c r="C106" i="35"/>
  <c r="D105" i="35"/>
  <c r="C105" i="35"/>
  <c r="D104" i="35"/>
  <c r="C104" i="35"/>
  <c r="D103" i="35"/>
  <c r="C103" i="35"/>
  <c r="D102" i="35"/>
  <c r="C102" i="35"/>
  <c r="D101" i="35"/>
  <c r="C101" i="35"/>
  <c r="D100" i="35"/>
  <c r="C100" i="35"/>
  <c r="D99" i="35"/>
  <c r="C99" i="35"/>
  <c r="D98" i="35"/>
  <c r="C98" i="35"/>
  <c r="D97" i="35"/>
  <c r="C97" i="35"/>
  <c r="D96" i="35"/>
  <c r="C96" i="35"/>
  <c r="D95" i="35"/>
  <c r="C95" i="35"/>
  <c r="D94" i="35"/>
  <c r="C94" i="35"/>
  <c r="D93" i="35"/>
  <c r="C93" i="35"/>
  <c r="D92" i="35"/>
  <c r="C92" i="35"/>
  <c r="D91" i="35"/>
  <c r="C91" i="35"/>
  <c r="D90" i="35"/>
  <c r="C90" i="35"/>
  <c r="D89" i="35"/>
  <c r="C89" i="35"/>
  <c r="D88" i="35"/>
  <c r="C88" i="35"/>
  <c r="D87" i="35"/>
  <c r="C87" i="35"/>
  <c r="D86" i="35"/>
  <c r="C86" i="35"/>
  <c r="D85" i="35"/>
  <c r="C85" i="35"/>
  <c r="D84" i="35"/>
  <c r="C84" i="35"/>
  <c r="D83" i="35"/>
  <c r="C83" i="35"/>
  <c r="D82" i="35"/>
  <c r="C82" i="35"/>
  <c r="D81" i="35"/>
  <c r="C81" i="35"/>
  <c r="D80" i="35"/>
  <c r="C80" i="35"/>
  <c r="D79" i="35"/>
  <c r="C79" i="35"/>
  <c r="D78" i="35"/>
  <c r="C78" i="35"/>
  <c r="D77" i="35"/>
  <c r="C77" i="35"/>
  <c r="D76" i="35"/>
  <c r="C76" i="35"/>
  <c r="D75" i="35"/>
  <c r="C75" i="35"/>
  <c r="D74" i="35"/>
  <c r="C74" i="35"/>
  <c r="D73" i="35"/>
  <c r="C73" i="35"/>
  <c r="D72" i="35"/>
  <c r="C72" i="35"/>
  <c r="D71" i="35"/>
  <c r="C71" i="35"/>
  <c r="D70" i="35"/>
  <c r="C70" i="35"/>
  <c r="D69" i="35"/>
  <c r="C69" i="35"/>
  <c r="D68" i="35"/>
  <c r="C68" i="35"/>
  <c r="D67" i="35"/>
  <c r="C67" i="35"/>
  <c r="D66" i="35"/>
  <c r="C66" i="35"/>
  <c r="D65" i="35"/>
  <c r="C65" i="35"/>
  <c r="D64" i="35"/>
  <c r="C64" i="35"/>
  <c r="D63" i="35"/>
  <c r="C63" i="35"/>
  <c r="D62" i="35"/>
  <c r="C62" i="35"/>
  <c r="D61" i="35"/>
  <c r="C61" i="35"/>
  <c r="D60" i="35"/>
  <c r="C60" i="35"/>
  <c r="D59" i="35"/>
  <c r="C59" i="35"/>
  <c r="D58" i="35"/>
  <c r="C58" i="35"/>
  <c r="D57" i="35"/>
  <c r="C57" i="35"/>
  <c r="D56" i="35"/>
  <c r="C56" i="35"/>
  <c r="D55" i="35"/>
  <c r="C55" i="35"/>
  <c r="D54" i="35"/>
  <c r="C54" i="35"/>
  <c r="D53" i="35"/>
  <c r="C53" i="35"/>
  <c r="D52" i="35"/>
  <c r="C52" i="35"/>
  <c r="D51" i="35"/>
  <c r="C51" i="35"/>
  <c r="D50" i="35"/>
  <c r="C50" i="35"/>
  <c r="D49" i="35"/>
  <c r="C49" i="35"/>
  <c r="D48" i="35"/>
  <c r="C48" i="35"/>
  <c r="D47" i="35"/>
  <c r="C47" i="35"/>
  <c r="D46" i="35"/>
  <c r="C46" i="35"/>
  <c r="D45" i="35"/>
  <c r="C45" i="35"/>
  <c r="D44" i="35"/>
  <c r="C44" i="35"/>
  <c r="D43" i="35"/>
  <c r="C43" i="35"/>
  <c r="D42" i="35"/>
  <c r="C42" i="35"/>
  <c r="D41" i="35"/>
  <c r="C41" i="35"/>
  <c r="D40" i="35"/>
  <c r="C40" i="35"/>
  <c r="D39" i="35"/>
  <c r="C39" i="35"/>
  <c r="D38" i="35"/>
  <c r="C38" i="35"/>
  <c r="D37" i="35"/>
  <c r="C37" i="35"/>
  <c r="D36" i="35"/>
  <c r="C36" i="35"/>
  <c r="D35" i="35"/>
  <c r="C35" i="35"/>
  <c r="D34" i="35"/>
  <c r="C34" i="35"/>
  <c r="D33" i="35"/>
  <c r="C33" i="35"/>
  <c r="D32" i="35"/>
  <c r="C32" i="35"/>
  <c r="D31" i="35"/>
  <c r="C31" i="35"/>
  <c r="D30" i="35"/>
  <c r="C30" i="35"/>
  <c r="D29" i="35"/>
  <c r="C29" i="35"/>
  <c r="D28" i="35"/>
  <c r="C28" i="35"/>
  <c r="D27" i="35"/>
  <c r="C27" i="35"/>
  <c r="D26" i="35"/>
  <c r="C26" i="35"/>
  <c r="D25" i="35"/>
  <c r="C25" i="35"/>
  <c r="D24" i="35"/>
  <c r="C24" i="35"/>
  <c r="D23" i="35"/>
  <c r="C23" i="35"/>
  <c r="D22" i="35"/>
  <c r="C22" i="35"/>
  <c r="D21" i="35"/>
  <c r="C21" i="35"/>
  <c r="D20" i="35"/>
  <c r="C20" i="35"/>
  <c r="D19" i="35"/>
  <c r="C19" i="35"/>
  <c r="D18" i="35"/>
  <c r="C18" i="35"/>
  <c r="D17" i="35"/>
  <c r="C17" i="35"/>
  <c r="D16" i="35"/>
  <c r="C16" i="35"/>
  <c r="D15" i="35"/>
  <c r="C15" i="35"/>
  <c r="D14" i="35"/>
  <c r="C14" i="35"/>
  <c r="D13" i="35"/>
  <c r="C13" i="35"/>
  <c r="D12" i="35"/>
  <c r="C12" i="35"/>
  <c r="D11" i="35"/>
  <c r="C11" i="35"/>
  <c r="D10" i="35"/>
  <c r="C10" i="35"/>
  <c r="D9" i="35"/>
  <c r="C9" i="35"/>
  <c r="D8" i="35"/>
  <c r="C8" i="35"/>
  <c r="D7" i="35"/>
  <c r="C7" i="35"/>
  <c r="D6" i="35"/>
  <c r="C6" i="35"/>
  <c r="C8" i="9"/>
  <c r="D8" i="9"/>
  <c r="C9" i="9"/>
  <c r="D9" i="9"/>
  <c r="C10" i="9"/>
  <c r="D10" i="9"/>
  <c r="C11" i="9"/>
  <c r="D11" i="9"/>
  <c r="C12" i="9"/>
  <c r="D12" i="9"/>
  <c r="C13" i="9"/>
  <c r="D13" i="9"/>
  <c r="C14" i="9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C37" i="9"/>
  <c r="D37" i="9"/>
  <c r="C38" i="9"/>
  <c r="D38" i="9"/>
  <c r="C39" i="9"/>
  <c r="D39" i="9"/>
  <c r="C40" i="9"/>
  <c r="D40" i="9"/>
  <c r="C41" i="9"/>
  <c r="D41" i="9"/>
  <c r="C42" i="9"/>
  <c r="D42" i="9"/>
  <c r="C43" i="9"/>
  <c r="D43" i="9"/>
  <c r="C44" i="9"/>
  <c r="D44" i="9"/>
  <c r="C45" i="9"/>
  <c r="D45" i="9"/>
  <c r="C46" i="9"/>
  <c r="D46" i="9"/>
  <c r="C47" i="9"/>
  <c r="D47" i="9"/>
  <c r="C48" i="9"/>
  <c r="D48" i="9"/>
  <c r="C49" i="9"/>
  <c r="D49" i="9"/>
  <c r="C50" i="9"/>
  <c r="D50" i="9"/>
  <c r="C51" i="9"/>
  <c r="D51" i="9"/>
  <c r="C52" i="9"/>
  <c r="D52" i="9"/>
  <c r="C53" i="9"/>
  <c r="D53" i="9"/>
  <c r="C54" i="9"/>
  <c r="D54" i="9"/>
  <c r="C55" i="9"/>
  <c r="D55" i="9"/>
  <c r="C56" i="9"/>
  <c r="D56" i="9"/>
  <c r="C57" i="9"/>
  <c r="D57" i="9"/>
  <c r="C58" i="9"/>
  <c r="D58" i="9"/>
  <c r="C59" i="9"/>
  <c r="D59" i="9"/>
  <c r="C60" i="9"/>
  <c r="D60" i="9"/>
  <c r="C61" i="9"/>
  <c r="D61" i="9"/>
  <c r="C62" i="9"/>
  <c r="D62" i="9"/>
  <c r="C63" i="9"/>
  <c r="D63" i="9"/>
  <c r="C64" i="9"/>
  <c r="D64" i="9"/>
  <c r="C65" i="9"/>
  <c r="D65" i="9"/>
  <c r="C66" i="9"/>
  <c r="D66" i="9"/>
  <c r="C67" i="9"/>
  <c r="D67" i="9"/>
  <c r="C68" i="9"/>
  <c r="D68" i="9"/>
  <c r="C69" i="9"/>
  <c r="D69" i="9"/>
  <c r="C70" i="9"/>
  <c r="D70" i="9"/>
  <c r="C71" i="9"/>
  <c r="D71" i="9"/>
  <c r="C72" i="9"/>
  <c r="D72" i="9"/>
  <c r="C73" i="9"/>
  <c r="D73" i="9"/>
  <c r="C74" i="9"/>
  <c r="D74" i="9"/>
  <c r="C75" i="9"/>
  <c r="D75" i="9"/>
  <c r="C76" i="9"/>
  <c r="D76" i="9"/>
  <c r="C77" i="9"/>
  <c r="D77" i="9"/>
  <c r="C78" i="9"/>
  <c r="D78" i="9"/>
  <c r="C79" i="9"/>
  <c r="D79" i="9"/>
  <c r="C80" i="9"/>
  <c r="D80" i="9"/>
  <c r="C81" i="9"/>
  <c r="D81" i="9"/>
  <c r="C82" i="9"/>
  <c r="D82" i="9"/>
  <c r="C83" i="9"/>
  <c r="D83" i="9"/>
  <c r="C84" i="9"/>
  <c r="D84" i="9"/>
  <c r="C85" i="9"/>
  <c r="D85" i="9"/>
  <c r="C86" i="9"/>
  <c r="D86" i="9"/>
  <c r="C87" i="9"/>
  <c r="D87" i="9"/>
  <c r="C88" i="9"/>
  <c r="D88" i="9"/>
  <c r="C89" i="9"/>
  <c r="D89" i="9"/>
  <c r="C90" i="9"/>
  <c r="D90" i="9"/>
  <c r="C91" i="9"/>
  <c r="D91" i="9"/>
  <c r="C92" i="9"/>
  <c r="D92" i="9"/>
  <c r="C93" i="9"/>
  <c r="D93" i="9"/>
  <c r="C94" i="9"/>
  <c r="D94" i="9"/>
  <c r="C95" i="9"/>
  <c r="D95" i="9"/>
  <c r="C96" i="9"/>
  <c r="D96" i="9"/>
  <c r="C97" i="9"/>
  <c r="D97" i="9"/>
  <c r="C98" i="9"/>
  <c r="D98" i="9"/>
  <c r="C99" i="9"/>
  <c r="D99" i="9"/>
  <c r="C100" i="9"/>
  <c r="D100" i="9"/>
  <c r="C101" i="9"/>
  <c r="D101" i="9"/>
  <c r="C102" i="9"/>
  <c r="D102" i="9"/>
  <c r="C103" i="9"/>
  <c r="D103" i="9"/>
  <c r="C104" i="9"/>
  <c r="D104" i="9"/>
  <c r="C105" i="9"/>
  <c r="D105" i="9"/>
  <c r="C106" i="9"/>
  <c r="D106" i="9"/>
  <c r="C107" i="9"/>
  <c r="D107" i="9"/>
  <c r="C108" i="9"/>
  <c r="D108" i="9"/>
  <c r="C109" i="9"/>
  <c r="D109" i="9"/>
  <c r="C110" i="9"/>
  <c r="D110" i="9"/>
  <c r="C111" i="9"/>
  <c r="D111" i="9"/>
  <c r="C112" i="9"/>
  <c r="D112" i="9"/>
  <c r="C113" i="9"/>
  <c r="D113" i="9"/>
  <c r="C114" i="9"/>
  <c r="D114" i="9"/>
  <c r="C115" i="9"/>
  <c r="D115" i="9"/>
  <c r="C116" i="9"/>
  <c r="D116" i="9"/>
  <c r="C117" i="9"/>
  <c r="D117" i="9"/>
  <c r="C118" i="9"/>
  <c r="D118" i="9"/>
  <c r="C119" i="9"/>
  <c r="D119" i="9"/>
  <c r="C120" i="9"/>
  <c r="D120" i="9"/>
  <c r="C121" i="9"/>
  <c r="D121" i="9"/>
  <c r="C122" i="9"/>
  <c r="D122" i="9"/>
  <c r="C123" i="9"/>
  <c r="D123" i="9"/>
  <c r="C124" i="9"/>
  <c r="D124" i="9"/>
  <c r="C125" i="9"/>
  <c r="D125" i="9"/>
  <c r="C126" i="9"/>
  <c r="D126" i="9"/>
  <c r="C127" i="9"/>
  <c r="D127" i="9"/>
  <c r="C128" i="9"/>
  <c r="D128" i="9"/>
  <c r="C129" i="9"/>
  <c r="D129" i="9"/>
  <c r="C130" i="9"/>
  <c r="D130" i="9"/>
  <c r="C131" i="9"/>
  <c r="D131" i="9"/>
  <c r="C132" i="9"/>
  <c r="D132" i="9"/>
  <c r="C133" i="9"/>
  <c r="D133" i="9"/>
  <c r="C134" i="9"/>
  <c r="D134" i="9"/>
  <c r="C135" i="9"/>
  <c r="D135" i="9"/>
  <c r="C136" i="9"/>
  <c r="D136" i="9"/>
  <c r="C137" i="9"/>
  <c r="D137" i="9"/>
  <c r="C138" i="9"/>
  <c r="D138" i="9"/>
  <c r="C139" i="9"/>
  <c r="D139" i="9"/>
  <c r="C140" i="9"/>
  <c r="D140" i="9"/>
  <c r="C141" i="9"/>
  <c r="D141" i="9"/>
  <c r="C142" i="9"/>
  <c r="D142" i="9"/>
  <c r="C143" i="9"/>
  <c r="D143" i="9"/>
  <c r="C144" i="9"/>
  <c r="D144" i="9"/>
  <c r="C145" i="9"/>
  <c r="D145" i="9"/>
  <c r="C146" i="9"/>
  <c r="D146" i="9"/>
  <c r="C147" i="9"/>
  <c r="D147" i="9"/>
  <c r="C148" i="9"/>
  <c r="D148" i="9"/>
  <c r="C149" i="9"/>
  <c r="D149" i="9"/>
  <c r="C150" i="9"/>
  <c r="D150" i="9"/>
  <c r="C151" i="9"/>
  <c r="D151" i="9"/>
  <c r="C152" i="9"/>
  <c r="D152" i="9"/>
  <c r="C153" i="9"/>
  <c r="D153" i="9"/>
  <c r="C154" i="9"/>
  <c r="D154" i="9"/>
  <c r="D7" i="9"/>
  <c r="D6" i="9"/>
  <c r="C6" i="9"/>
  <c r="C7" i="9"/>
  <c r="C23" i="2" l="1"/>
  <c r="D23" i="2"/>
  <c r="E23" i="2"/>
  <c r="W23" i="2" s="1"/>
  <c r="C24" i="2"/>
  <c r="D24" i="2"/>
  <c r="E24" i="2"/>
  <c r="W24" i="2" s="1"/>
  <c r="C25" i="2"/>
  <c r="D25" i="2"/>
  <c r="E25" i="2"/>
  <c r="W25" i="2" s="1"/>
  <c r="C26" i="2"/>
  <c r="D26" i="2"/>
  <c r="E26" i="2"/>
  <c r="W26" i="2" s="1"/>
  <c r="C27" i="2"/>
  <c r="D27" i="2"/>
  <c r="E27" i="2"/>
  <c r="W27" i="2" s="1"/>
  <c r="C28" i="2"/>
  <c r="D28" i="2"/>
  <c r="E28" i="2"/>
  <c r="W28" i="2" s="1"/>
  <c r="C29" i="2"/>
  <c r="D29" i="2"/>
  <c r="E29" i="2"/>
  <c r="W29" i="2" s="1"/>
  <c r="C30" i="2"/>
  <c r="D30" i="2"/>
  <c r="E30" i="2"/>
  <c r="W30" i="2" s="1"/>
  <c r="C31" i="2"/>
  <c r="D31" i="2"/>
  <c r="E31" i="2"/>
  <c r="W31" i="2" s="1"/>
  <c r="C32" i="2"/>
  <c r="D32" i="2"/>
  <c r="E32" i="2"/>
  <c r="W32" i="2" s="1"/>
  <c r="C33" i="2"/>
  <c r="D33" i="2"/>
  <c r="E33" i="2"/>
  <c r="W33" i="2" s="1"/>
  <c r="C34" i="2"/>
  <c r="D34" i="2"/>
  <c r="E34" i="2"/>
  <c r="W34" i="2" s="1"/>
  <c r="C35" i="2"/>
  <c r="D35" i="2"/>
  <c r="E35" i="2"/>
  <c r="W35" i="2" s="1"/>
  <c r="C36" i="2"/>
  <c r="D36" i="2"/>
  <c r="E36" i="2"/>
  <c r="W36" i="2" s="1"/>
  <c r="C37" i="2"/>
  <c r="D37" i="2"/>
  <c r="E37" i="2"/>
  <c r="W37" i="2" s="1"/>
  <c r="C38" i="2"/>
  <c r="D38" i="2"/>
  <c r="E38" i="2"/>
  <c r="W38" i="2" s="1"/>
  <c r="C39" i="2"/>
  <c r="D39" i="2"/>
  <c r="E39" i="2"/>
  <c r="W39" i="2" s="1"/>
  <c r="C40" i="2"/>
  <c r="D40" i="2"/>
  <c r="E40" i="2"/>
  <c r="W40" i="2" s="1"/>
  <c r="C41" i="2"/>
  <c r="D41" i="2"/>
  <c r="E41" i="2"/>
  <c r="W41" i="2" s="1"/>
  <c r="C42" i="2"/>
  <c r="D42" i="2"/>
  <c r="E42" i="2"/>
  <c r="W42" i="2" s="1"/>
  <c r="C43" i="2"/>
  <c r="D43" i="2"/>
  <c r="E43" i="2"/>
  <c r="W43" i="2" s="1"/>
  <c r="C44" i="2"/>
  <c r="D44" i="2"/>
  <c r="E44" i="2"/>
  <c r="W44" i="2" s="1"/>
  <c r="C45" i="2"/>
  <c r="D45" i="2"/>
  <c r="E45" i="2"/>
  <c r="W45" i="2" s="1"/>
  <c r="C46" i="2"/>
  <c r="D46" i="2"/>
  <c r="E46" i="2"/>
  <c r="W46" i="2" s="1"/>
  <c r="C47" i="2"/>
  <c r="D47" i="2"/>
  <c r="E47" i="2"/>
  <c r="W47" i="2" s="1"/>
  <c r="C48" i="2"/>
  <c r="D48" i="2"/>
  <c r="E48" i="2"/>
  <c r="W48" i="2" s="1"/>
  <c r="C49" i="2"/>
  <c r="D49" i="2"/>
  <c r="E49" i="2"/>
  <c r="W49" i="2" s="1"/>
  <c r="C50" i="2"/>
  <c r="D50" i="2"/>
  <c r="E50" i="2"/>
  <c r="W50" i="2" s="1"/>
  <c r="C51" i="2"/>
  <c r="D51" i="2"/>
  <c r="E51" i="2"/>
  <c r="W51" i="2" s="1"/>
  <c r="C52" i="2"/>
  <c r="D52" i="2"/>
  <c r="E52" i="2"/>
  <c r="W52" i="2" s="1"/>
  <c r="C53" i="2"/>
  <c r="D53" i="2"/>
  <c r="E53" i="2"/>
  <c r="W53" i="2" s="1"/>
  <c r="C54" i="2"/>
  <c r="D54" i="2"/>
  <c r="E54" i="2"/>
  <c r="W54" i="2" s="1"/>
  <c r="C55" i="2"/>
  <c r="D55" i="2"/>
  <c r="E55" i="2"/>
  <c r="W55" i="2" s="1"/>
  <c r="C56" i="2"/>
  <c r="D56" i="2"/>
  <c r="E56" i="2"/>
  <c r="W56" i="2" s="1"/>
  <c r="C57" i="2"/>
  <c r="D57" i="2"/>
  <c r="E57" i="2"/>
  <c r="W57" i="2" s="1"/>
  <c r="C58" i="2"/>
  <c r="D58" i="2"/>
  <c r="E58" i="2"/>
  <c r="W58" i="2" s="1"/>
  <c r="C59" i="2"/>
  <c r="D59" i="2"/>
  <c r="E59" i="2"/>
  <c r="W59" i="2" s="1"/>
  <c r="C60" i="2"/>
  <c r="D60" i="2"/>
  <c r="E60" i="2"/>
  <c r="W60" i="2" s="1"/>
  <c r="C61" i="2"/>
  <c r="D61" i="2"/>
  <c r="E61" i="2"/>
  <c r="W61" i="2" s="1"/>
  <c r="C62" i="2"/>
  <c r="D62" i="2"/>
  <c r="E62" i="2"/>
  <c r="W62" i="2" s="1"/>
  <c r="C63" i="2"/>
  <c r="D63" i="2"/>
  <c r="E63" i="2"/>
  <c r="W63" i="2" s="1"/>
  <c r="C64" i="2"/>
  <c r="D64" i="2"/>
  <c r="E64" i="2"/>
  <c r="W64" i="2" s="1"/>
  <c r="C65" i="2"/>
  <c r="D65" i="2"/>
  <c r="E65" i="2"/>
  <c r="W65" i="2" s="1"/>
  <c r="C66" i="2"/>
  <c r="D66" i="2"/>
  <c r="E66" i="2"/>
  <c r="W66" i="2" s="1"/>
  <c r="C67" i="2"/>
  <c r="D67" i="2"/>
  <c r="E67" i="2"/>
  <c r="W67" i="2" s="1"/>
  <c r="C68" i="2"/>
  <c r="D68" i="2"/>
  <c r="E68" i="2"/>
  <c r="W68" i="2" s="1"/>
  <c r="C69" i="2"/>
  <c r="D69" i="2"/>
  <c r="E69" i="2"/>
  <c r="W69" i="2" s="1"/>
  <c r="C70" i="2"/>
  <c r="D70" i="2"/>
  <c r="E70" i="2"/>
  <c r="W70" i="2" s="1"/>
  <c r="C71" i="2"/>
  <c r="D71" i="2"/>
  <c r="E71" i="2"/>
  <c r="W71" i="2" s="1"/>
  <c r="C72" i="2"/>
  <c r="D72" i="2"/>
  <c r="E72" i="2"/>
  <c r="W72" i="2" s="1"/>
  <c r="C73" i="2"/>
  <c r="D73" i="2"/>
  <c r="E73" i="2"/>
  <c r="W73" i="2" s="1"/>
  <c r="C74" i="2"/>
  <c r="D74" i="2"/>
  <c r="E74" i="2"/>
  <c r="W74" i="2" s="1"/>
  <c r="C75" i="2"/>
  <c r="D75" i="2"/>
  <c r="E75" i="2"/>
  <c r="W75" i="2" s="1"/>
  <c r="C76" i="2"/>
  <c r="D76" i="2"/>
  <c r="E76" i="2"/>
  <c r="W76" i="2" s="1"/>
  <c r="C77" i="2"/>
  <c r="D77" i="2"/>
  <c r="E77" i="2"/>
  <c r="W77" i="2" s="1"/>
  <c r="C78" i="2"/>
  <c r="D78" i="2"/>
  <c r="E78" i="2"/>
  <c r="W78" i="2" s="1"/>
  <c r="C79" i="2"/>
  <c r="D79" i="2"/>
  <c r="E79" i="2"/>
  <c r="W79" i="2" s="1"/>
  <c r="C80" i="2"/>
  <c r="D80" i="2"/>
  <c r="E80" i="2"/>
  <c r="W80" i="2" s="1"/>
  <c r="C81" i="2"/>
  <c r="D81" i="2"/>
  <c r="E81" i="2"/>
  <c r="W81" i="2" s="1"/>
  <c r="C82" i="2"/>
  <c r="D82" i="2"/>
  <c r="E82" i="2"/>
  <c r="W82" i="2" s="1"/>
  <c r="C83" i="2"/>
  <c r="D83" i="2"/>
  <c r="E83" i="2"/>
  <c r="W83" i="2" s="1"/>
  <c r="C84" i="2"/>
  <c r="D84" i="2"/>
  <c r="E84" i="2"/>
  <c r="W84" i="2" s="1"/>
  <c r="C85" i="2"/>
  <c r="D85" i="2"/>
  <c r="E85" i="2"/>
  <c r="W85" i="2" s="1"/>
  <c r="C86" i="2"/>
  <c r="D86" i="2"/>
  <c r="E86" i="2"/>
  <c r="W86" i="2" s="1"/>
  <c r="C87" i="2"/>
  <c r="D87" i="2"/>
  <c r="E87" i="2"/>
  <c r="W87" i="2" s="1"/>
  <c r="C88" i="2"/>
  <c r="D88" i="2"/>
  <c r="E88" i="2"/>
  <c r="W88" i="2" s="1"/>
  <c r="C89" i="2"/>
  <c r="D89" i="2"/>
  <c r="E89" i="2"/>
  <c r="W89" i="2" s="1"/>
  <c r="C90" i="2"/>
  <c r="D90" i="2"/>
  <c r="E90" i="2"/>
  <c r="W90" i="2" s="1"/>
  <c r="C91" i="2"/>
  <c r="D91" i="2"/>
  <c r="E91" i="2"/>
  <c r="W91" i="2" s="1"/>
  <c r="C92" i="2"/>
  <c r="D92" i="2"/>
  <c r="E92" i="2"/>
  <c r="W92" i="2" s="1"/>
  <c r="C93" i="2"/>
  <c r="D93" i="2"/>
  <c r="E93" i="2"/>
  <c r="W93" i="2" s="1"/>
  <c r="C94" i="2"/>
  <c r="D94" i="2"/>
  <c r="E94" i="2"/>
  <c r="W94" i="2" s="1"/>
  <c r="C95" i="2"/>
  <c r="D95" i="2"/>
  <c r="E95" i="2"/>
  <c r="W95" i="2" s="1"/>
  <c r="C96" i="2"/>
  <c r="D96" i="2"/>
  <c r="E96" i="2"/>
  <c r="W96" i="2" s="1"/>
  <c r="C97" i="2"/>
  <c r="D97" i="2"/>
  <c r="E97" i="2"/>
  <c r="W97" i="2" s="1"/>
  <c r="C98" i="2"/>
  <c r="D98" i="2"/>
  <c r="E98" i="2"/>
  <c r="W98" i="2" s="1"/>
  <c r="C99" i="2"/>
  <c r="D99" i="2"/>
  <c r="E99" i="2"/>
  <c r="W99" i="2" s="1"/>
  <c r="C100" i="2"/>
  <c r="D100" i="2"/>
  <c r="E100" i="2"/>
  <c r="W100" i="2" s="1"/>
  <c r="C101" i="2"/>
  <c r="D101" i="2"/>
  <c r="E101" i="2"/>
  <c r="W101" i="2" s="1"/>
  <c r="C102" i="2"/>
  <c r="D102" i="2"/>
  <c r="E102" i="2"/>
  <c r="W102" i="2" s="1"/>
  <c r="C103" i="2"/>
  <c r="D103" i="2"/>
  <c r="E103" i="2"/>
  <c r="W103" i="2" s="1"/>
  <c r="C104" i="2"/>
  <c r="D104" i="2"/>
  <c r="E104" i="2"/>
  <c r="W104" i="2" s="1"/>
  <c r="C105" i="2"/>
  <c r="D105" i="2"/>
  <c r="E105" i="2"/>
  <c r="W105" i="2" s="1"/>
  <c r="C106" i="2"/>
  <c r="D106" i="2"/>
  <c r="E106" i="2"/>
  <c r="W106" i="2" s="1"/>
  <c r="C107" i="2"/>
  <c r="D107" i="2"/>
  <c r="E107" i="2"/>
  <c r="W107" i="2" s="1"/>
  <c r="C108" i="2"/>
  <c r="D108" i="2"/>
  <c r="E108" i="2"/>
  <c r="W108" i="2" s="1"/>
  <c r="C109" i="2"/>
  <c r="D109" i="2"/>
  <c r="E109" i="2"/>
  <c r="W109" i="2" s="1"/>
  <c r="C110" i="2"/>
  <c r="D110" i="2"/>
  <c r="E110" i="2"/>
  <c r="W110" i="2" s="1"/>
  <c r="C111" i="2"/>
  <c r="D111" i="2"/>
  <c r="E111" i="2"/>
  <c r="W111" i="2" s="1"/>
  <c r="C112" i="2"/>
  <c r="D112" i="2"/>
  <c r="E112" i="2"/>
  <c r="W112" i="2" s="1"/>
  <c r="C113" i="2"/>
  <c r="D113" i="2"/>
  <c r="E113" i="2"/>
  <c r="W113" i="2" s="1"/>
  <c r="C114" i="2"/>
  <c r="D114" i="2"/>
  <c r="E114" i="2"/>
  <c r="W114" i="2" s="1"/>
  <c r="C115" i="2"/>
  <c r="D115" i="2"/>
  <c r="E115" i="2"/>
  <c r="W115" i="2" s="1"/>
  <c r="C116" i="2"/>
  <c r="D116" i="2"/>
  <c r="E116" i="2"/>
  <c r="W116" i="2" s="1"/>
  <c r="C117" i="2"/>
  <c r="D117" i="2"/>
  <c r="E117" i="2"/>
  <c r="W117" i="2" s="1"/>
  <c r="C118" i="2"/>
  <c r="D118" i="2"/>
  <c r="E118" i="2"/>
  <c r="W118" i="2" s="1"/>
  <c r="C119" i="2"/>
  <c r="D119" i="2"/>
  <c r="E119" i="2"/>
  <c r="W119" i="2" s="1"/>
  <c r="C120" i="2"/>
  <c r="D120" i="2"/>
  <c r="E120" i="2"/>
  <c r="W120" i="2" s="1"/>
  <c r="C121" i="2"/>
  <c r="D121" i="2"/>
  <c r="E121" i="2"/>
  <c r="W121" i="2" s="1"/>
  <c r="C122" i="2"/>
  <c r="D122" i="2"/>
  <c r="E122" i="2"/>
  <c r="W122" i="2" s="1"/>
  <c r="C123" i="2"/>
  <c r="D123" i="2"/>
  <c r="E123" i="2"/>
  <c r="W123" i="2" s="1"/>
  <c r="C124" i="2"/>
  <c r="D124" i="2"/>
  <c r="E124" i="2"/>
  <c r="W124" i="2" s="1"/>
  <c r="C125" i="2"/>
  <c r="D125" i="2"/>
  <c r="E125" i="2"/>
  <c r="W125" i="2" s="1"/>
  <c r="C126" i="2"/>
  <c r="D126" i="2"/>
  <c r="E126" i="2"/>
  <c r="W126" i="2" s="1"/>
  <c r="C127" i="2"/>
  <c r="D127" i="2"/>
  <c r="E127" i="2"/>
  <c r="W127" i="2" s="1"/>
  <c r="C128" i="2"/>
  <c r="D128" i="2"/>
  <c r="E128" i="2"/>
  <c r="W128" i="2" s="1"/>
  <c r="C129" i="2"/>
  <c r="D129" i="2"/>
  <c r="E129" i="2"/>
  <c r="W129" i="2" s="1"/>
  <c r="C130" i="2"/>
  <c r="D130" i="2"/>
  <c r="E130" i="2"/>
  <c r="W130" i="2" s="1"/>
  <c r="C131" i="2"/>
  <c r="D131" i="2"/>
  <c r="E131" i="2"/>
  <c r="W131" i="2" s="1"/>
  <c r="C132" i="2"/>
  <c r="D132" i="2"/>
  <c r="E132" i="2"/>
  <c r="W132" i="2" s="1"/>
  <c r="C133" i="2"/>
  <c r="D133" i="2"/>
  <c r="E133" i="2"/>
  <c r="W133" i="2" s="1"/>
  <c r="C134" i="2"/>
  <c r="D134" i="2"/>
  <c r="E134" i="2"/>
  <c r="W134" i="2" s="1"/>
  <c r="C135" i="2"/>
  <c r="D135" i="2"/>
  <c r="E135" i="2"/>
  <c r="W135" i="2" s="1"/>
  <c r="C136" i="2"/>
  <c r="D136" i="2"/>
  <c r="E136" i="2"/>
  <c r="W136" i="2" s="1"/>
  <c r="C137" i="2"/>
  <c r="D137" i="2"/>
  <c r="E137" i="2"/>
  <c r="W137" i="2" s="1"/>
  <c r="C138" i="2"/>
  <c r="D138" i="2"/>
  <c r="E138" i="2"/>
  <c r="W138" i="2" s="1"/>
  <c r="C139" i="2"/>
  <c r="D139" i="2"/>
  <c r="E139" i="2"/>
  <c r="W139" i="2" s="1"/>
  <c r="C140" i="2"/>
  <c r="D140" i="2"/>
  <c r="E140" i="2"/>
  <c r="W140" i="2" s="1"/>
  <c r="C141" i="2"/>
  <c r="D141" i="2"/>
  <c r="E141" i="2"/>
  <c r="W141" i="2" s="1"/>
  <c r="C142" i="2"/>
  <c r="D142" i="2"/>
  <c r="E142" i="2"/>
  <c r="W142" i="2" s="1"/>
  <c r="C143" i="2"/>
  <c r="D143" i="2"/>
  <c r="E143" i="2"/>
  <c r="W143" i="2" s="1"/>
  <c r="C144" i="2"/>
  <c r="D144" i="2"/>
  <c r="E144" i="2"/>
  <c r="W144" i="2" s="1"/>
  <c r="C145" i="2"/>
  <c r="D145" i="2"/>
  <c r="E145" i="2"/>
  <c r="W145" i="2" s="1"/>
  <c r="C146" i="2"/>
  <c r="D146" i="2"/>
  <c r="E146" i="2"/>
  <c r="W146" i="2" s="1"/>
  <c r="C147" i="2"/>
  <c r="D147" i="2"/>
  <c r="E147" i="2"/>
  <c r="W147" i="2" s="1"/>
  <c r="C148" i="2"/>
  <c r="D148" i="2"/>
  <c r="E148" i="2"/>
  <c r="W148" i="2" s="1"/>
  <c r="C149" i="2"/>
  <c r="D149" i="2"/>
  <c r="E149" i="2"/>
  <c r="W149" i="2" s="1"/>
  <c r="C150" i="2"/>
  <c r="D150" i="2"/>
  <c r="E150" i="2"/>
  <c r="W150" i="2" s="1"/>
  <c r="C151" i="2"/>
  <c r="D151" i="2"/>
  <c r="E151" i="2"/>
  <c r="W151" i="2" s="1"/>
  <c r="C152" i="2"/>
  <c r="D152" i="2"/>
  <c r="E152" i="2"/>
  <c r="W152" i="2" s="1"/>
  <c r="C153" i="2"/>
  <c r="D153" i="2"/>
  <c r="E153" i="2"/>
  <c r="W153" i="2" s="1"/>
  <c r="C154" i="2"/>
  <c r="D154" i="2"/>
  <c r="E154" i="2"/>
  <c r="W154" i="2" s="1"/>
  <c r="C13" i="2"/>
  <c r="D13" i="2"/>
  <c r="E13" i="2"/>
  <c r="W13" i="2" s="1"/>
  <c r="C14" i="2"/>
  <c r="D14" i="2"/>
  <c r="E14" i="2"/>
  <c r="W14" i="2" s="1"/>
  <c r="C15" i="2"/>
  <c r="D15" i="2"/>
  <c r="E15" i="2"/>
  <c r="W15" i="2" s="1"/>
  <c r="C16" i="2"/>
  <c r="D16" i="2"/>
  <c r="E16" i="2"/>
  <c r="W16" i="2" s="1"/>
  <c r="C17" i="2"/>
  <c r="D17" i="2"/>
  <c r="E17" i="2"/>
  <c r="W17" i="2" s="1"/>
  <c r="C18" i="2"/>
  <c r="D18" i="2"/>
  <c r="E18" i="2"/>
  <c r="W18" i="2" s="1"/>
  <c r="C19" i="2"/>
  <c r="D19" i="2"/>
  <c r="E19" i="2"/>
  <c r="W19" i="2" s="1"/>
  <c r="C20" i="2"/>
  <c r="D20" i="2"/>
  <c r="E20" i="2"/>
  <c r="W20" i="2" s="1"/>
  <c r="C21" i="2"/>
  <c r="D21" i="2"/>
  <c r="E21" i="2"/>
  <c r="W21" i="2" s="1"/>
  <c r="C22" i="2"/>
  <c r="D22" i="2"/>
  <c r="E22" i="2"/>
  <c r="W22" i="2" s="1"/>
  <c r="C7" i="2"/>
  <c r="D7" i="2"/>
  <c r="E7" i="2"/>
  <c r="W7" i="2" s="1"/>
  <c r="C8" i="2"/>
  <c r="D8" i="2"/>
  <c r="E8" i="2"/>
  <c r="W8" i="2" s="1"/>
  <c r="C9" i="2"/>
  <c r="D9" i="2"/>
  <c r="E9" i="2"/>
  <c r="W9" i="2" s="1"/>
  <c r="C10" i="2"/>
  <c r="D10" i="2"/>
  <c r="E10" i="2"/>
  <c r="W10" i="2" s="1"/>
  <c r="C11" i="2"/>
  <c r="D11" i="2"/>
  <c r="E11" i="2"/>
  <c r="W11" i="2" s="1"/>
  <c r="C12" i="2"/>
  <c r="D12" i="2"/>
  <c r="E12" i="2"/>
  <c r="W12" i="2" s="1"/>
  <c r="E6" i="2"/>
  <c r="W6" i="2" s="1"/>
  <c r="D6" i="2"/>
  <c r="C6" i="2"/>
  <c r="C5" i="2"/>
  <c r="R5" i="2" s="1"/>
  <c r="E5" i="2"/>
  <c r="W5" i="2" s="1"/>
  <c r="D5" i="2"/>
  <c r="F5" i="2" l="1"/>
  <c r="G7" i="9"/>
  <c r="AS6" i="22" l="1"/>
  <c r="J53" i="10" l="1"/>
  <c r="J49" i="10" l="1"/>
  <c r="J50" i="10"/>
  <c r="J51" i="10"/>
  <c r="J52" i="10"/>
  <c r="T76" i="18" l="1"/>
  <c r="Y76" i="18" s="1"/>
  <c r="U76" i="18"/>
  <c r="Z76" i="18" s="1"/>
  <c r="V76" i="18"/>
  <c r="AA76" i="18" s="1"/>
  <c r="W76" i="18"/>
  <c r="AB76" i="18" s="1"/>
  <c r="X76" i="18"/>
  <c r="AC76" i="18" s="1"/>
  <c r="T77" i="18"/>
  <c r="Y77" i="18" s="1"/>
  <c r="U77" i="18"/>
  <c r="Z77" i="18" s="1"/>
  <c r="V77" i="18"/>
  <c r="AA77" i="18" s="1"/>
  <c r="W77" i="18"/>
  <c r="AB77" i="18" s="1"/>
  <c r="X77" i="18"/>
  <c r="AC77" i="18" s="1"/>
  <c r="T78" i="18"/>
  <c r="Y78" i="18" s="1"/>
  <c r="U78" i="18"/>
  <c r="Z78" i="18" s="1"/>
  <c r="V78" i="18"/>
  <c r="AA78" i="18" s="1"/>
  <c r="W78" i="18"/>
  <c r="AB78" i="18" s="1"/>
  <c r="X78" i="18"/>
  <c r="AC78" i="18" s="1"/>
  <c r="T79" i="18"/>
  <c r="Y79" i="18" s="1"/>
  <c r="U79" i="18"/>
  <c r="Z79" i="18" s="1"/>
  <c r="V79" i="18"/>
  <c r="AA79" i="18" s="1"/>
  <c r="W79" i="18"/>
  <c r="AB79" i="18" s="1"/>
  <c r="X79" i="18"/>
  <c r="AC79" i="18" s="1"/>
  <c r="T80" i="18"/>
  <c r="Y80" i="18" s="1"/>
  <c r="U80" i="18"/>
  <c r="Z80" i="18" s="1"/>
  <c r="V80" i="18"/>
  <c r="AA80" i="18" s="1"/>
  <c r="W80" i="18"/>
  <c r="AB80" i="18" s="1"/>
  <c r="X80" i="18"/>
  <c r="AC80" i="18" s="1"/>
  <c r="T81" i="18"/>
  <c r="Y81" i="18" s="1"/>
  <c r="U81" i="18"/>
  <c r="Z81" i="18" s="1"/>
  <c r="V81" i="18"/>
  <c r="AA81" i="18" s="1"/>
  <c r="W81" i="18"/>
  <c r="AB81" i="18" s="1"/>
  <c r="X81" i="18"/>
  <c r="AC81" i="18" s="1"/>
  <c r="T82" i="18"/>
  <c r="Y82" i="18" s="1"/>
  <c r="U82" i="18"/>
  <c r="Z82" i="18" s="1"/>
  <c r="V82" i="18"/>
  <c r="AA82" i="18" s="1"/>
  <c r="W82" i="18"/>
  <c r="AB82" i="18" s="1"/>
  <c r="X82" i="18"/>
  <c r="AC82" i="18" s="1"/>
  <c r="T83" i="18"/>
  <c r="Y83" i="18" s="1"/>
  <c r="U83" i="18"/>
  <c r="Z83" i="18" s="1"/>
  <c r="V83" i="18"/>
  <c r="AA83" i="18" s="1"/>
  <c r="W83" i="18"/>
  <c r="AB83" i="18" s="1"/>
  <c r="X83" i="18"/>
  <c r="AC83" i="18" s="1"/>
  <c r="T84" i="18"/>
  <c r="Y84" i="18" s="1"/>
  <c r="U84" i="18"/>
  <c r="Z84" i="18" s="1"/>
  <c r="V84" i="18"/>
  <c r="AA84" i="18" s="1"/>
  <c r="W84" i="18"/>
  <c r="AB84" i="18" s="1"/>
  <c r="X84" i="18"/>
  <c r="AC84" i="18" s="1"/>
  <c r="T85" i="18"/>
  <c r="Y85" i="18" s="1"/>
  <c r="U85" i="18"/>
  <c r="Z85" i="18" s="1"/>
  <c r="V85" i="18"/>
  <c r="AA85" i="18" s="1"/>
  <c r="W85" i="18"/>
  <c r="AB85" i="18" s="1"/>
  <c r="X85" i="18"/>
  <c r="AC85" i="18" s="1"/>
  <c r="T86" i="18"/>
  <c r="Y86" i="18" s="1"/>
  <c r="U86" i="18"/>
  <c r="Z86" i="18" s="1"/>
  <c r="V86" i="18"/>
  <c r="AA86" i="18" s="1"/>
  <c r="W86" i="18"/>
  <c r="AB86" i="18" s="1"/>
  <c r="X86" i="18"/>
  <c r="AC86" i="18" s="1"/>
  <c r="T87" i="18"/>
  <c r="Y87" i="18" s="1"/>
  <c r="U87" i="18"/>
  <c r="Z87" i="18" s="1"/>
  <c r="V87" i="18"/>
  <c r="AA87" i="18" s="1"/>
  <c r="W87" i="18"/>
  <c r="AB87" i="18" s="1"/>
  <c r="X87" i="18"/>
  <c r="AC87" i="18" s="1"/>
  <c r="T88" i="18"/>
  <c r="Y88" i="18" s="1"/>
  <c r="U88" i="18"/>
  <c r="Z88" i="18" s="1"/>
  <c r="V88" i="18"/>
  <c r="AA88" i="18" s="1"/>
  <c r="W88" i="18"/>
  <c r="AB88" i="18" s="1"/>
  <c r="X88" i="18"/>
  <c r="AC88" i="18" s="1"/>
  <c r="T89" i="18"/>
  <c r="Y89" i="18" s="1"/>
  <c r="U89" i="18"/>
  <c r="Z89" i="18" s="1"/>
  <c r="V89" i="18"/>
  <c r="AA89" i="18" s="1"/>
  <c r="W89" i="18"/>
  <c r="AB89" i="18" s="1"/>
  <c r="X89" i="18"/>
  <c r="AC89" i="18" s="1"/>
  <c r="T90" i="18"/>
  <c r="Y90" i="18" s="1"/>
  <c r="U90" i="18"/>
  <c r="Z90" i="18" s="1"/>
  <c r="V90" i="18"/>
  <c r="AA90" i="18" s="1"/>
  <c r="W90" i="18"/>
  <c r="AB90" i="18" s="1"/>
  <c r="X90" i="18"/>
  <c r="AC90" i="18" s="1"/>
  <c r="T91" i="18"/>
  <c r="Y91" i="18" s="1"/>
  <c r="U91" i="18"/>
  <c r="Z91" i="18" s="1"/>
  <c r="V91" i="18"/>
  <c r="AA91" i="18" s="1"/>
  <c r="W91" i="18"/>
  <c r="AB91" i="18" s="1"/>
  <c r="X91" i="18"/>
  <c r="AC91" i="18" s="1"/>
  <c r="T92" i="18"/>
  <c r="Y92" i="18" s="1"/>
  <c r="U92" i="18"/>
  <c r="Z92" i="18" s="1"/>
  <c r="V92" i="18"/>
  <c r="AA92" i="18" s="1"/>
  <c r="W92" i="18"/>
  <c r="AB92" i="18" s="1"/>
  <c r="X92" i="18"/>
  <c r="AC92" i="18" s="1"/>
  <c r="T93" i="18"/>
  <c r="Y93" i="18" s="1"/>
  <c r="U93" i="18"/>
  <c r="Z93" i="18" s="1"/>
  <c r="V93" i="18"/>
  <c r="AA93" i="18" s="1"/>
  <c r="W93" i="18"/>
  <c r="AB93" i="18" s="1"/>
  <c r="X93" i="18"/>
  <c r="AC93" i="18" s="1"/>
  <c r="T94" i="18"/>
  <c r="Y94" i="18" s="1"/>
  <c r="U94" i="18"/>
  <c r="Z94" i="18" s="1"/>
  <c r="V94" i="18"/>
  <c r="AA94" i="18" s="1"/>
  <c r="W94" i="18"/>
  <c r="AB94" i="18" s="1"/>
  <c r="X94" i="18"/>
  <c r="AC94" i="18" s="1"/>
  <c r="T95" i="18"/>
  <c r="Y95" i="18" s="1"/>
  <c r="U95" i="18"/>
  <c r="Z95" i="18" s="1"/>
  <c r="V95" i="18"/>
  <c r="AA95" i="18" s="1"/>
  <c r="W95" i="18"/>
  <c r="AB95" i="18" s="1"/>
  <c r="X95" i="18"/>
  <c r="AC95" i="18" s="1"/>
  <c r="T96" i="18"/>
  <c r="Y96" i="18" s="1"/>
  <c r="U96" i="18"/>
  <c r="Z96" i="18" s="1"/>
  <c r="V96" i="18"/>
  <c r="AA96" i="18" s="1"/>
  <c r="W96" i="18"/>
  <c r="AB96" i="18" s="1"/>
  <c r="X96" i="18"/>
  <c r="AC96" i="18" s="1"/>
  <c r="T97" i="18"/>
  <c r="Y97" i="18" s="1"/>
  <c r="U97" i="18"/>
  <c r="Z97" i="18" s="1"/>
  <c r="V97" i="18"/>
  <c r="AA97" i="18" s="1"/>
  <c r="W97" i="18"/>
  <c r="AB97" i="18" s="1"/>
  <c r="X97" i="18"/>
  <c r="AC97" i="18" s="1"/>
  <c r="T98" i="18"/>
  <c r="Y98" i="18" s="1"/>
  <c r="U98" i="18"/>
  <c r="Z98" i="18" s="1"/>
  <c r="V98" i="18"/>
  <c r="AA98" i="18" s="1"/>
  <c r="W98" i="18"/>
  <c r="AB98" i="18" s="1"/>
  <c r="X98" i="18"/>
  <c r="AC98" i="18" s="1"/>
  <c r="T99" i="18"/>
  <c r="Y99" i="18" s="1"/>
  <c r="U99" i="18"/>
  <c r="Z99" i="18" s="1"/>
  <c r="V99" i="18"/>
  <c r="AA99" i="18" s="1"/>
  <c r="W99" i="18"/>
  <c r="AB99" i="18" s="1"/>
  <c r="X99" i="18"/>
  <c r="AC99" i="18" s="1"/>
  <c r="T100" i="18"/>
  <c r="Y100" i="18" s="1"/>
  <c r="U100" i="18"/>
  <c r="Z100" i="18" s="1"/>
  <c r="V100" i="18"/>
  <c r="AA100" i="18" s="1"/>
  <c r="W100" i="18"/>
  <c r="AB100" i="18" s="1"/>
  <c r="X100" i="18"/>
  <c r="AC100" i="18" s="1"/>
  <c r="T101" i="18"/>
  <c r="Y101" i="18" s="1"/>
  <c r="U101" i="18"/>
  <c r="Z101" i="18" s="1"/>
  <c r="V101" i="18"/>
  <c r="AA101" i="18" s="1"/>
  <c r="W101" i="18"/>
  <c r="AB101" i="18" s="1"/>
  <c r="X101" i="18"/>
  <c r="AC101" i="18" s="1"/>
  <c r="T102" i="18"/>
  <c r="Y102" i="18" s="1"/>
  <c r="U102" i="18"/>
  <c r="Z102" i="18" s="1"/>
  <c r="V102" i="18"/>
  <c r="AA102" i="18" s="1"/>
  <c r="W102" i="18"/>
  <c r="AB102" i="18" s="1"/>
  <c r="X102" i="18"/>
  <c r="AC102" i="18" s="1"/>
  <c r="T103" i="18"/>
  <c r="Y103" i="18" s="1"/>
  <c r="U103" i="18"/>
  <c r="Z103" i="18" s="1"/>
  <c r="V103" i="18"/>
  <c r="AA103" i="18" s="1"/>
  <c r="W103" i="18"/>
  <c r="AB103" i="18" s="1"/>
  <c r="X103" i="18"/>
  <c r="AC103" i="18" s="1"/>
  <c r="T104" i="18"/>
  <c r="Y104" i="18" s="1"/>
  <c r="U104" i="18"/>
  <c r="Z104" i="18" s="1"/>
  <c r="V104" i="18"/>
  <c r="AA104" i="18" s="1"/>
  <c r="W104" i="18"/>
  <c r="AB104" i="18" s="1"/>
  <c r="X104" i="18"/>
  <c r="AC104" i="18" s="1"/>
  <c r="T105" i="18"/>
  <c r="Y105" i="18" s="1"/>
  <c r="U105" i="18"/>
  <c r="Z105" i="18" s="1"/>
  <c r="V105" i="18"/>
  <c r="AA105" i="18" s="1"/>
  <c r="W105" i="18"/>
  <c r="AB105" i="18" s="1"/>
  <c r="X105" i="18"/>
  <c r="AC105" i="18" s="1"/>
  <c r="T106" i="18"/>
  <c r="Y106" i="18" s="1"/>
  <c r="U106" i="18"/>
  <c r="Z106" i="18" s="1"/>
  <c r="V106" i="18"/>
  <c r="AA106" i="18" s="1"/>
  <c r="W106" i="18"/>
  <c r="AB106" i="18" s="1"/>
  <c r="X106" i="18"/>
  <c r="AC106" i="18" s="1"/>
  <c r="T107" i="18"/>
  <c r="Y107" i="18" s="1"/>
  <c r="U107" i="18"/>
  <c r="Z107" i="18" s="1"/>
  <c r="V107" i="18"/>
  <c r="AA107" i="18" s="1"/>
  <c r="W107" i="18"/>
  <c r="AB107" i="18" s="1"/>
  <c r="X107" i="18"/>
  <c r="AC107" i="18" s="1"/>
  <c r="T108" i="18"/>
  <c r="Y108" i="18" s="1"/>
  <c r="U108" i="18"/>
  <c r="Z108" i="18" s="1"/>
  <c r="V108" i="18"/>
  <c r="AA108" i="18" s="1"/>
  <c r="W108" i="18"/>
  <c r="AB108" i="18" s="1"/>
  <c r="X108" i="18"/>
  <c r="AC108" i="18" s="1"/>
  <c r="T109" i="18"/>
  <c r="Y109" i="18" s="1"/>
  <c r="U109" i="18"/>
  <c r="Z109" i="18" s="1"/>
  <c r="V109" i="18"/>
  <c r="AA109" i="18" s="1"/>
  <c r="W109" i="18"/>
  <c r="AB109" i="18" s="1"/>
  <c r="X109" i="18"/>
  <c r="AC109" i="18" s="1"/>
  <c r="T110" i="18"/>
  <c r="Y110" i="18" s="1"/>
  <c r="U110" i="18"/>
  <c r="Z110" i="18" s="1"/>
  <c r="V110" i="18"/>
  <c r="AA110" i="18" s="1"/>
  <c r="W110" i="18"/>
  <c r="AB110" i="18" s="1"/>
  <c r="X110" i="18"/>
  <c r="AC110" i="18" s="1"/>
  <c r="T111" i="18"/>
  <c r="Y111" i="18" s="1"/>
  <c r="U111" i="18"/>
  <c r="Z111" i="18" s="1"/>
  <c r="V111" i="18"/>
  <c r="AA111" i="18" s="1"/>
  <c r="W111" i="18"/>
  <c r="AB111" i="18" s="1"/>
  <c r="X111" i="18"/>
  <c r="AC111" i="18" s="1"/>
  <c r="T112" i="18"/>
  <c r="Y112" i="18" s="1"/>
  <c r="U112" i="18"/>
  <c r="Z112" i="18" s="1"/>
  <c r="V112" i="18"/>
  <c r="AA112" i="18" s="1"/>
  <c r="W112" i="18"/>
  <c r="AB112" i="18" s="1"/>
  <c r="X112" i="18"/>
  <c r="AC112" i="18" s="1"/>
  <c r="T113" i="18"/>
  <c r="Y113" i="18" s="1"/>
  <c r="U113" i="18"/>
  <c r="Z113" i="18" s="1"/>
  <c r="V113" i="18"/>
  <c r="AA113" i="18" s="1"/>
  <c r="W113" i="18"/>
  <c r="AB113" i="18" s="1"/>
  <c r="X113" i="18"/>
  <c r="AC113" i="18" s="1"/>
  <c r="T114" i="18"/>
  <c r="Y114" i="18" s="1"/>
  <c r="U114" i="18"/>
  <c r="Z114" i="18" s="1"/>
  <c r="V114" i="18"/>
  <c r="AA114" i="18" s="1"/>
  <c r="W114" i="18"/>
  <c r="AB114" i="18" s="1"/>
  <c r="X114" i="18"/>
  <c r="AC114" i="18" s="1"/>
  <c r="T115" i="18"/>
  <c r="Y115" i="18" s="1"/>
  <c r="U115" i="18"/>
  <c r="Z115" i="18" s="1"/>
  <c r="V115" i="18"/>
  <c r="AA115" i="18" s="1"/>
  <c r="W115" i="18"/>
  <c r="AB115" i="18" s="1"/>
  <c r="X115" i="18"/>
  <c r="AC115" i="18" s="1"/>
  <c r="T116" i="18"/>
  <c r="Y116" i="18" s="1"/>
  <c r="U116" i="18"/>
  <c r="Z116" i="18" s="1"/>
  <c r="V116" i="18"/>
  <c r="AA116" i="18" s="1"/>
  <c r="W116" i="18"/>
  <c r="AB116" i="18" s="1"/>
  <c r="X116" i="18"/>
  <c r="AC116" i="18" s="1"/>
  <c r="T117" i="18"/>
  <c r="Y117" i="18" s="1"/>
  <c r="U117" i="18"/>
  <c r="Z117" i="18" s="1"/>
  <c r="V117" i="18"/>
  <c r="AA117" i="18" s="1"/>
  <c r="W117" i="18"/>
  <c r="AB117" i="18" s="1"/>
  <c r="X117" i="18"/>
  <c r="AC117" i="18" s="1"/>
  <c r="T118" i="18"/>
  <c r="Y118" i="18" s="1"/>
  <c r="U118" i="18"/>
  <c r="Z118" i="18" s="1"/>
  <c r="V118" i="18"/>
  <c r="AA118" i="18" s="1"/>
  <c r="W118" i="18"/>
  <c r="AB118" i="18" s="1"/>
  <c r="X118" i="18"/>
  <c r="AC118" i="18" s="1"/>
  <c r="T119" i="18"/>
  <c r="Y119" i="18" s="1"/>
  <c r="U119" i="18"/>
  <c r="Z119" i="18" s="1"/>
  <c r="V119" i="18"/>
  <c r="AA119" i="18" s="1"/>
  <c r="W119" i="18"/>
  <c r="AB119" i="18" s="1"/>
  <c r="X119" i="18"/>
  <c r="AC119" i="18" s="1"/>
  <c r="T120" i="18"/>
  <c r="Y120" i="18" s="1"/>
  <c r="U120" i="18"/>
  <c r="Z120" i="18" s="1"/>
  <c r="V120" i="18"/>
  <c r="AA120" i="18" s="1"/>
  <c r="W120" i="18"/>
  <c r="AB120" i="18" s="1"/>
  <c r="X120" i="18"/>
  <c r="AC120" i="18" s="1"/>
  <c r="T121" i="18"/>
  <c r="Y121" i="18" s="1"/>
  <c r="U121" i="18"/>
  <c r="Z121" i="18" s="1"/>
  <c r="V121" i="18"/>
  <c r="AA121" i="18" s="1"/>
  <c r="W121" i="18"/>
  <c r="AB121" i="18" s="1"/>
  <c r="X121" i="18"/>
  <c r="AC121" i="18" s="1"/>
  <c r="T122" i="18"/>
  <c r="Y122" i="18" s="1"/>
  <c r="U122" i="18"/>
  <c r="Z122" i="18" s="1"/>
  <c r="V122" i="18"/>
  <c r="AA122" i="18" s="1"/>
  <c r="W122" i="18"/>
  <c r="AB122" i="18" s="1"/>
  <c r="X122" i="18"/>
  <c r="AC122" i="18" s="1"/>
  <c r="T123" i="18"/>
  <c r="Y123" i="18" s="1"/>
  <c r="U123" i="18"/>
  <c r="Z123" i="18" s="1"/>
  <c r="V123" i="18"/>
  <c r="AA123" i="18" s="1"/>
  <c r="W123" i="18"/>
  <c r="AB123" i="18" s="1"/>
  <c r="X123" i="18"/>
  <c r="AC123" i="18" s="1"/>
  <c r="T124" i="18"/>
  <c r="Y124" i="18" s="1"/>
  <c r="U124" i="18"/>
  <c r="Z124" i="18" s="1"/>
  <c r="V124" i="18"/>
  <c r="AA124" i="18" s="1"/>
  <c r="W124" i="18"/>
  <c r="AB124" i="18" s="1"/>
  <c r="X124" i="18"/>
  <c r="AC124" i="18" s="1"/>
  <c r="T125" i="18"/>
  <c r="Y125" i="18" s="1"/>
  <c r="U125" i="18"/>
  <c r="Z125" i="18" s="1"/>
  <c r="V125" i="18"/>
  <c r="AA125" i="18" s="1"/>
  <c r="W125" i="18"/>
  <c r="AB125" i="18" s="1"/>
  <c r="X125" i="18"/>
  <c r="AC125" i="18" s="1"/>
  <c r="T126" i="18"/>
  <c r="Y126" i="18" s="1"/>
  <c r="U126" i="18"/>
  <c r="Z126" i="18" s="1"/>
  <c r="V126" i="18"/>
  <c r="AA126" i="18" s="1"/>
  <c r="W126" i="18"/>
  <c r="AB126" i="18" s="1"/>
  <c r="X126" i="18"/>
  <c r="AC126" i="18" s="1"/>
  <c r="T127" i="18"/>
  <c r="Y127" i="18" s="1"/>
  <c r="U127" i="18"/>
  <c r="Z127" i="18" s="1"/>
  <c r="V127" i="18"/>
  <c r="AA127" i="18" s="1"/>
  <c r="W127" i="18"/>
  <c r="AB127" i="18" s="1"/>
  <c r="X127" i="18"/>
  <c r="AC127" i="18" s="1"/>
  <c r="T128" i="18"/>
  <c r="Y128" i="18" s="1"/>
  <c r="U128" i="18"/>
  <c r="Z128" i="18" s="1"/>
  <c r="V128" i="18"/>
  <c r="AA128" i="18" s="1"/>
  <c r="W128" i="18"/>
  <c r="AB128" i="18" s="1"/>
  <c r="X128" i="18"/>
  <c r="AC128" i="18" s="1"/>
  <c r="T129" i="18"/>
  <c r="Y129" i="18" s="1"/>
  <c r="U129" i="18"/>
  <c r="Z129" i="18" s="1"/>
  <c r="V129" i="18"/>
  <c r="AA129" i="18" s="1"/>
  <c r="W129" i="18"/>
  <c r="AB129" i="18" s="1"/>
  <c r="X129" i="18"/>
  <c r="AC129" i="18" s="1"/>
  <c r="T130" i="18"/>
  <c r="Y130" i="18" s="1"/>
  <c r="U130" i="18"/>
  <c r="Z130" i="18" s="1"/>
  <c r="V130" i="18"/>
  <c r="AA130" i="18" s="1"/>
  <c r="W130" i="18"/>
  <c r="AB130" i="18" s="1"/>
  <c r="X130" i="18"/>
  <c r="AC130" i="18" s="1"/>
  <c r="T131" i="18"/>
  <c r="Y131" i="18" s="1"/>
  <c r="U131" i="18"/>
  <c r="Z131" i="18" s="1"/>
  <c r="V131" i="18"/>
  <c r="AA131" i="18" s="1"/>
  <c r="W131" i="18"/>
  <c r="AB131" i="18" s="1"/>
  <c r="X131" i="18"/>
  <c r="AC131" i="18" s="1"/>
  <c r="T132" i="18"/>
  <c r="Y132" i="18" s="1"/>
  <c r="U132" i="18"/>
  <c r="Z132" i="18" s="1"/>
  <c r="V132" i="18"/>
  <c r="AA132" i="18" s="1"/>
  <c r="W132" i="18"/>
  <c r="AB132" i="18" s="1"/>
  <c r="X132" i="18"/>
  <c r="AC132" i="18" s="1"/>
  <c r="T133" i="18"/>
  <c r="Y133" i="18" s="1"/>
  <c r="U133" i="18"/>
  <c r="Z133" i="18" s="1"/>
  <c r="V133" i="18"/>
  <c r="AA133" i="18" s="1"/>
  <c r="W133" i="18"/>
  <c r="AB133" i="18" s="1"/>
  <c r="X133" i="18"/>
  <c r="AC133" i="18" s="1"/>
  <c r="T134" i="18"/>
  <c r="Y134" i="18" s="1"/>
  <c r="U134" i="18"/>
  <c r="Z134" i="18" s="1"/>
  <c r="V134" i="18"/>
  <c r="AA134" i="18" s="1"/>
  <c r="W134" i="18"/>
  <c r="AB134" i="18" s="1"/>
  <c r="X134" i="18"/>
  <c r="AC134" i="18" s="1"/>
  <c r="T135" i="18"/>
  <c r="Y135" i="18" s="1"/>
  <c r="U135" i="18"/>
  <c r="Z135" i="18" s="1"/>
  <c r="V135" i="18"/>
  <c r="AA135" i="18" s="1"/>
  <c r="W135" i="18"/>
  <c r="AB135" i="18" s="1"/>
  <c r="X135" i="18"/>
  <c r="AC135" i="18" s="1"/>
  <c r="T136" i="18"/>
  <c r="Y136" i="18" s="1"/>
  <c r="U136" i="18"/>
  <c r="Z136" i="18" s="1"/>
  <c r="V136" i="18"/>
  <c r="AA136" i="18" s="1"/>
  <c r="W136" i="18"/>
  <c r="AB136" i="18" s="1"/>
  <c r="X136" i="18"/>
  <c r="AC136" i="18" s="1"/>
  <c r="T137" i="18"/>
  <c r="Y137" i="18" s="1"/>
  <c r="U137" i="18"/>
  <c r="Z137" i="18" s="1"/>
  <c r="V137" i="18"/>
  <c r="AA137" i="18" s="1"/>
  <c r="W137" i="18"/>
  <c r="AB137" i="18" s="1"/>
  <c r="X137" i="18"/>
  <c r="AC137" i="18" s="1"/>
  <c r="T138" i="18"/>
  <c r="Y138" i="18" s="1"/>
  <c r="U138" i="18"/>
  <c r="Z138" i="18" s="1"/>
  <c r="V138" i="18"/>
  <c r="AA138" i="18" s="1"/>
  <c r="W138" i="18"/>
  <c r="AB138" i="18" s="1"/>
  <c r="X138" i="18"/>
  <c r="AC138" i="18" s="1"/>
  <c r="T139" i="18"/>
  <c r="Y139" i="18" s="1"/>
  <c r="U139" i="18"/>
  <c r="Z139" i="18" s="1"/>
  <c r="V139" i="18"/>
  <c r="AA139" i="18" s="1"/>
  <c r="W139" i="18"/>
  <c r="AB139" i="18" s="1"/>
  <c r="X139" i="18"/>
  <c r="AC139" i="18" s="1"/>
  <c r="T140" i="18"/>
  <c r="Y140" i="18" s="1"/>
  <c r="U140" i="18"/>
  <c r="Z140" i="18" s="1"/>
  <c r="V140" i="18"/>
  <c r="AA140" i="18" s="1"/>
  <c r="W140" i="18"/>
  <c r="AB140" i="18" s="1"/>
  <c r="X140" i="18"/>
  <c r="AC140" i="18" s="1"/>
  <c r="T141" i="18"/>
  <c r="Y141" i="18" s="1"/>
  <c r="U141" i="18"/>
  <c r="Z141" i="18" s="1"/>
  <c r="V141" i="18"/>
  <c r="AA141" i="18" s="1"/>
  <c r="W141" i="18"/>
  <c r="AB141" i="18" s="1"/>
  <c r="X141" i="18"/>
  <c r="AC141" i="18" s="1"/>
  <c r="T142" i="18"/>
  <c r="Y142" i="18" s="1"/>
  <c r="U142" i="18"/>
  <c r="Z142" i="18" s="1"/>
  <c r="V142" i="18"/>
  <c r="AA142" i="18" s="1"/>
  <c r="W142" i="18"/>
  <c r="AB142" i="18" s="1"/>
  <c r="X142" i="18"/>
  <c r="AC142" i="18" s="1"/>
  <c r="T143" i="18"/>
  <c r="Y143" i="18" s="1"/>
  <c r="U143" i="18"/>
  <c r="Z143" i="18" s="1"/>
  <c r="V143" i="18"/>
  <c r="AA143" i="18" s="1"/>
  <c r="W143" i="18"/>
  <c r="AB143" i="18" s="1"/>
  <c r="X143" i="18"/>
  <c r="AC143" i="18" s="1"/>
  <c r="T144" i="18"/>
  <c r="Y144" i="18" s="1"/>
  <c r="U144" i="18"/>
  <c r="Z144" i="18" s="1"/>
  <c r="V144" i="18"/>
  <c r="AA144" i="18" s="1"/>
  <c r="W144" i="18"/>
  <c r="AB144" i="18" s="1"/>
  <c r="X144" i="18"/>
  <c r="AC144" i="18" s="1"/>
  <c r="T145" i="18"/>
  <c r="Y145" i="18" s="1"/>
  <c r="U145" i="18"/>
  <c r="Z145" i="18" s="1"/>
  <c r="V145" i="18"/>
  <c r="AA145" i="18" s="1"/>
  <c r="W145" i="18"/>
  <c r="AB145" i="18" s="1"/>
  <c r="X145" i="18"/>
  <c r="AC145" i="18" s="1"/>
  <c r="T146" i="18"/>
  <c r="Y146" i="18" s="1"/>
  <c r="U146" i="18"/>
  <c r="Z146" i="18" s="1"/>
  <c r="V146" i="18"/>
  <c r="AA146" i="18" s="1"/>
  <c r="W146" i="18"/>
  <c r="AB146" i="18" s="1"/>
  <c r="X146" i="18"/>
  <c r="AC146" i="18" s="1"/>
  <c r="T147" i="18"/>
  <c r="Y147" i="18" s="1"/>
  <c r="U147" i="18"/>
  <c r="Z147" i="18" s="1"/>
  <c r="V147" i="18"/>
  <c r="AA147" i="18" s="1"/>
  <c r="W147" i="18"/>
  <c r="AB147" i="18" s="1"/>
  <c r="X147" i="18"/>
  <c r="AC147" i="18" s="1"/>
  <c r="T148" i="18"/>
  <c r="Y148" i="18" s="1"/>
  <c r="U148" i="18"/>
  <c r="Z148" i="18" s="1"/>
  <c r="V148" i="18"/>
  <c r="AA148" i="18" s="1"/>
  <c r="W148" i="18"/>
  <c r="AB148" i="18" s="1"/>
  <c r="X148" i="18"/>
  <c r="AC148" i="18" s="1"/>
  <c r="T149" i="18"/>
  <c r="Y149" i="18" s="1"/>
  <c r="U149" i="18"/>
  <c r="Z149" i="18" s="1"/>
  <c r="V149" i="18"/>
  <c r="AA149" i="18" s="1"/>
  <c r="W149" i="18"/>
  <c r="AB149" i="18" s="1"/>
  <c r="X149" i="18"/>
  <c r="AC149" i="18" s="1"/>
  <c r="T150" i="18"/>
  <c r="Y150" i="18" s="1"/>
  <c r="U150" i="18"/>
  <c r="Z150" i="18" s="1"/>
  <c r="V150" i="18"/>
  <c r="AA150" i="18" s="1"/>
  <c r="W150" i="18"/>
  <c r="AB150" i="18" s="1"/>
  <c r="X150" i="18"/>
  <c r="AC150" i="18" s="1"/>
  <c r="T151" i="18"/>
  <c r="Y151" i="18" s="1"/>
  <c r="U151" i="18"/>
  <c r="Z151" i="18" s="1"/>
  <c r="V151" i="18"/>
  <c r="AA151" i="18" s="1"/>
  <c r="W151" i="18"/>
  <c r="AB151" i="18" s="1"/>
  <c r="X151" i="18"/>
  <c r="AC151" i="18" s="1"/>
  <c r="T152" i="18"/>
  <c r="Y152" i="18" s="1"/>
  <c r="U152" i="18"/>
  <c r="Z152" i="18" s="1"/>
  <c r="V152" i="18"/>
  <c r="AA152" i="18" s="1"/>
  <c r="W152" i="18"/>
  <c r="AB152" i="18" s="1"/>
  <c r="X152" i="18"/>
  <c r="AC152" i="18" s="1"/>
  <c r="T153" i="18"/>
  <c r="Y153" i="18" s="1"/>
  <c r="U153" i="18"/>
  <c r="Z153" i="18" s="1"/>
  <c r="V153" i="18"/>
  <c r="AA153" i="18" s="1"/>
  <c r="W153" i="18"/>
  <c r="AB153" i="18" s="1"/>
  <c r="X153" i="18"/>
  <c r="AC153" i="18" s="1"/>
  <c r="T154" i="18"/>
  <c r="Y154" i="18" s="1"/>
  <c r="U154" i="18"/>
  <c r="Z154" i="18" s="1"/>
  <c r="V154" i="18"/>
  <c r="AA154" i="18" s="1"/>
  <c r="W154" i="18"/>
  <c r="AB154" i="18" s="1"/>
  <c r="X154" i="18"/>
  <c r="AC154" i="18" s="1"/>
  <c r="AG143" i="18" l="1"/>
  <c r="AH131" i="18"/>
  <c r="AN129" i="18"/>
  <c r="AH123" i="18"/>
  <c r="AH119" i="18"/>
  <c r="AH115" i="18"/>
  <c r="AH107" i="18"/>
  <c r="AG79" i="18"/>
  <c r="AH71" i="18"/>
  <c r="AH47" i="18"/>
  <c r="AH39" i="18"/>
  <c r="AM146" i="18"/>
  <c r="AM142" i="18"/>
  <c r="AN130" i="18"/>
  <c r="AN126" i="18"/>
  <c r="AN122" i="18"/>
  <c r="AN114" i="18"/>
  <c r="AN110" i="18"/>
  <c r="AN106" i="18"/>
  <c r="AM102" i="18"/>
  <c r="AM98" i="18"/>
  <c r="AM90" i="18"/>
  <c r="AM82" i="18"/>
  <c r="AM78" i="18"/>
  <c r="AN70" i="18"/>
  <c r="AM66" i="18"/>
  <c r="AG56" i="18"/>
  <c r="AN34" i="18"/>
  <c r="AG139" i="18"/>
  <c r="AG135" i="18"/>
  <c r="AH127" i="18"/>
  <c r="AH103" i="18"/>
  <c r="AG95" i="18"/>
  <c r="AG87" i="18"/>
  <c r="AM49" i="18"/>
  <c r="AG145" i="18"/>
  <c r="AG141" i="18"/>
  <c r="AG133" i="18"/>
  <c r="AH129" i="18"/>
  <c r="AH125" i="18"/>
  <c r="AH121" i="18"/>
  <c r="AH117" i="18"/>
  <c r="AH113" i="18"/>
  <c r="AH109" i="18"/>
  <c r="AG97" i="18"/>
  <c r="AG89" i="18"/>
  <c r="AG85" i="18"/>
  <c r="AG81" i="18"/>
  <c r="AG65" i="18"/>
  <c r="AH61" i="18"/>
  <c r="AM59" i="18"/>
  <c r="AM55" i="18"/>
  <c r="AM51" i="18"/>
  <c r="AG147" i="18"/>
  <c r="AH111" i="18"/>
  <c r="AN105" i="18"/>
  <c r="AG83" i="18"/>
  <c r="AH7" i="18"/>
  <c r="AM140" i="18"/>
  <c r="AM136" i="18"/>
  <c r="AM132" i="18"/>
  <c r="AN124" i="18"/>
  <c r="AN120" i="18"/>
  <c r="AN108" i="18"/>
  <c r="AM92" i="18"/>
  <c r="AM88" i="18"/>
  <c r="AM76" i="18"/>
  <c r="AG54" i="18"/>
  <c r="AG50" i="18"/>
  <c r="AM44" i="18"/>
  <c r="AM36" i="18"/>
  <c r="AN32" i="18"/>
  <c r="AE21" i="18"/>
  <c r="AG8" i="18"/>
  <c r="AH8" i="18"/>
  <c r="AD10" i="18"/>
  <c r="AJ11" i="18"/>
  <c r="AN11" i="18"/>
  <c r="AQ11" i="18"/>
  <c r="AP12" i="18"/>
  <c r="AG12" i="18"/>
  <c r="AH12" i="18"/>
  <c r="AK12" i="18"/>
  <c r="AM13" i="18"/>
  <c r="AN13" i="18"/>
  <c r="AD14" i="18"/>
  <c r="AP14" i="18"/>
  <c r="AG14" i="18"/>
  <c r="AE15" i="18"/>
  <c r="AQ15" i="18"/>
  <c r="AJ16" i="18"/>
  <c r="AK16" i="18"/>
  <c r="AP16" i="18"/>
  <c r="AM17" i="18"/>
  <c r="AN17" i="18"/>
  <c r="AD18" i="18"/>
  <c r="AP18" i="18"/>
  <c r="AE18" i="18"/>
  <c r="AQ18" i="18"/>
  <c r="AE19" i="18"/>
  <c r="AD20" i="18"/>
  <c r="AE20" i="18"/>
  <c r="AJ21" i="18"/>
  <c r="AD22" i="18"/>
  <c r="AP22" i="18"/>
  <c r="AE22" i="18"/>
  <c r="AK22" i="18"/>
  <c r="AQ22" i="18"/>
  <c r="AK23" i="18"/>
  <c r="AJ24" i="18"/>
  <c r="AK24" i="18"/>
  <c r="AJ25" i="18"/>
  <c r="AK25" i="18"/>
  <c r="AM25" i="18"/>
  <c r="AQ25" i="18"/>
  <c r="AD26" i="18"/>
  <c r="AP26" i="18"/>
  <c r="AE26" i="18"/>
  <c r="AG26" i="18"/>
  <c r="AQ26" i="18"/>
  <c r="AJ27" i="18"/>
  <c r="AP27" i="18"/>
  <c r="AK27" i="18"/>
  <c r="AQ27" i="18"/>
  <c r="AP28" i="18"/>
  <c r="AG28" i="18"/>
  <c r="AQ28" i="18"/>
  <c r="AQ29" i="18"/>
  <c r="AP29" i="18"/>
  <c r="AD30" i="18"/>
  <c r="AP30" i="18"/>
  <c r="AE30" i="18"/>
  <c r="AQ30" i="18"/>
  <c r="AD31" i="18"/>
  <c r="AN31" i="18"/>
  <c r="AP32" i="18"/>
  <c r="AQ32" i="18"/>
  <c r="AJ33" i="18"/>
  <c r="AK33" i="18"/>
  <c r="AD34" i="18"/>
  <c r="AE34" i="18"/>
  <c r="AP34" i="18"/>
  <c r="AQ34" i="18"/>
  <c r="AN35" i="18"/>
  <c r="AK35" i="18"/>
  <c r="AH36" i="18"/>
  <c r="AE36" i="18"/>
  <c r="AP36" i="18"/>
  <c r="AN37" i="18"/>
  <c r="AK37" i="18"/>
  <c r="AD38" i="18"/>
  <c r="AP38" i="18"/>
  <c r="AE38" i="18"/>
  <c r="AQ38" i="18"/>
  <c r="AP40" i="18"/>
  <c r="AJ41" i="18"/>
  <c r="AK41" i="18"/>
  <c r="AD42" i="18"/>
  <c r="AP42" i="18"/>
  <c r="AE42" i="18"/>
  <c r="AQ42" i="18"/>
  <c r="AJ43" i="18"/>
  <c r="AG43" i="18"/>
  <c r="AH43" i="18"/>
  <c r="AK43" i="18"/>
  <c r="AD44" i="18"/>
  <c r="AP44" i="18"/>
  <c r="AQ44" i="18"/>
  <c r="AE46" i="18"/>
  <c r="AP46" i="18"/>
  <c r="AJ48" i="18"/>
  <c r="AK48" i="18"/>
  <c r="AP49" i="18"/>
  <c r="AQ49" i="18"/>
  <c r="AK50" i="18"/>
  <c r="AD51" i="18"/>
  <c r="AE51" i="18"/>
  <c r="AQ51" i="18"/>
  <c r="AD54" i="18"/>
  <c r="AP54" i="18"/>
  <c r="AJ56" i="18"/>
  <c r="AK56" i="18"/>
  <c r="AJ57" i="18"/>
  <c r="AJ58" i="18"/>
  <c r="AK58" i="18"/>
  <c r="AP59" i="18"/>
  <c r="AQ59" i="18"/>
  <c r="AJ60" i="18"/>
  <c r="AQ60" i="18"/>
  <c r="AD61" i="18"/>
  <c r="AE62" i="18"/>
  <c r="AQ62" i="18"/>
  <c r="AD63" i="18"/>
  <c r="AP63" i="18"/>
  <c r="AJ64" i="18"/>
  <c r="AE64" i="18"/>
  <c r="AD65" i="18"/>
  <c r="AP65" i="18"/>
  <c r="AE66" i="18"/>
  <c r="AQ66" i="18"/>
  <c r="AD67" i="18"/>
  <c r="AK67" i="18"/>
  <c r="AJ68" i="18"/>
  <c r="AQ68" i="18"/>
  <c r="AK69" i="18"/>
  <c r="AE70" i="18"/>
  <c r="AQ70" i="18"/>
  <c r="AP71" i="18"/>
  <c r="AD72" i="18"/>
  <c r="AG73" i="18"/>
  <c r="AH73" i="18"/>
  <c r="AQ74" i="18"/>
  <c r="AD74" i="18"/>
  <c r="AE74" i="18"/>
  <c r="AP74" i="18"/>
  <c r="AP75" i="18"/>
  <c r="AQ75" i="18"/>
  <c r="AE76" i="18"/>
  <c r="AE78" i="18"/>
  <c r="AD81" i="18"/>
  <c r="AK81" i="18"/>
  <c r="AE82" i="18"/>
  <c r="AQ82" i="18"/>
  <c r="AD83" i="18"/>
  <c r="AJ84" i="18"/>
  <c r="AE84" i="18"/>
  <c r="AP85" i="18"/>
  <c r="AE86" i="18"/>
  <c r="AP87" i="18"/>
  <c r="AJ88" i="18"/>
  <c r="AK89" i="18"/>
  <c r="AJ90" i="18"/>
  <c r="AE90" i="18"/>
  <c r="AQ90" i="18"/>
  <c r="AP91" i="18"/>
  <c r="AJ92" i="18"/>
  <c r="AE92" i="18"/>
  <c r="AD93" i="18"/>
  <c r="AE94" i="18"/>
  <c r="AQ94" i="18"/>
  <c r="AD95" i="18"/>
  <c r="AJ96" i="18"/>
  <c r="AE96" i="18"/>
  <c r="AD97" i="18"/>
  <c r="AP97" i="18"/>
  <c r="AE98" i="18"/>
  <c r="AQ98" i="18"/>
  <c r="AD99" i="18"/>
  <c r="AK99" i="18"/>
  <c r="AJ100" i="18"/>
  <c r="AD101" i="18"/>
  <c r="AJ102" i="18"/>
  <c r="AE102" i="18"/>
  <c r="AQ102" i="18"/>
  <c r="AD103" i="18"/>
  <c r="AP104" i="18"/>
  <c r="AJ105" i="18"/>
  <c r="AK105" i="18"/>
  <c r="AJ106" i="18"/>
  <c r="AK106" i="18"/>
  <c r="AP106" i="18"/>
  <c r="AQ106" i="18"/>
  <c r="AJ132" i="18"/>
  <c r="AK132" i="18"/>
  <c r="AD134" i="18"/>
  <c r="AP134" i="18"/>
  <c r="AE134" i="18"/>
  <c r="AJ134" i="18"/>
  <c r="AK134" i="18"/>
  <c r="AQ134" i="18"/>
  <c r="AJ135" i="18"/>
  <c r="AK135" i="18"/>
  <c r="AP135" i="18"/>
  <c r="AQ135" i="18"/>
  <c r="AP136" i="18"/>
  <c r="AJ136" i="18"/>
  <c r="AK136" i="18"/>
  <c r="AQ136" i="18"/>
  <c r="AJ137" i="18"/>
  <c r="AD137" i="18"/>
  <c r="AK137" i="18"/>
  <c r="AQ137" i="18"/>
  <c r="AD138" i="18"/>
  <c r="AP138" i="18"/>
  <c r="AE138" i="18"/>
  <c r="AK138" i="18"/>
  <c r="AQ138" i="18"/>
  <c r="AJ139" i="18"/>
  <c r="AK139" i="18"/>
  <c r="AP139" i="18"/>
  <c r="AQ139" i="18"/>
  <c r="AD140" i="18"/>
  <c r="AP140" i="18"/>
  <c r="AE140" i="18"/>
  <c r="AJ140" i="18"/>
  <c r="AK140" i="18"/>
  <c r="AQ140" i="18"/>
  <c r="AD141" i="18"/>
  <c r="AE141" i="18"/>
  <c r="AP141" i="18"/>
  <c r="AQ141" i="18"/>
  <c r="AD142" i="18"/>
  <c r="AP142" i="18"/>
  <c r="AE142" i="18"/>
  <c r="AJ142" i="18"/>
  <c r="AK142" i="18"/>
  <c r="AQ142" i="18"/>
  <c r="AD143" i="18"/>
  <c r="AE143" i="18"/>
  <c r="AP144" i="18"/>
  <c r="AJ144" i="18"/>
  <c r="AK144" i="18"/>
  <c r="AQ144" i="18"/>
  <c r="AJ145" i="18"/>
  <c r="AD145" i="18"/>
  <c r="AE145" i="18"/>
  <c r="AK145" i="18"/>
  <c r="AP145" i="18"/>
  <c r="AQ145" i="18"/>
  <c r="AD146" i="18"/>
  <c r="AP146" i="18"/>
  <c r="AE146" i="18"/>
  <c r="AQ146" i="18"/>
  <c r="AJ147" i="18"/>
  <c r="AD147" i="18"/>
  <c r="AE147" i="18"/>
  <c r="AK147" i="18"/>
  <c r="AD148" i="18"/>
  <c r="AE148" i="18"/>
  <c r="AJ148" i="18"/>
  <c r="AK148" i="18"/>
  <c r="AJ149" i="18"/>
  <c r="AD149" i="18"/>
  <c r="AD150" i="18"/>
  <c r="AP150" i="18"/>
  <c r="AE150" i="18"/>
  <c r="AK150" i="18"/>
  <c r="AQ150" i="18"/>
  <c r="AP151" i="18"/>
  <c r="AQ151" i="18"/>
  <c r="AD152" i="18"/>
  <c r="AJ152" i="18"/>
  <c r="AK152" i="18"/>
  <c r="AJ153" i="18"/>
  <c r="AK153" i="18"/>
  <c r="AD154" i="18"/>
  <c r="AJ154" i="18"/>
  <c r="AP154" i="18"/>
  <c r="AE154" i="18"/>
  <c r="AK154" i="18"/>
  <c r="AQ154" i="18"/>
  <c r="AN7" i="18"/>
  <c r="AM7" i="18"/>
  <c r="AR30" i="18" l="1"/>
  <c r="AW30" i="18" s="1"/>
  <c r="BG30" i="18" s="1"/>
  <c r="AR141" i="18"/>
  <c r="AW141" i="18" s="1"/>
  <c r="BG141" i="18" s="1"/>
  <c r="AL140" i="18"/>
  <c r="AU140" i="18" s="1"/>
  <c r="BE140" i="18" s="1"/>
  <c r="AR74" i="18"/>
  <c r="AW74" i="18" s="1"/>
  <c r="BG74" i="18" s="1"/>
  <c r="AF141" i="18"/>
  <c r="AS141" i="18" s="1"/>
  <c r="BC141" i="18" s="1"/>
  <c r="AM154" i="18"/>
  <c r="AN154" i="18"/>
  <c r="AE153" i="18"/>
  <c r="AE151" i="18"/>
  <c r="AJ150" i="18"/>
  <c r="AL150" i="18" s="1"/>
  <c r="AU150" i="18" s="1"/>
  <c r="BE150" i="18" s="1"/>
  <c r="AQ149" i="18"/>
  <c r="AQ147" i="18"/>
  <c r="AJ138" i="18"/>
  <c r="AL138" i="18" s="1"/>
  <c r="AU138" i="18" s="1"/>
  <c r="BE138" i="18" s="1"/>
  <c r="AE135" i="18"/>
  <c r="AE80" i="18"/>
  <c r="AG71" i="18"/>
  <c r="AI71" i="18" s="1"/>
  <c r="AT71" i="18" s="1"/>
  <c r="BD71" i="18" s="1"/>
  <c r="AE60" i="18"/>
  <c r="AJ50" i="18"/>
  <c r="AL50" i="18" s="1"/>
  <c r="AU50" i="18" s="1"/>
  <c r="BE50" i="18" s="1"/>
  <c r="AM31" i="18"/>
  <c r="AO31" i="18" s="1"/>
  <c r="AV31" i="18" s="1"/>
  <c r="BF31" i="18" s="1"/>
  <c r="AD28" i="18"/>
  <c r="AQ17" i="18"/>
  <c r="AN15" i="18"/>
  <c r="AD12" i="18"/>
  <c r="AD153" i="18"/>
  <c r="AD151" i="18"/>
  <c r="AP149" i="18"/>
  <c r="AP147" i="18"/>
  <c r="AD135" i="18"/>
  <c r="AQ133" i="18"/>
  <c r="AH128" i="18"/>
  <c r="AD104" i="18"/>
  <c r="AJ94" i="18"/>
  <c r="AD87" i="18"/>
  <c r="AJ82" i="18"/>
  <c r="AP67" i="18"/>
  <c r="AK63" i="18"/>
  <c r="AP51" i="18"/>
  <c r="AR51" i="18" s="1"/>
  <c r="AW51" i="18" s="1"/>
  <c r="BG51" i="18" s="1"/>
  <c r="AK47" i="18"/>
  <c r="AE44" i="18"/>
  <c r="AF44" i="18" s="1"/>
  <c r="AS44" i="18" s="1"/>
  <c r="BC44" i="18" s="1"/>
  <c r="AF30" i="18"/>
  <c r="AS30" i="18" s="1"/>
  <c r="BC30" i="18" s="1"/>
  <c r="AG16" i="18"/>
  <c r="AM15" i="18"/>
  <c r="AQ8" i="18"/>
  <c r="AE8" i="18"/>
  <c r="AE137" i="18"/>
  <c r="AF137" i="18" s="1"/>
  <c r="AS137" i="18" s="1"/>
  <c r="BC137" i="18" s="1"/>
  <c r="AP133" i="18"/>
  <c r="AG103" i="18"/>
  <c r="AI103" i="18" s="1"/>
  <c r="AT103" i="18" s="1"/>
  <c r="BD103" i="18" s="1"/>
  <c r="AP99" i="18"/>
  <c r="AD89" i="18"/>
  <c r="AD71" i="18"/>
  <c r="AQ40" i="18"/>
  <c r="AR40" i="18" s="1"/>
  <c r="AW40" i="18" s="1"/>
  <c r="BG40" i="18" s="1"/>
  <c r="AE28" i="18"/>
  <c r="AQ24" i="18"/>
  <c r="AE23" i="18"/>
  <c r="AP8" i="18"/>
  <c r="AD8" i="18"/>
  <c r="AN57" i="18"/>
  <c r="AM57" i="18"/>
  <c r="AG101" i="18"/>
  <c r="AH101" i="18"/>
  <c r="AN30" i="18"/>
  <c r="AM30" i="18"/>
  <c r="AG63" i="18"/>
  <c r="AH63" i="18"/>
  <c r="AI63" i="18" s="1"/>
  <c r="AT63" i="18" s="1"/>
  <c r="BD63" i="18" s="1"/>
  <c r="AM40" i="18"/>
  <c r="AN40" i="18"/>
  <c r="AM38" i="18"/>
  <c r="AN38" i="18"/>
  <c r="AJ7" i="18"/>
  <c r="AP7" i="18"/>
  <c r="AM148" i="18"/>
  <c r="AF143" i="18"/>
  <c r="AS143" i="18" s="1"/>
  <c r="BC143" i="18" s="1"/>
  <c r="AM138" i="18"/>
  <c r="AD136" i="18"/>
  <c r="AK133" i="18"/>
  <c r="AK101" i="18"/>
  <c r="AN100" i="18"/>
  <c r="AQ80" i="18"/>
  <c r="AN74" i="18"/>
  <c r="AP72" i="18"/>
  <c r="AH67" i="18"/>
  <c r="AJ47" i="18"/>
  <c r="AN42" i="18"/>
  <c r="AK39" i="18"/>
  <c r="AN36" i="18"/>
  <c r="AO36" i="18" s="1"/>
  <c r="AV36" i="18" s="1"/>
  <c r="BF36" i="18" s="1"/>
  <c r="AM34" i="18"/>
  <c r="AO34" i="18" s="1"/>
  <c r="AV34" i="18" s="1"/>
  <c r="BF34" i="18" s="1"/>
  <c r="AQ31" i="18"/>
  <c r="AK31" i="18"/>
  <c r="AQ20" i="18"/>
  <c r="AK19" i="18"/>
  <c r="AJ13" i="18"/>
  <c r="AM11" i="18"/>
  <c r="AO11" i="18" s="1"/>
  <c r="AV11" i="18" s="1"/>
  <c r="BF11" i="18" s="1"/>
  <c r="AH74" i="18"/>
  <c r="AM53" i="18"/>
  <c r="AG99" i="18"/>
  <c r="AH151" i="18"/>
  <c r="AG48" i="18"/>
  <c r="AK7" i="18"/>
  <c r="AK149" i="18"/>
  <c r="AL149" i="18" s="1"/>
  <c r="AU149" i="18" s="1"/>
  <c r="BE149" i="18" s="1"/>
  <c r="AJ143" i="18"/>
  <c r="AF134" i="18"/>
  <c r="AS134" i="18" s="1"/>
  <c r="BC134" i="18" s="1"/>
  <c r="AN116" i="18"/>
  <c r="AP103" i="18"/>
  <c r="AM100" i="18"/>
  <c r="AK85" i="18"/>
  <c r="AK79" i="18"/>
  <c r="AM74" i="18"/>
  <c r="AN68" i="18"/>
  <c r="AG67" i="18"/>
  <c r="AN59" i="18"/>
  <c r="AO59" i="18" s="1"/>
  <c r="AV59" i="18" s="1"/>
  <c r="BF59" i="18" s="1"/>
  <c r="AM42" i="18"/>
  <c r="AJ39" i="18"/>
  <c r="AJ37" i="18"/>
  <c r="AL37" i="18" s="1"/>
  <c r="AU37" i="18" s="1"/>
  <c r="BE37" i="18" s="1"/>
  <c r="AP31" i="18"/>
  <c r="AJ31" i="18"/>
  <c r="AK29" i="18"/>
  <c r="AQ7" i="18"/>
  <c r="AE152" i="18"/>
  <c r="AF152" i="18" s="1"/>
  <c r="AS152" i="18" s="1"/>
  <c r="BC152" i="18" s="1"/>
  <c r="AD144" i="18"/>
  <c r="AQ152" i="18"/>
  <c r="AP152" i="18"/>
  <c r="AK143" i="18"/>
  <c r="AE136" i="18"/>
  <c r="AJ133" i="18"/>
  <c r="AN132" i="18"/>
  <c r="AO132" i="18" s="1"/>
  <c r="AV132" i="18" s="1"/>
  <c r="BF132" i="18" s="1"/>
  <c r="AQ104" i="18"/>
  <c r="AR104" i="18" s="1"/>
  <c r="AW104" i="18" s="1"/>
  <c r="BG104" i="18" s="1"/>
  <c r="AM68" i="18"/>
  <c r="AJ62" i="18"/>
  <c r="AN58" i="18"/>
  <c r="AJ54" i="18"/>
  <c r="AE40" i="18"/>
  <c r="AR38" i="18"/>
  <c r="AW38" i="18" s="1"/>
  <c r="BG38" i="18" s="1"/>
  <c r="AQ36" i="18"/>
  <c r="AR36" i="18" s="1"/>
  <c r="AW36" i="18" s="1"/>
  <c r="BG36" i="18" s="1"/>
  <c r="AJ29" i="18"/>
  <c r="AM27" i="18"/>
  <c r="AQ23" i="18"/>
  <c r="AK21" i="18"/>
  <c r="AL21" i="18" s="1"/>
  <c r="AU21" i="18" s="1"/>
  <c r="BE21" i="18" s="1"/>
  <c r="AP20" i="18"/>
  <c r="AJ19" i="18"/>
  <c r="AP17" i="18"/>
  <c r="AH10" i="18"/>
  <c r="AG69" i="18"/>
  <c r="AH69" i="18"/>
  <c r="AM104" i="18"/>
  <c r="AN104" i="18"/>
  <c r="AN152" i="18"/>
  <c r="AM152" i="18"/>
  <c r="AN46" i="18"/>
  <c r="AM46" i="18"/>
  <c r="AN62" i="18"/>
  <c r="AM62" i="18"/>
  <c r="AM94" i="18"/>
  <c r="AN94" i="18"/>
  <c r="AH33" i="18"/>
  <c r="AG33" i="18"/>
  <c r="AG35" i="18"/>
  <c r="AH35" i="18"/>
  <c r="AM72" i="18"/>
  <c r="AN72" i="18"/>
  <c r="AG41" i="18"/>
  <c r="AH41" i="18"/>
  <c r="AG153" i="18"/>
  <c r="AM150" i="18"/>
  <c r="AL148" i="18"/>
  <c r="AU148" i="18" s="1"/>
  <c r="BE148" i="18" s="1"/>
  <c r="AQ143" i="18"/>
  <c r="AK141" i="18"/>
  <c r="AJ141" i="18"/>
  <c r="AP137" i="18"/>
  <c r="AR137" i="18" s="1"/>
  <c r="AW137" i="18" s="1"/>
  <c r="BG137" i="18" s="1"/>
  <c r="AE133" i="18"/>
  <c r="AN112" i="18"/>
  <c r="AN102" i="18"/>
  <c r="AO102" i="18" s="1"/>
  <c r="AV102" i="18" s="1"/>
  <c r="BF102" i="18" s="1"/>
  <c r="AH97" i="18"/>
  <c r="AI97" i="18" s="1"/>
  <c r="AT97" i="18" s="1"/>
  <c r="BD97" i="18" s="1"/>
  <c r="AN96" i="18"/>
  <c r="AH95" i="18"/>
  <c r="AI95" i="18" s="1"/>
  <c r="AT95" i="18" s="1"/>
  <c r="BD95" i="18" s="1"/>
  <c r="AG91" i="18"/>
  <c r="AQ88" i="18"/>
  <c r="AQ72" i="18"/>
  <c r="AM70" i="18"/>
  <c r="AO70" i="18" s="1"/>
  <c r="AV70" i="18" s="1"/>
  <c r="BF70" i="18" s="1"/>
  <c r="AH65" i="18"/>
  <c r="AI65" i="18" s="1"/>
  <c r="AT65" i="18" s="1"/>
  <c r="BD65" i="18" s="1"/>
  <c r="AN64" i="18"/>
  <c r="AG61" i="18"/>
  <c r="AI61" i="18" s="1"/>
  <c r="AT61" i="18" s="1"/>
  <c r="BD61" i="18" s="1"/>
  <c r="AQ57" i="18"/>
  <c r="AE53" i="18"/>
  <c r="AG39" i="18"/>
  <c r="AI39" i="18" s="1"/>
  <c r="AT39" i="18" s="1"/>
  <c r="BD39" i="18" s="1"/>
  <c r="AR34" i="18"/>
  <c r="AW34" i="18" s="1"/>
  <c r="BG34" i="18" s="1"/>
  <c r="AF34" i="18"/>
  <c r="AS34" i="18" s="1"/>
  <c r="BC34" i="18" s="1"/>
  <c r="AE32" i="18"/>
  <c r="AD16" i="18"/>
  <c r="AE13" i="18"/>
  <c r="AK10" i="18"/>
  <c r="AE9" i="18"/>
  <c r="AG37" i="18"/>
  <c r="AG45" i="18"/>
  <c r="AM75" i="18"/>
  <c r="AG77" i="18"/>
  <c r="AG93" i="18"/>
  <c r="AG137" i="18"/>
  <c r="AG149" i="18"/>
  <c r="AG52" i="18"/>
  <c r="AH132" i="18"/>
  <c r="AH75" i="18"/>
  <c r="AQ153" i="18"/>
  <c r="AQ148" i="18"/>
  <c r="AK146" i="18"/>
  <c r="AE144" i="18"/>
  <c r="AP143" i="18"/>
  <c r="AE139" i="18"/>
  <c r="AM134" i="18"/>
  <c r="AD133" i="18"/>
  <c r="AN98" i="18"/>
  <c r="AO98" i="18" s="1"/>
  <c r="AV98" i="18" s="1"/>
  <c r="BF98" i="18" s="1"/>
  <c r="AM96" i="18"/>
  <c r="AK93" i="18"/>
  <c r="AP89" i="18"/>
  <c r="AK71" i="18"/>
  <c r="AN66" i="18"/>
  <c r="AO66" i="18" s="1"/>
  <c r="AV66" i="18" s="1"/>
  <c r="BF66" i="18" s="1"/>
  <c r="AM64" i="18"/>
  <c r="AP57" i="18"/>
  <c r="AJ55" i="18"/>
  <c r="AD53" i="18"/>
  <c r="AQ47" i="18"/>
  <c r="AN44" i="18"/>
  <c r="AO44" i="18" s="1"/>
  <c r="AV44" i="18" s="1"/>
  <c r="BF44" i="18" s="1"/>
  <c r="AD40" i="18"/>
  <c r="AH37" i="18"/>
  <c r="AD32" i="18"/>
  <c r="AD27" i="18"/>
  <c r="AE17" i="18"/>
  <c r="AG7" i="18"/>
  <c r="AI7" i="18" s="1"/>
  <c r="AT7" i="18" s="1"/>
  <c r="BD7" i="18" s="1"/>
  <c r="AP153" i="18"/>
  <c r="AK151" i="18"/>
  <c r="AJ151" i="18"/>
  <c r="AE149" i="18"/>
  <c r="AF149" i="18" s="1"/>
  <c r="AS149" i="18" s="1"/>
  <c r="BC149" i="18" s="1"/>
  <c r="AP148" i="18"/>
  <c r="AJ146" i="18"/>
  <c r="AM144" i="18"/>
  <c r="AD139" i="18"/>
  <c r="AN134" i="18"/>
  <c r="AN118" i="18"/>
  <c r="AP95" i="18"/>
  <c r="AD91" i="18"/>
  <c r="AK87" i="18"/>
  <c r="AM86" i="18"/>
  <c r="AM80" i="18"/>
  <c r="AK77" i="18"/>
  <c r="AJ70" i="18"/>
  <c r="AD69" i="18"/>
  <c r="AK61" i="18"/>
  <c r="AK54" i="18"/>
  <c r="AM47" i="18"/>
  <c r="AE24" i="18"/>
  <c r="AK18" i="18"/>
  <c r="AD17" i="18"/>
  <c r="AH16" i="18"/>
  <c r="AH14" i="18"/>
  <c r="AI14" i="18" s="1"/>
  <c r="AT14" i="18" s="1"/>
  <c r="BD14" i="18" s="1"/>
  <c r="AE11" i="18"/>
  <c r="AG10" i="18"/>
  <c r="AL132" i="18"/>
  <c r="AU132" i="18" s="1"/>
  <c r="BE132" i="18" s="1"/>
  <c r="AR135" i="18"/>
  <c r="AW135" i="18" s="1"/>
  <c r="BG135" i="18" s="1"/>
  <c r="AR145" i="18"/>
  <c r="AW145" i="18" s="1"/>
  <c r="BG145" i="18" s="1"/>
  <c r="AR151" i="18"/>
  <c r="AW151" i="18" s="1"/>
  <c r="BG151" i="18" s="1"/>
  <c r="AL144" i="18"/>
  <c r="AU144" i="18" s="1"/>
  <c r="BE144" i="18" s="1"/>
  <c r="AR32" i="18"/>
  <c r="AW32" i="18" s="1"/>
  <c r="BG32" i="18" s="1"/>
  <c r="AF145" i="18"/>
  <c r="AS145" i="18" s="1"/>
  <c r="BC145" i="18" s="1"/>
  <c r="AL152" i="18"/>
  <c r="AU152" i="18" s="1"/>
  <c r="BE152" i="18" s="1"/>
  <c r="AR140" i="18"/>
  <c r="AW140" i="18" s="1"/>
  <c r="BG140" i="18" s="1"/>
  <c r="AF74" i="18"/>
  <c r="AS74" i="18" s="1"/>
  <c r="BC74" i="18" s="1"/>
  <c r="AF148" i="18"/>
  <c r="AS148" i="18" s="1"/>
  <c r="BC148" i="18" s="1"/>
  <c r="AR44" i="18"/>
  <c r="AW44" i="18" s="1"/>
  <c r="BG44" i="18" s="1"/>
  <c r="AL24" i="18"/>
  <c r="AU24" i="18" s="1"/>
  <c r="BE24" i="18" s="1"/>
  <c r="AR154" i="18"/>
  <c r="AW154" i="18" s="1"/>
  <c r="BG154" i="18" s="1"/>
  <c r="AR22" i="18"/>
  <c r="AW22" i="18" s="1"/>
  <c r="BG22" i="18" s="1"/>
  <c r="AR42" i="18"/>
  <c r="AW42" i="18" s="1"/>
  <c r="BG42" i="18" s="1"/>
  <c r="AF150" i="18"/>
  <c r="AS150" i="18" s="1"/>
  <c r="BC150" i="18" s="1"/>
  <c r="AR146" i="18"/>
  <c r="AW146" i="18" s="1"/>
  <c r="BG146" i="18" s="1"/>
  <c r="AL145" i="18"/>
  <c r="AU145" i="18" s="1"/>
  <c r="BE145" i="18" s="1"/>
  <c r="AL142" i="18"/>
  <c r="AU142" i="18" s="1"/>
  <c r="BE142" i="18" s="1"/>
  <c r="AF140" i="18"/>
  <c r="AS140" i="18" s="1"/>
  <c r="BC140" i="18" s="1"/>
  <c r="AR139" i="18"/>
  <c r="AW139" i="18" s="1"/>
  <c r="BG139" i="18" s="1"/>
  <c r="AL134" i="18"/>
  <c r="AU134" i="18" s="1"/>
  <c r="BE134" i="18" s="1"/>
  <c r="AL106" i="18"/>
  <c r="AU106" i="18" s="1"/>
  <c r="BE106" i="18" s="1"/>
  <c r="AI73" i="18"/>
  <c r="AT73" i="18" s="1"/>
  <c r="BD73" i="18" s="1"/>
  <c r="AF38" i="18"/>
  <c r="AS38" i="18" s="1"/>
  <c r="BC38" i="18" s="1"/>
  <c r="AL33" i="18"/>
  <c r="AU33" i="18" s="1"/>
  <c r="BE33" i="18" s="1"/>
  <c r="AI12" i="18"/>
  <c r="AT12" i="18" s="1"/>
  <c r="BD12" i="18" s="1"/>
  <c r="AL136" i="18"/>
  <c r="AU136" i="18" s="1"/>
  <c r="BE136" i="18" s="1"/>
  <c r="AL135" i="18"/>
  <c r="AU135" i="18" s="1"/>
  <c r="BE135" i="18" s="1"/>
  <c r="AR75" i="18"/>
  <c r="AW75" i="18" s="1"/>
  <c r="BG75" i="18" s="1"/>
  <c r="AF154" i="18"/>
  <c r="AS154" i="18" s="1"/>
  <c r="BC154" i="18" s="1"/>
  <c r="AF142" i="18"/>
  <c r="AS142" i="18" s="1"/>
  <c r="BC142" i="18" s="1"/>
  <c r="AR138" i="18"/>
  <c r="AW138" i="18" s="1"/>
  <c r="BG138" i="18" s="1"/>
  <c r="AL137" i="18"/>
  <c r="AU137" i="18" s="1"/>
  <c r="BE137" i="18" s="1"/>
  <c r="AR106" i="18"/>
  <c r="AW106" i="18" s="1"/>
  <c r="BG106" i="18" s="1"/>
  <c r="AF42" i="18"/>
  <c r="AS42" i="18" s="1"/>
  <c r="BC42" i="18" s="1"/>
  <c r="AL41" i="18"/>
  <c r="AU41" i="18" s="1"/>
  <c r="BE41" i="18" s="1"/>
  <c r="AR28" i="18"/>
  <c r="AW28" i="18" s="1"/>
  <c r="BG28" i="18" s="1"/>
  <c r="AO13" i="18"/>
  <c r="AV13" i="18" s="1"/>
  <c r="BF13" i="18" s="1"/>
  <c r="AF18" i="18"/>
  <c r="AS18" i="18" s="1"/>
  <c r="BC18" i="18" s="1"/>
  <c r="AO17" i="18"/>
  <c r="AV17" i="18" s="1"/>
  <c r="BF17" i="18" s="1"/>
  <c r="AF147" i="18"/>
  <c r="AS147" i="18" s="1"/>
  <c r="BC147" i="18" s="1"/>
  <c r="AR144" i="18"/>
  <c r="AW144" i="18" s="1"/>
  <c r="BG144" i="18" s="1"/>
  <c r="AR136" i="18"/>
  <c r="AW136" i="18" s="1"/>
  <c r="BG136" i="18" s="1"/>
  <c r="AL105" i="18"/>
  <c r="AU105" i="18" s="1"/>
  <c r="BE105" i="18" s="1"/>
  <c r="AR59" i="18"/>
  <c r="AW59" i="18" s="1"/>
  <c r="BG59" i="18" s="1"/>
  <c r="AL27" i="18"/>
  <c r="AU27" i="18" s="1"/>
  <c r="BE27" i="18" s="1"/>
  <c r="AR26" i="18"/>
  <c r="AW26" i="18" s="1"/>
  <c r="BG26" i="18" s="1"/>
  <c r="AL25" i="18"/>
  <c r="AU25" i="18" s="1"/>
  <c r="BE25" i="18" s="1"/>
  <c r="AR150" i="18"/>
  <c r="AW150" i="18" s="1"/>
  <c r="BG150" i="18" s="1"/>
  <c r="AF146" i="18"/>
  <c r="AS146" i="18" s="1"/>
  <c r="BC146" i="18" s="1"/>
  <c r="AR142" i="18"/>
  <c r="AW142" i="18" s="1"/>
  <c r="BG142" i="18" s="1"/>
  <c r="AF138" i="18"/>
  <c r="AS138" i="18" s="1"/>
  <c r="BC138" i="18" s="1"/>
  <c r="AR134" i="18"/>
  <c r="AW134" i="18" s="1"/>
  <c r="BG134" i="18" s="1"/>
  <c r="AL43" i="18"/>
  <c r="AU43" i="18" s="1"/>
  <c r="BE43" i="18" s="1"/>
  <c r="AF26" i="18"/>
  <c r="AS26" i="18" s="1"/>
  <c r="BC26" i="18" s="1"/>
  <c r="AF20" i="18"/>
  <c r="AS20" i="18" s="1"/>
  <c r="BC20" i="18" s="1"/>
  <c r="AL16" i="18"/>
  <c r="AU16" i="18" s="1"/>
  <c r="BE16" i="18" s="1"/>
  <c r="AL154" i="18"/>
  <c r="AU154" i="18" s="1"/>
  <c r="BE154" i="18" s="1"/>
  <c r="AL153" i="18"/>
  <c r="AU153" i="18" s="1"/>
  <c r="BE153" i="18" s="1"/>
  <c r="AL147" i="18"/>
  <c r="AU147" i="18" s="1"/>
  <c r="BE147" i="18" s="1"/>
  <c r="AL139" i="18"/>
  <c r="AU139" i="18" s="1"/>
  <c r="BE139" i="18" s="1"/>
  <c r="AL58" i="18"/>
  <c r="AU58" i="18" s="1"/>
  <c r="BE58" i="18" s="1"/>
  <c r="AR18" i="18"/>
  <c r="AW18" i="18" s="1"/>
  <c r="BG18" i="18" s="1"/>
  <c r="AI8" i="18"/>
  <c r="AT8" i="18" s="1"/>
  <c r="BD8" i="18" s="1"/>
  <c r="AO7" i="18"/>
  <c r="AV7" i="18" s="1"/>
  <c r="BF7" i="18" s="1"/>
  <c r="AD129" i="18"/>
  <c r="AN123" i="18"/>
  <c r="AH122" i="18"/>
  <c r="AP121" i="18"/>
  <c r="AP117" i="18"/>
  <c r="AN115" i="18"/>
  <c r="AE113" i="18"/>
  <c r="AP109" i="18"/>
  <c r="AN107" i="18"/>
  <c r="AP101" i="18"/>
  <c r="AP96" i="18"/>
  <c r="AQ96" i="18"/>
  <c r="AD77" i="18"/>
  <c r="AE77" i="18"/>
  <c r="AN153" i="18"/>
  <c r="AN149" i="18"/>
  <c r="AN147" i="18"/>
  <c r="AH144" i="18"/>
  <c r="AN143" i="18"/>
  <c r="AH142" i="18"/>
  <c r="AN141" i="18"/>
  <c r="AH140" i="18"/>
  <c r="AN139" i="18"/>
  <c r="AH138" i="18"/>
  <c r="AN137" i="18"/>
  <c r="AH136" i="18"/>
  <c r="AN135" i="18"/>
  <c r="AH134" i="18"/>
  <c r="AN133" i="18"/>
  <c r="AN131" i="18"/>
  <c r="AG131" i="18"/>
  <c r="AI131" i="18" s="1"/>
  <c r="AT131" i="18" s="1"/>
  <c r="BD131" i="18" s="1"/>
  <c r="AQ130" i="18"/>
  <c r="AD130" i="18"/>
  <c r="AM128" i="18"/>
  <c r="AJ128" i="18"/>
  <c r="AN127" i="18"/>
  <c r="AG127" i="18"/>
  <c r="AI127" i="18" s="1"/>
  <c r="AT127" i="18" s="1"/>
  <c r="BD127" i="18" s="1"/>
  <c r="AJ124" i="18"/>
  <c r="AK124" i="18"/>
  <c r="AJ120" i="18"/>
  <c r="AJ116" i="18"/>
  <c r="AJ112" i="18"/>
  <c r="AJ108" i="18"/>
  <c r="AD106" i="18"/>
  <c r="AE106" i="18"/>
  <c r="AH106" i="18"/>
  <c r="AJ91" i="18"/>
  <c r="AK91" i="18"/>
  <c r="AH91" i="18"/>
  <c r="AD88" i="18"/>
  <c r="AH88" i="18"/>
  <c r="AN84" i="18"/>
  <c r="AP78" i="18"/>
  <c r="AQ78" i="18"/>
  <c r="AJ78" i="18"/>
  <c r="AK78" i="18"/>
  <c r="AM71" i="18"/>
  <c r="AN71" i="18"/>
  <c r="AJ65" i="18"/>
  <c r="AK65" i="18"/>
  <c r="AK131" i="18"/>
  <c r="AQ129" i="18"/>
  <c r="AK127" i="18"/>
  <c r="AE125" i="18"/>
  <c r="AE121" i="18"/>
  <c r="AH114" i="18"/>
  <c r="AP113" i="18"/>
  <c r="AQ113" i="18"/>
  <c r="AP93" i="18"/>
  <c r="AM79" i="18"/>
  <c r="AN79" i="18"/>
  <c r="AJ8" i="18"/>
  <c r="AK8" i="18"/>
  <c r="AH154" i="18"/>
  <c r="AH152" i="18"/>
  <c r="AH148" i="18"/>
  <c r="AN145" i="18"/>
  <c r="AG154" i="18"/>
  <c r="AM153" i="18"/>
  <c r="AG152" i="18"/>
  <c r="AM151" i="18"/>
  <c r="AG150" i="18"/>
  <c r="AM149" i="18"/>
  <c r="AG148" i="18"/>
  <c r="AM147" i="18"/>
  <c r="AG146" i="18"/>
  <c r="AM145" i="18"/>
  <c r="AG144" i="18"/>
  <c r="AM143" i="18"/>
  <c r="AG142" i="18"/>
  <c r="AI142" i="18" s="1"/>
  <c r="AT142" i="18" s="1"/>
  <c r="BD142" i="18" s="1"/>
  <c r="AM141" i="18"/>
  <c r="AG140" i="18"/>
  <c r="AM139" i="18"/>
  <c r="AG138" i="18"/>
  <c r="AM137" i="18"/>
  <c r="AG136" i="18"/>
  <c r="AM135" i="18"/>
  <c r="AG134" i="18"/>
  <c r="AI134" i="18" s="1"/>
  <c r="AT134" i="18" s="1"/>
  <c r="BD134" i="18" s="1"/>
  <c r="AM133" i="18"/>
  <c r="AD131" i="18"/>
  <c r="AE131" i="18"/>
  <c r="AK129" i="18"/>
  <c r="AN128" i="18"/>
  <c r="AQ127" i="18"/>
  <c r="AD127" i="18"/>
  <c r="AN125" i="18"/>
  <c r="AH124" i="18"/>
  <c r="AP123" i="18"/>
  <c r="AD123" i="18"/>
  <c r="AN121" i="18"/>
  <c r="AH120" i="18"/>
  <c r="AP119" i="18"/>
  <c r="AD119" i="18"/>
  <c r="AN117" i="18"/>
  <c r="AH116" i="18"/>
  <c r="AP115" i="18"/>
  <c r="AD115" i="18"/>
  <c r="AN113" i="18"/>
  <c r="AH112" i="18"/>
  <c r="AP111" i="18"/>
  <c r="AD111" i="18"/>
  <c r="AN109" i="18"/>
  <c r="AH108" i="18"/>
  <c r="AP107" i="18"/>
  <c r="AD107" i="18"/>
  <c r="AG105" i="18"/>
  <c r="AH105" i="18"/>
  <c r="AE88" i="18"/>
  <c r="AN87" i="18"/>
  <c r="AD85" i="18"/>
  <c r="AP125" i="18"/>
  <c r="AN119" i="18"/>
  <c r="AH118" i="18"/>
  <c r="AE117" i="18"/>
  <c r="AN111" i="18"/>
  <c r="AH110" i="18"/>
  <c r="AE109" i="18"/>
  <c r="AJ98" i="18"/>
  <c r="AP77" i="18"/>
  <c r="AQ77" i="18"/>
  <c r="AG58" i="18"/>
  <c r="AH58" i="18"/>
  <c r="AM8" i="18"/>
  <c r="AN8" i="18"/>
  <c r="AN151" i="18"/>
  <c r="AH150" i="18"/>
  <c r="AH146" i="18"/>
  <c r="AH153" i="18"/>
  <c r="AN150" i="18"/>
  <c r="AH149" i="18"/>
  <c r="AN148" i="18"/>
  <c r="AH147" i="18"/>
  <c r="AI147" i="18" s="1"/>
  <c r="AT147" i="18" s="1"/>
  <c r="BD147" i="18" s="1"/>
  <c r="AN146" i="18"/>
  <c r="AO146" i="18" s="1"/>
  <c r="AV146" i="18" s="1"/>
  <c r="BF146" i="18" s="1"/>
  <c r="AH145" i="18"/>
  <c r="AI145" i="18" s="1"/>
  <c r="AT145" i="18" s="1"/>
  <c r="BD145" i="18" s="1"/>
  <c r="AN144" i="18"/>
  <c r="AH143" i="18"/>
  <c r="AI143" i="18" s="1"/>
  <c r="AT143" i="18" s="1"/>
  <c r="BD143" i="18" s="1"/>
  <c r="AN142" i="18"/>
  <c r="AO142" i="18" s="1"/>
  <c r="AV142" i="18" s="1"/>
  <c r="BF142" i="18" s="1"/>
  <c r="AH141" i="18"/>
  <c r="AI141" i="18" s="1"/>
  <c r="AT141" i="18" s="1"/>
  <c r="BD141" i="18" s="1"/>
  <c r="AN140" i="18"/>
  <c r="AO140" i="18" s="1"/>
  <c r="AV140" i="18" s="1"/>
  <c r="BF140" i="18" s="1"/>
  <c r="AH139" i="18"/>
  <c r="AI139" i="18" s="1"/>
  <c r="AT139" i="18" s="1"/>
  <c r="BD139" i="18" s="1"/>
  <c r="AN138" i="18"/>
  <c r="AN136" i="18"/>
  <c r="AO136" i="18" s="1"/>
  <c r="AV136" i="18" s="1"/>
  <c r="BF136" i="18" s="1"/>
  <c r="AH135" i="18"/>
  <c r="AI135" i="18" s="1"/>
  <c r="AT135" i="18" s="1"/>
  <c r="BD135" i="18" s="1"/>
  <c r="AH133" i="18"/>
  <c r="AI133" i="18" s="1"/>
  <c r="AT133" i="18" s="1"/>
  <c r="BD133" i="18" s="1"/>
  <c r="AE132" i="18"/>
  <c r="AD132" i="18"/>
  <c r="AG132" i="18"/>
  <c r="AJ131" i="18"/>
  <c r="AP130" i="18"/>
  <c r="AH130" i="18"/>
  <c r="AM130" i="18"/>
  <c r="AO130" i="18" s="1"/>
  <c r="AV130" i="18" s="1"/>
  <c r="BF130" i="18" s="1"/>
  <c r="AK130" i="18"/>
  <c r="AG129" i="18"/>
  <c r="AI129" i="18" s="1"/>
  <c r="AT129" i="18" s="1"/>
  <c r="BD129" i="18" s="1"/>
  <c r="AQ128" i="18"/>
  <c r="AH126" i="18"/>
  <c r="AM126" i="18"/>
  <c r="AO126" i="18" s="1"/>
  <c r="AV126" i="18" s="1"/>
  <c r="BF126" i="18" s="1"/>
  <c r="AD125" i="18"/>
  <c r="AJ122" i="18"/>
  <c r="AK122" i="18"/>
  <c r="AD121" i="18"/>
  <c r="AJ118" i="18"/>
  <c r="AK118" i="18"/>
  <c r="AJ114" i="18"/>
  <c r="AK114" i="18"/>
  <c r="AJ110" i="18"/>
  <c r="AK110" i="18"/>
  <c r="AM103" i="18"/>
  <c r="AN103" i="18"/>
  <c r="AD100" i="18"/>
  <c r="AE100" i="18"/>
  <c r="AG100" i="18"/>
  <c r="AH100" i="18"/>
  <c r="AJ97" i="18"/>
  <c r="AK97" i="18"/>
  <c r="AN95" i="18"/>
  <c r="AN92" i="18"/>
  <c r="AO92" i="18" s="1"/>
  <c r="AV92" i="18" s="1"/>
  <c r="BF92" i="18" s="1"/>
  <c r="AP86" i="18"/>
  <c r="AQ86" i="18"/>
  <c r="AJ86" i="18"/>
  <c r="AM84" i="18"/>
  <c r="AJ83" i="18"/>
  <c r="AK83" i="18"/>
  <c r="AH83" i="18"/>
  <c r="AI83" i="18" s="1"/>
  <c r="AT83" i="18" s="1"/>
  <c r="BD83" i="18" s="1"/>
  <c r="AD80" i="18"/>
  <c r="AH80" i="18"/>
  <c r="AN76" i="18"/>
  <c r="AO76" i="18" s="1"/>
  <c r="AV76" i="18" s="1"/>
  <c r="BF76" i="18" s="1"/>
  <c r="AJ75" i="18"/>
  <c r="AK75" i="18"/>
  <c r="AJ73" i="18"/>
  <c r="AK73" i="18"/>
  <c r="AP64" i="18"/>
  <c r="AQ64" i="18"/>
  <c r="AM63" i="18"/>
  <c r="AN63" i="18"/>
  <c r="AQ126" i="18"/>
  <c r="AE126" i="18"/>
  <c r="AK125" i="18"/>
  <c r="AG125" i="18"/>
  <c r="AI125" i="18" s="1"/>
  <c r="AT125" i="18" s="1"/>
  <c r="BD125" i="18" s="1"/>
  <c r="AQ124" i="18"/>
  <c r="AM124" i="18"/>
  <c r="AO124" i="18" s="1"/>
  <c r="AV124" i="18" s="1"/>
  <c r="BF124" i="18" s="1"/>
  <c r="AE124" i="18"/>
  <c r="AK123" i="18"/>
  <c r="AG123" i="18"/>
  <c r="AI123" i="18" s="1"/>
  <c r="AT123" i="18" s="1"/>
  <c r="BD123" i="18" s="1"/>
  <c r="AQ122" i="18"/>
  <c r="AM122" i="18"/>
  <c r="AO122" i="18" s="1"/>
  <c r="AV122" i="18" s="1"/>
  <c r="BF122" i="18" s="1"/>
  <c r="AE122" i="18"/>
  <c r="AK121" i="18"/>
  <c r="AG121" i="18"/>
  <c r="AI121" i="18" s="1"/>
  <c r="AT121" i="18" s="1"/>
  <c r="BD121" i="18" s="1"/>
  <c r="AQ120" i="18"/>
  <c r="AM120" i="18"/>
  <c r="AO120" i="18" s="1"/>
  <c r="AV120" i="18" s="1"/>
  <c r="BF120" i="18" s="1"/>
  <c r="AE120" i="18"/>
  <c r="AK119" i="18"/>
  <c r="AG119" i="18"/>
  <c r="AI119" i="18" s="1"/>
  <c r="AT119" i="18" s="1"/>
  <c r="BD119" i="18" s="1"/>
  <c r="AQ118" i="18"/>
  <c r="AM118" i="18"/>
  <c r="AE118" i="18"/>
  <c r="AK117" i="18"/>
  <c r="AG117" i="18"/>
  <c r="AI117" i="18" s="1"/>
  <c r="AT117" i="18" s="1"/>
  <c r="BD117" i="18" s="1"/>
  <c r="AQ116" i="18"/>
  <c r="AM116" i="18"/>
  <c r="AE116" i="18"/>
  <c r="AK115" i="18"/>
  <c r="AG115" i="18"/>
  <c r="AI115" i="18" s="1"/>
  <c r="AT115" i="18" s="1"/>
  <c r="BD115" i="18" s="1"/>
  <c r="AQ114" i="18"/>
  <c r="AM114" i="18"/>
  <c r="AO114" i="18" s="1"/>
  <c r="AV114" i="18" s="1"/>
  <c r="BF114" i="18" s="1"/>
  <c r="AE114" i="18"/>
  <c r="AK113" i="18"/>
  <c r="AG113" i="18"/>
  <c r="AI113" i="18" s="1"/>
  <c r="AT113" i="18" s="1"/>
  <c r="BD113" i="18" s="1"/>
  <c r="AQ112" i="18"/>
  <c r="AM112" i="18"/>
  <c r="AE112" i="18"/>
  <c r="AK111" i="18"/>
  <c r="AG111" i="18"/>
  <c r="AI111" i="18" s="1"/>
  <c r="AT111" i="18" s="1"/>
  <c r="BD111" i="18" s="1"/>
  <c r="AQ110" i="18"/>
  <c r="AM110" i="18"/>
  <c r="AO110" i="18" s="1"/>
  <c r="AV110" i="18" s="1"/>
  <c r="BF110" i="18" s="1"/>
  <c r="AE110" i="18"/>
  <c r="AK109" i="18"/>
  <c r="AG109" i="18"/>
  <c r="AI109" i="18" s="1"/>
  <c r="AT109" i="18" s="1"/>
  <c r="BD109" i="18" s="1"/>
  <c r="AQ108" i="18"/>
  <c r="AM108" i="18"/>
  <c r="AO108" i="18" s="1"/>
  <c r="AV108" i="18" s="1"/>
  <c r="BF108" i="18" s="1"/>
  <c r="AE108" i="18"/>
  <c r="AK107" i="18"/>
  <c r="AG107" i="18"/>
  <c r="AI107" i="18" s="1"/>
  <c r="AT107" i="18" s="1"/>
  <c r="BD107" i="18" s="1"/>
  <c r="AM106" i="18"/>
  <c r="AO106" i="18" s="1"/>
  <c r="AV106" i="18" s="1"/>
  <c r="BF106" i="18" s="1"/>
  <c r="AE105" i="18"/>
  <c r="AE104" i="18"/>
  <c r="AJ104" i="18"/>
  <c r="AJ103" i="18"/>
  <c r="AP102" i="18"/>
  <c r="AR102" i="18" s="1"/>
  <c r="AW102" i="18" s="1"/>
  <c r="BG102" i="18" s="1"/>
  <c r="AM101" i="18"/>
  <c r="AN101" i="18"/>
  <c r="AD98" i="18"/>
  <c r="AF98" i="18" s="1"/>
  <c r="AS98" i="18" s="1"/>
  <c r="BC98" i="18" s="1"/>
  <c r="AH98" i="18"/>
  <c r="AJ95" i="18"/>
  <c r="AP94" i="18"/>
  <c r="AR94" i="18" s="1"/>
  <c r="AW94" i="18" s="1"/>
  <c r="BG94" i="18" s="1"/>
  <c r="AN93" i="18"/>
  <c r="AP92" i="18"/>
  <c r="AN90" i="18"/>
  <c r="AO90" i="18" s="1"/>
  <c r="AV90" i="18" s="1"/>
  <c r="BF90" i="18" s="1"/>
  <c r="AJ89" i="18"/>
  <c r="AL89" i="18" s="1"/>
  <c r="AU89" i="18" s="1"/>
  <c r="BE89" i="18" s="1"/>
  <c r="AH89" i="18"/>
  <c r="AI89" i="18" s="1"/>
  <c r="AT89" i="18" s="1"/>
  <c r="BD89" i="18" s="1"/>
  <c r="AD86" i="18"/>
  <c r="AF86" i="18" s="1"/>
  <c r="AS86" i="18" s="1"/>
  <c r="BC86" i="18" s="1"/>
  <c r="AH86" i="18"/>
  <c r="AM85" i="18"/>
  <c r="AN85" i="18"/>
  <c r="AP84" i="18"/>
  <c r="AP83" i="18"/>
  <c r="AQ83" i="18"/>
  <c r="AN82" i="18"/>
  <c r="AO82" i="18" s="1"/>
  <c r="AV82" i="18" s="1"/>
  <c r="BF82" i="18" s="1"/>
  <c r="AJ81" i="18"/>
  <c r="AL81" i="18" s="1"/>
  <c r="AU81" i="18" s="1"/>
  <c r="BE81" i="18" s="1"/>
  <c r="AH81" i="18"/>
  <c r="AI81" i="18" s="1"/>
  <c r="AT81" i="18" s="1"/>
  <c r="BD81" i="18" s="1"/>
  <c r="AD78" i="18"/>
  <c r="AF78" i="18" s="1"/>
  <c r="AS78" i="18" s="1"/>
  <c r="BC78" i="18" s="1"/>
  <c r="AG78" i="18"/>
  <c r="AH78" i="18"/>
  <c r="AM77" i="18"/>
  <c r="AN77" i="18"/>
  <c r="AP76" i="18"/>
  <c r="AJ76" i="18"/>
  <c r="AK76" i="18"/>
  <c r="AK74" i="18"/>
  <c r="AJ74" i="18"/>
  <c r="AP69" i="18"/>
  <c r="AD68" i="18"/>
  <c r="AE68" i="18"/>
  <c r="AG68" i="18"/>
  <c r="AH68" i="18"/>
  <c r="AJ66" i="18"/>
  <c r="AP61" i="18"/>
  <c r="AN60" i="18"/>
  <c r="AD59" i="18"/>
  <c r="AG59" i="18"/>
  <c r="AH59" i="18"/>
  <c r="AM105" i="18"/>
  <c r="AO105" i="18" s="1"/>
  <c r="AV105" i="18" s="1"/>
  <c r="BF105" i="18" s="1"/>
  <c r="AG104" i="18"/>
  <c r="AJ101" i="18"/>
  <c r="AP100" i="18"/>
  <c r="AM99" i="18"/>
  <c r="AN99" i="18"/>
  <c r="AD96" i="18"/>
  <c r="AF96" i="18" s="1"/>
  <c r="AS96" i="18" s="1"/>
  <c r="BC96" i="18" s="1"/>
  <c r="AG96" i="18"/>
  <c r="AH96" i="18"/>
  <c r="AJ93" i="18"/>
  <c r="AD92" i="18"/>
  <c r="AF92" i="18" s="1"/>
  <c r="AS92" i="18" s="1"/>
  <c r="BC92" i="18" s="1"/>
  <c r="AG92" i="18"/>
  <c r="AH92" i="18"/>
  <c r="AM91" i="18"/>
  <c r="AN91" i="18"/>
  <c r="AP90" i="18"/>
  <c r="AR90" i="18" s="1"/>
  <c r="AW90" i="18" s="1"/>
  <c r="BG90" i="18" s="1"/>
  <c r="AN88" i="18"/>
  <c r="AO88" i="18" s="1"/>
  <c r="AV88" i="18" s="1"/>
  <c r="BF88" i="18" s="1"/>
  <c r="AJ87" i="18"/>
  <c r="AH87" i="18"/>
  <c r="AI87" i="18" s="1"/>
  <c r="AT87" i="18" s="1"/>
  <c r="BD87" i="18" s="1"/>
  <c r="AD84" i="18"/>
  <c r="AF84" i="18" s="1"/>
  <c r="AS84" i="18" s="1"/>
  <c r="BC84" i="18" s="1"/>
  <c r="AG84" i="18"/>
  <c r="AH84" i="18"/>
  <c r="AN83" i="18"/>
  <c r="AP82" i="18"/>
  <c r="AR82" i="18" s="1"/>
  <c r="AW82" i="18" s="1"/>
  <c r="BG82" i="18" s="1"/>
  <c r="AP81" i="18"/>
  <c r="AQ81" i="18"/>
  <c r="AN80" i="18"/>
  <c r="AJ79" i="18"/>
  <c r="AH79" i="18"/>
  <c r="AI79" i="18" s="1"/>
  <c r="AT79" i="18" s="1"/>
  <c r="BD79" i="18" s="1"/>
  <c r="AD76" i="18"/>
  <c r="AF76" i="18" s="1"/>
  <c r="AS76" i="18" s="1"/>
  <c r="BC76" i="18" s="1"/>
  <c r="AH76" i="18"/>
  <c r="AD73" i="18"/>
  <c r="AM131" i="18"/>
  <c r="AG130" i="18"/>
  <c r="AM129" i="18"/>
  <c r="AO129" i="18" s="1"/>
  <c r="AV129" i="18" s="1"/>
  <c r="BF129" i="18" s="1"/>
  <c r="AG128" i="18"/>
  <c r="AM127" i="18"/>
  <c r="AG126" i="18"/>
  <c r="AM125" i="18"/>
  <c r="AG124" i="18"/>
  <c r="AM123" i="18"/>
  <c r="AG122" i="18"/>
  <c r="AM121" i="18"/>
  <c r="AG120" i="18"/>
  <c r="AM119" i="18"/>
  <c r="AG118" i="18"/>
  <c r="AM117" i="18"/>
  <c r="AG116" i="18"/>
  <c r="AM115" i="18"/>
  <c r="AG114" i="18"/>
  <c r="AM113" i="18"/>
  <c r="AG112" i="18"/>
  <c r="AM111" i="18"/>
  <c r="AG110" i="18"/>
  <c r="AM109" i="18"/>
  <c r="AG108" i="18"/>
  <c r="AM107" i="18"/>
  <c r="AH104" i="18"/>
  <c r="AK103" i="18"/>
  <c r="AD102" i="18"/>
  <c r="AF102" i="18" s="1"/>
  <c r="AS102" i="18" s="1"/>
  <c r="BC102" i="18" s="1"/>
  <c r="AH102" i="18"/>
  <c r="AQ100" i="18"/>
  <c r="AJ99" i="18"/>
  <c r="AL99" i="18" s="1"/>
  <c r="AU99" i="18" s="1"/>
  <c r="BE99" i="18" s="1"/>
  <c r="AP98" i="18"/>
  <c r="AR98" i="18" s="1"/>
  <c r="AW98" i="18" s="1"/>
  <c r="BG98" i="18" s="1"/>
  <c r="AN97" i="18"/>
  <c r="AK95" i="18"/>
  <c r="AD94" i="18"/>
  <c r="AF94" i="18" s="1"/>
  <c r="AS94" i="18" s="1"/>
  <c r="BC94" i="18" s="1"/>
  <c r="AG94" i="18"/>
  <c r="AH94" i="18"/>
  <c r="AQ92" i="18"/>
  <c r="AD90" i="18"/>
  <c r="AF90" i="18" s="1"/>
  <c r="AS90" i="18" s="1"/>
  <c r="BC90" i="18" s="1"/>
  <c r="AH90" i="18"/>
  <c r="AN89" i="18"/>
  <c r="AP88" i="18"/>
  <c r="AN86" i="18"/>
  <c r="AJ85" i="18"/>
  <c r="AH85" i="18"/>
  <c r="AI85" i="18" s="1"/>
  <c r="AT85" i="18" s="1"/>
  <c r="BD85" i="18" s="1"/>
  <c r="AQ84" i="18"/>
  <c r="AD82" i="18"/>
  <c r="AF82" i="18" s="1"/>
  <c r="AS82" i="18" s="1"/>
  <c r="BC82" i="18" s="1"/>
  <c r="AG82" i="18"/>
  <c r="AH82" i="18"/>
  <c r="AM81" i="18"/>
  <c r="AN81" i="18"/>
  <c r="AP80" i="18"/>
  <c r="AJ80" i="18"/>
  <c r="AK80" i="18"/>
  <c r="AP79" i="18"/>
  <c r="AQ79" i="18"/>
  <c r="AD79" i="18"/>
  <c r="AE79" i="18"/>
  <c r="AN78" i="18"/>
  <c r="AO78" i="18" s="1"/>
  <c r="AV78" i="18" s="1"/>
  <c r="BF78" i="18" s="1"/>
  <c r="AJ77" i="18"/>
  <c r="AQ76" i="18"/>
  <c r="AM60" i="18"/>
  <c r="AE59" i="18"/>
  <c r="AD49" i="18"/>
  <c r="AE49" i="18"/>
  <c r="AH49" i="18"/>
  <c r="AG74" i="18"/>
  <c r="AE72" i="18"/>
  <c r="AF72" i="18" s="1"/>
  <c r="AS72" i="18" s="1"/>
  <c r="BC72" i="18" s="1"/>
  <c r="AK72" i="18"/>
  <c r="AJ71" i="18"/>
  <c r="AP70" i="18"/>
  <c r="AR70" i="18" s="1"/>
  <c r="AW70" i="18" s="1"/>
  <c r="BG70" i="18" s="1"/>
  <c r="AM69" i="18"/>
  <c r="AN69" i="18"/>
  <c r="AD66" i="18"/>
  <c r="AF66" i="18" s="1"/>
  <c r="AS66" i="18" s="1"/>
  <c r="BC66" i="18" s="1"/>
  <c r="AG66" i="18"/>
  <c r="AH66" i="18"/>
  <c r="AJ63" i="18"/>
  <c r="AP62" i="18"/>
  <c r="AR62" i="18" s="1"/>
  <c r="AW62" i="18" s="1"/>
  <c r="BG62" i="18" s="1"/>
  <c r="AN61" i="18"/>
  <c r="AP60" i="18"/>
  <c r="AR60" i="18" s="1"/>
  <c r="AW60" i="18" s="1"/>
  <c r="BG60" i="18" s="1"/>
  <c r="AL56" i="18"/>
  <c r="AU56" i="18" s="1"/>
  <c r="BE56" i="18" s="1"/>
  <c r="AP48" i="18"/>
  <c r="AD48" i="18"/>
  <c r="AQ103" i="18"/>
  <c r="AE103" i="18"/>
  <c r="AF103" i="18" s="1"/>
  <c r="AS103" i="18" s="1"/>
  <c r="BC103" i="18" s="1"/>
  <c r="AK102" i="18"/>
  <c r="AL102" i="18" s="1"/>
  <c r="AU102" i="18" s="1"/>
  <c r="BE102" i="18" s="1"/>
  <c r="AQ101" i="18"/>
  <c r="AE101" i="18"/>
  <c r="AF101" i="18" s="1"/>
  <c r="AS101" i="18" s="1"/>
  <c r="BC101" i="18" s="1"/>
  <c r="AK100" i="18"/>
  <c r="AL100" i="18" s="1"/>
  <c r="AU100" i="18" s="1"/>
  <c r="BE100" i="18" s="1"/>
  <c r="AQ99" i="18"/>
  <c r="AE99" i="18"/>
  <c r="AF99" i="18" s="1"/>
  <c r="AS99" i="18" s="1"/>
  <c r="BC99" i="18" s="1"/>
  <c r="AK98" i="18"/>
  <c r="AQ97" i="18"/>
  <c r="AR97" i="18" s="1"/>
  <c r="AW97" i="18" s="1"/>
  <c r="BG97" i="18" s="1"/>
  <c r="AE97" i="18"/>
  <c r="AF97" i="18" s="1"/>
  <c r="AS97" i="18" s="1"/>
  <c r="BC97" i="18" s="1"/>
  <c r="AK96" i="18"/>
  <c r="AL96" i="18" s="1"/>
  <c r="AU96" i="18" s="1"/>
  <c r="BE96" i="18" s="1"/>
  <c r="AQ95" i="18"/>
  <c r="AE95" i="18"/>
  <c r="AF95" i="18" s="1"/>
  <c r="AS95" i="18" s="1"/>
  <c r="BC95" i="18" s="1"/>
  <c r="AK94" i="18"/>
  <c r="AQ93" i="18"/>
  <c r="AE93" i="18"/>
  <c r="AF93" i="18" s="1"/>
  <c r="AS93" i="18" s="1"/>
  <c r="BC93" i="18" s="1"/>
  <c r="AK92" i="18"/>
  <c r="AL92" i="18" s="1"/>
  <c r="AU92" i="18" s="1"/>
  <c r="BE92" i="18" s="1"/>
  <c r="AQ91" i="18"/>
  <c r="AR91" i="18" s="1"/>
  <c r="AW91" i="18" s="1"/>
  <c r="BG91" i="18" s="1"/>
  <c r="AE91" i="18"/>
  <c r="AK90" i="18"/>
  <c r="AL90" i="18" s="1"/>
  <c r="AU90" i="18" s="1"/>
  <c r="BE90" i="18" s="1"/>
  <c r="AQ89" i="18"/>
  <c r="AE89" i="18"/>
  <c r="AK88" i="18"/>
  <c r="AL88" i="18" s="1"/>
  <c r="AU88" i="18" s="1"/>
  <c r="BE88" i="18" s="1"/>
  <c r="AQ87" i="18"/>
  <c r="AR87" i="18" s="1"/>
  <c r="AW87" i="18" s="1"/>
  <c r="BG87" i="18" s="1"/>
  <c r="AE87" i="18"/>
  <c r="AK86" i="18"/>
  <c r="AQ85" i="18"/>
  <c r="AR85" i="18" s="1"/>
  <c r="AW85" i="18" s="1"/>
  <c r="BG85" i="18" s="1"/>
  <c r="AE85" i="18"/>
  <c r="AK84" i="18"/>
  <c r="AL84" i="18" s="1"/>
  <c r="AU84" i="18" s="1"/>
  <c r="BE84" i="18" s="1"/>
  <c r="AE83" i="18"/>
  <c r="AF83" i="18" s="1"/>
  <c r="AS83" i="18" s="1"/>
  <c r="BC83" i="18" s="1"/>
  <c r="AK82" i="18"/>
  <c r="AE81" i="18"/>
  <c r="AF81" i="18" s="1"/>
  <c r="AS81" i="18" s="1"/>
  <c r="BC81" i="18" s="1"/>
  <c r="AE75" i="18"/>
  <c r="AE73" i="18"/>
  <c r="AG72" i="18"/>
  <c r="AH72" i="18"/>
  <c r="AJ69" i="18"/>
  <c r="AL69" i="18" s="1"/>
  <c r="AU69" i="18" s="1"/>
  <c r="BE69" i="18" s="1"/>
  <c r="AP68" i="18"/>
  <c r="AR68" i="18" s="1"/>
  <c r="AW68" i="18" s="1"/>
  <c r="BG68" i="18" s="1"/>
  <c r="AN67" i="18"/>
  <c r="AD64" i="18"/>
  <c r="AF64" i="18" s="1"/>
  <c r="AS64" i="18" s="1"/>
  <c r="BC64" i="18" s="1"/>
  <c r="AH64" i="18"/>
  <c r="AJ61" i="18"/>
  <c r="AD60" i="18"/>
  <c r="AH60" i="18"/>
  <c r="AM54" i="18"/>
  <c r="AJ52" i="18"/>
  <c r="AK52" i="18"/>
  <c r="AM73" i="18"/>
  <c r="AN73" i="18"/>
  <c r="AD70" i="18"/>
  <c r="AF70" i="18" s="1"/>
  <c r="AS70" i="18" s="1"/>
  <c r="BC70" i="18" s="1"/>
  <c r="AG70" i="18"/>
  <c r="AH70" i="18"/>
  <c r="AJ67" i="18"/>
  <c r="AL67" i="18" s="1"/>
  <c r="AU67" i="18" s="1"/>
  <c r="BE67" i="18" s="1"/>
  <c r="AP66" i="18"/>
  <c r="AR66" i="18" s="1"/>
  <c r="AW66" i="18" s="1"/>
  <c r="BG66" i="18" s="1"/>
  <c r="AM65" i="18"/>
  <c r="AN65" i="18"/>
  <c r="AD62" i="18"/>
  <c r="AF62" i="18" s="1"/>
  <c r="AS62" i="18" s="1"/>
  <c r="BC62" i="18" s="1"/>
  <c r="AH62" i="18"/>
  <c r="AD57" i="18"/>
  <c r="AE57" i="18"/>
  <c r="AP56" i="18"/>
  <c r="AD56" i="18"/>
  <c r="AP55" i="18"/>
  <c r="AD55" i="18"/>
  <c r="AP53" i="18"/>
  <c r="AQ53" i="18"/>
  <c r="AJ51" i="18"/>
  <c r="AD46" i="18"/>
  <c r="AF46" i="18" s="1"/>
  <c r="AS46" i="18" s="1"/>
  <c r="BC46" i="18" s="1"/>
  <c r="AH46" i="18"/>
  <c r="AQ58" i="18"/>
  <c r="AE58" i="18"/>
  <c r="AJ53" i="18"/>
  <c r="AF51" i="18"/>
  <c r="AS51" i="18" s="1"/>
  <c r="BC51" i="18" s="1"/>
  <c r="AH51" i="18"/>
  <c r="AP50" i="18"/>
  <c r="AD50" i="18"/>
  <c r="AN48" i="18"/>
  <c r="AK44" i="18"/>
  <c r="AJ44" i="18"/>
  <c r="AK40" i="18"/>
  <c r="AJ40" i="18"/>
  <c r="AQ71" i="18"/>
  <c r="AR71" i="18" s="1"/>
  <c r="AW71" i="18" s="1"/>
  <c r="BG71" i="18" s="1"/>
  <c r="AE71" i="18"/>
  <c r="AK70" i="18"/>
  <c r="AQ69" i="18"/>
  <c r="AE69" i="18"/>
  <c r="AK68" i="18"/>
  <c r="AL68" i="18" s="1"/>
  <c r="AU68" i="18" s="1"/>
  <c r="BE68" i="18" s="1"/>
  <c r="AQ67" i="18"/>
  <c r="AE67" i="18"/>
  <c r="AF67" i="18" s="1"/>
  <c r="AS67" i="18" s="1"/>
  <c r="BC67" i="18" s="1"/>
  <c r="AK66" i="18"/>
  <c r="AQ65" i="18"/>
  <c r="AR65" i="18" s="1"/>
  <c r="AW65" i="18" s="1"/>
  <c r="BG65" i="18" s="1"/>
  <c r="AE65" i="18"/>
  <c r="AF65" i="18" s="1"/>
  <c r="AS65" i="18" s="1"/>
  <c r="BC65" i="18" s="1"/>
  <c r="AK64" i="18"/>
  <c r="AL64" i="18" s="1"/>
  <c r="AU64" i="18" s="1"/>
  <c r="BE64" i="18" s="1"/>
  <c r="AQ63" i="18"/>
  <c r="AR63" i="18" s="1"/>
  <c r="AW63" i="18" s="1"/>
  <c r="BG63" i="18" s="1"/>
  <c r="AE63" i="18"/>
  <c r="AF63" i="18" s="1"/>
  <c r="AS63" i="18" s="1"/>
  <c r="BC63" i="18" s="1"/>
  <c r="AK62" i="18"/>
  <c r="AQ61" i="18"/>
  <c r="AE61" i="18"/>
  <c r="AF61" i="18" s="1"/>
  <c r="AS61" i="18" s="1"/>
  <c r="BC61" i="18" s="1"/>
  <c r="AK60" i="18"/>
  <c r="AL60" i="18" s="1"/>
  <c r="AU60" i="18" s="1"/>
  <c r="BE60" i="18" s="1"/>
  <c r="AM58" i="18"/>
  <c r="AH55" i="18"/>
  <c r="AN55" i="18"/>
  <c r="AO55" i="18" s="1"/>
  <c r="AV55" i="18" s="1"/>
  <c r="BF55" i="18" s="1"/>
  <c r="AG53" i="18"/>
  <c r="AH53" i="18"/>
  <c r="AP52" i="18"/>
  <c r="AD52" i="18"/>
  <c r="AM50" i="18"/>
  <c r="AN50" i="18"/>
  <c r="AR49" i="18"/>
  <c r="AW49" i="18" s="1"/>
  <c r="BG49" i="18" s="1"/>
  <c r="AL48" i="18"/>
  <c r="AU48" i="18" s="1"/>
  <c r="BE48" i="18" s="1"/>
  <c r="AP47" i="18"/>
  <c r="AE47" i="18"/>
  <c r="AD47" i="18"/>
  <c r="AJ45" i="18"/>
  <c r="AK45" i="18"/>
  <c r="AG30" i="18"/>
  <c r="AK30" i="18"/>
  <c r="AJ30" i="18"/>
  <c r="AK59" i="18"/>
  <c r="AH56" i="18"/>
  <c r="AI56" i="18" s="1"/>
  <c r="AT56" i="18" s="1"/>
  <c r="BD56" i="18" s="1"/>
  <c r="AM52" i="18"/>
  <c r="AN52" i="18"/>
  <c r="AJ49" i="18"/>
  <c r="AK42" i="18"/>
  <c r="AJ42" i="18"/>
  <c r="AK38" i="18"/>
  <c r="AJ38" i="18"/>
  <c r="AJ28" i="18"/>
  <c r="AK28" i="18"/>
  <c r="AN28" i="18"/>
  <c r="AI43" i="18"/>
  <c r="AT43" i="18" s="1"/>
  <c r="BD43" i="18" s="1"/>
  <c r="AP43" i="18"/>
  <c r="AQ43" i="18"/>
  <c r="AE43" i="18"/>
  <c r="AP41" i="18"/>
  <c r="AE41" i="18"/>
  <c r="AP39" i="18"/>
  <c r="AQ39" i="18"/>
  <c r="AE39" i="18"/>
  <c r="AP37" i="18"/>
  <c r="AE37" i="18"/>
  <c r="AJ36" i="18"/>
  <c r="AP33" i="18"/>
  <c r="AE33" i="18"/>
  <c r="AN22" i="18"/>
  <c r="AM22" i="18"/>
  <c r="AK57" i="18"/>
  <c r="AL57" i="18" s="1"/>
  <c r="AU57" i="18" s="1"/>
  <c r="BE57" i="18" s="1"/>
  <c r="AQ56" i="18"/>
  <c r="AE56" i="18"/>
  <c r="AK55" i="18"/>
  <c r="AQ54" i="18"/>
  <c r="AR54" i="18" s="1"/>
  <c r="AW54" i="18" s="1"/>
  <c r="BG54" i="18" s="1"/>
  <c r="AE54" i="18"/>
  <c r="AF54" i="18" s="1"/>
  <c r="AS54" i="18" s="1"/>
  <c r="BC54" i="18" s="1"/>
  <c r="AK53" i="18"/>
  <c r="AQ52" i="18"/>
  <c r="AE52" i="18"/>
  <c r="AK51" i="18"/>
  <c r="AQ50" i="18"/>
  <c r="AE50" i="18"/>
  <c r="AK49" i="18"/>
  <c r="AQ48" i="18"/>
  <c r="AE48" i="18"/>
  <c r="AG47" i="18"/>
  <c r="AI47" i="18" s="1"/>
  <c r="AT47" i="18" s="1"/>
  <c r="BD47" i="18" s="1"/>
  <c r="AQ45" i="18"/>
  <c r="AE45" i="18"/>
  <c r="AD43" i="18"/>
  <c r="AD41" i="18"/>
  <c r="AD39" i="18"/>
  <c r="AP35" i="18"/>
  <c r="AQ35" i="18"/>
  <c r="AD35" i="18"/>
  <c r="AE35" i="18"/>
  <c r="AD33" i="18"/>
  <c r="AM33" i="18"/>
  <c r="AN33" i="18"/>
  <c r="AM32" i="18"/>
  <c r="AO32" i="18" s="1"/>
  <c r="AV32" i="18" s="1"/>
  <c r="BF32" i="18" s="1"/>
  <c r="AE31" i="18"/>
  <c r="AF31" i="18" s="1"/>
  <c r="AS31" i="18" s="1"/>
  <c r="BC31" i="18" s="1"/>
  <c r="AG31" i="18"/>
  <c r="AM29" i="18"/>
  <c r="AH54" i="18"/>
  <c r="AI54" i="18" s="1"/>
  <c r="AT54" i="18" s="1"/>
  <c r="BD54" i="18" s="1"/>
  <c r="AN53" i="18"/>
  <c r="AN51" i="18"/>
  <c r="AO51" i="18" s="1"/>
  <c r="AV51" i="18" s="1"/>
  <c r="BF51" i="18" s="1"/>
  <c r="AH50" i="18"/>
  <c r="AI50" i="18" s="1"/>
  <c r="AT50" i="18" s="1"/>
  <c r="BD50" i="18" s="1"/>
  <c r="AN49" i="18"/>
  <c r="AO49" i="18" s="1"/>
  <c r="AV49" i="18" s="1"/>
  <c r="BF49" i="18" s="1"/>
  <c r="AH48" i="18"/>
  <c r="AN47" i="18"/>
  <c r="AQ46" i="18"/>
  <c r="AR46" i="18" s="1"/>
  <c r="AW46" i="18" s="1"/>
  <c r="BG46" i="18" s="1"/>
  <c r="AK46" i="18"/>
  <c r="AM45" i="18"/>
  <c r="AN45" i="18"/>
  <c r="AG34" i="18"/>
  <c r="AH34" i="18"/>
  <c r="AJ34" i="18"/>
  <c r="AG32" i="18"/>
  <c r="AH32" i="18"/>
  <c r="AJ32" i="18"/>
  <c r="AJ26" i="18"/>
  <c r="AK26" i="18"/>
  <c r="AH30" i="18"/>
  <c r="AE29" i="18"/>
  <c r="AH27" i="18"/>
  <c r="AD25" i="18"/>
  <c r="AH25" i="18"/>
  <c r="AD23" i="18"/>
  <c r="AG23" i="18"/>
  <c r="AH44" i="18"/>
  <c r="AN43" i="18"/>
  <c r="AH42" i="18"/>
  <c r="AN41" i="18"/>
  <c r="AH40" i="18"/>
  <c r="AN39" i="18"/>
  <c r="AH38" i="18"/>
  <c r="AD36" i="18"/>
  <c r="AF36" i="18" s="1"/>
  <c r="AS36" i="18" s="1"/>
  <c r="BC36" i="18" s="1"/>
  <c r="AJ35" i="18"/>
  <c r="AL35" i="18" s="1"/>
  <c r="AU35" i="18" s="1"/>
  <c r="BE35" i="18" s="1"/>
  <c r="AR29" i="18"/>
  <c r="AW29" i="18" s="1"/>
  <c r="BG29" i="18" s="1"/>
  <c r="AD29" i="18"/>
  <c r="AE27" i="18"/>
  <c r="AR27" i="18"/>
  <c r="AW27" i="18" s="1"/>
  <c r="BG27" i="18" s="1"/>
  <c r="AE25" i="18"/>
  <c r="AP25" i="18"/>
  <c r="AR25" i="18" s="1"/>
  <c r="AW25" i="18" s="1"/>
  <c r="BG25" i="18" s="1"/>
  <c r="AP19" i="18"/>
  <c r="AQ19" i="18"/>
  <c r="AG44" i="18"/>
  <c r="AM43" i="18"/>
  <c r="AG42" i="18"/>
  <c r="AM41" i="18"/>
  <c r="AG40" i="18"/>
  <c r="AM39" i="18"/>
  <c r="AG38" i="18"/>
  <c r="AM37" i="18"/>
  <c r="AO37" i="18" s="1"/>
  <c r="AV37" i="18" s="1"/>
  <c r="BF37" i="18" s="1"/>
  <c r="AG36" i="18"/>
  <c r="AI36" i="18" s="1"/>
  <c r="AT36" i="18" s="1"/>
  <c r="BD36" i="18" s="1"/>
  <c r="AM35" i="18"/>
  <c r="AO35" i="18" s="1"/>
  <c r="AV35" i="18" s="1"/>
  <c r="BF35" i="18" s="1"/>
  <c r="AD24" i="18"/>
  <c r="AG24" i="18"/>
  <c r="AJ20" i="18"/>
  <c r="AK20" i="18"/>
  <c r="AJ14" i="18"/>
  <c r="AK14" i="18"/>
  <c r="AJ22" i="18"/>
  <c r="AL22" i="18" s="1"/>
  <c r="AU22" i="18" s="1"/>
  <c r="BE22" i="18" s="1"/>
  <c r="AP21" i="18"/>
  <c r="AJ15" i="18"/>
  <c r="AP13" i="18"/>
  <c r="AQ13" i="18"/>
  <c r="AM12" i="18"/>
  <c r="AN12" i="18"/>
  <c r="AN9" i="18"/>
  <c r="AP23" i="18"/>
  <c r="AF22" i="18"/>
  <c r="AS22" i="18" s="1"/>
  <c r="BC22" i="18" s="1"/>
  <c r="AQ21" i="18"/>
  <c r="AD19" i="18"/>
  <c r="AF19" i="18" s="1"/>
  <c r="AS19" i="18" s="1"/>
  <c r="BC19" i="18" s="1"/>
  <c r="AG19" i="18"/>
  <c r="AH19" i="18"/>
  <c r="AN18" i="18"/>
  <c r="AP10" i="18"/>
  <c r="AQ10" i="18"/>
  <c r="AN29" i="18"/>
  <c r="AH28" i="18"/>
  <c r="AI28" i="18" s="1"/>
  <c r="AT28" i="18" s="1"/>
  <c r="BD28" i="18" s="1"/>
  <c r="AN27" i="18"/>
  <c r="AH26" i="18"/>
  <c r="AI26" i="18" s="1"/>
  <c r="AT26" i="18" s="1"/>
  <c r="BD26" i="18" s="1"/>
  <c r="AN25" i="18"/>
  <c r="AO25" i="18" s="1"/>
  <c r="AV25" i="18" s="1"/>
  <c r="BF25" i="18" s="1"/>
  <c r="AP24" i="18"/>
  <c r="AJ23" i="18"/>
  <c r="AL23" i="18" s="1"/>
  <c r="AU23" i="18" s="1"/>
  <c r="BE23" i="18" s="1"/>
  <c r="AD21" i="18"/>
  <c r="AF21" i="18" s="1"/>
  <c r="AS21" i="18" s="1"/>
  <c r="BC21" i="18" s="1"/>
  <c r="AH21" i="18"/>
  <c r="AN20" i="18"/>
  <c r="AJ18" i="18"/>
  <c r="AG17" i="18"/>
  <c r="AH17" i="18"/>
  <c r="AM9" i="18"/>
  <c r="AH18" i="18"/>
  <c r="AD15" i="18"/>
  <c r="AF15" i="18" s="1"/>
  <c r="AS15" i="18" s="1"/>
  <c r="BC15" i="18" s="1"/>
  <c r="AG15" i="18"/>
  <c r="AH15" i="18"/>
  <c r="AJ12" i="18"/>
  <c r="AL12" i="18" s="1"/>
  <c r="AU12" i="18" s="1"/>
  <c r="BE12" i="18" s="1"/>
  <c r="AP11" i="18"/>
  <c r="AR11" i="18" s="1"/>
  <c r="AW11" i="18" s="1"/>
  <c r="BG11" i="18" s="1"/>
  <c r="AM10" i="18"/>
  <c r="AN10" i="18"/>
  <c r="AP9" i="18"/>
  <c r="AJ9" i="18"/>
  <c r="AK9" i="18"/>
  <c r="AN16" i="18"/>
  <c r="AD13" i="18"/>
  <c r="AH13" i="18"/>
  <c r="AJ10" i="18"/>
  <c r="AD9" i="18"/>
  <c r="AH9" i="18"/>
  <c r="AH22" i="18"/>
  <c r="AH20" i="18"/>
  <c r="AN19" i="18"/>
  <c r="AP15" i="18"/>
  <c r="AR15" i="18" s="1"/>
  <c r="AW15" i="18" s="1"/>
  <c r="BG15" i="18" s="1"/>
  <c r="AM14" i="18"/>
  <c r="AN14" i="18"/>
  <c r="AD11" i="18"/>
  <c r="AG11" i="18"/>
  <c r="AH11" i="18"/>
  <c r="AQ9" i="18"/>
  <c r="AQ16" i="18"/>
  <c r="AR16" i="18" s="1"/>
  <c r="AW16" i="18" s="1"/>
  <c r="BG16" i="18" s="1"/>
  <c r="AE16" i="18"/>
  <c r="AK15" i="18"/>
  <c r="AQ14" i="18"/>
  <c r="AR14" i="18" s="1"/>
  <c r="AW14" i="18" s="1"/>
  <c r="BG14" i="18" s="1"/>
  <c r="AE14" i="18"/>
  <c r="AF14" i="18" s="1"/>
  <c r="AS14" i="18" s="1"/>
  <c r="BC14" i="18" s="1"/>
  <c r="AK13" i="18"/>
  <c r="AQ12" i="18"/>
  <c r="AR12" i="18" s="1"/>
  <c r="AW12" i="18" s="1"/>
  <c r="BG12" i="18" s="1"/>
  <c r="AE12" i="18"/>
  <c r="AK11" i="18"/>
  <c r="AL11" i="18" s="1"/>
  <c r="AU11" i="18" s="1"/>
  <c r="BE11" i="18" s="1"/>
  <c r="AE10" i="18"/>
  <c r="AF10" i="18" s="1"/>
  <c r="AL13" i="18" l="1"/>
  <c r="AU13" i="18" s="1"/>
  <c r="BE13" i="18" s="1"/>
  <c r="AI140" i="18"/>
  <c r="AT140" i="18" s="1"/>
  <c r="BD140" i="18" s="1"/>
  <c r="BH140" i="18" s="1"/>
  <c r="BI140" i="18" s="1"/>
  <c r="BL140" i="18" s="1"/>
  <c r="AR67" i="18"/>
  <c r="AW67" i="18" s="1"/>
  <c r="BG67" i="18" s="1"/>
  <c r="AO137" i="18"/>
  <c r="AV137" i="18" s="1"/>
  <c r="BF137" i="18" s="1"/>
  <c r="AI138" i="18"/>
  <c r="AT138" i="18" s="1"/>
  <c r="BD138" i="18" s="1"/>
  <c r="AF40" i="18"/>
  <c r="AS40" i="18" s="1"/>
  <c r="BC40" i="18" s="1"/>
  <c r="AF28" i="18"/>
  <c r="AS28" i="18" s="1"/>
  <c r="BC28" i="18" s="1"/>
  <c r="AF133" i="18"/>
  <c r="AS133" i="18" s="1"/>
  <c r="BC133" i="18" s="1"/>
  <c r="AL63" i="18"/>
  <c r="AU63" i="18" s="1"/>
  <c r="BE63" i="18" s="1"/>
  <c r="AI153" i="18"/>
  <c r="AT153" i="18" s="1"/>
  <c r="BD153" i="18" s="1"/>
  <c r="BH142" i="18"/>
  <c r="BI142" i="18" s="1"/>
  <c r="BL142" i="18" s="1"/>
  <c r="AS10" i="18"/>
  <c r="BC10" i="18" s="1"/>
  <c r="AI130" i="18"/>
  <c r="AT130" i="18" s="1"/>
  <c r="BD130" i="18" s="1"/>
  <c r="AL39" i="18"/>
  <c r="AU39" i="18" s="1"/>
  <c r="BE39" i="18" s="1"/>
  <c r="AF8" i="18"/>
  <c r="AS8" i="18" s="1"/>
  <c r="BC8" i="18" s="1"/>
  <c r="AF16" i="18"/>
  <c r="AS16" i="18" s="1"/>
  <c r="BC16" i="18" s="1"/>
  <c r="AR147" i="18"/>
  <c r="AW147" i="18" s="1"/>
  <c r="BG147" i="18" s="1"/>
  <c r="AO42" i="18"/>
  <c r="AV42" i="18" s="1"/>
  <c r="BF42" i="18" s="1"/>
  <c r="AO74" i="18"/>
  <c r="AV74" i="18" s="1"/>
  <c r="BF74" i="18" s="1"/>
  <c r="AR8" i="18"/>
  <c r="AW8" i="18" s="1"/>
  <c r="BG8" i="18" s="1"/>
  <c r="AO64" i="18"/>
  <c r="AV64" i="18" s="1"/>
  <c r="BF64" i="18" s="1"/>
  <c r="AL47" i="18"/>
  <c r="AU47" i="18" s="1"/>
  <c r="BE47" i="18" s="1"/>
  <c r="AO15" i="18"/>
  <c r="AV15" i="18" s="1"/>
  <c r="BF15" i="18" s="1"/>
  <c r="AI69" i="18"/>
  <c r="AT69" i="18" s="1"/>
  <c r="BD69" i="18" s="1"/>
  <c r="AF153" i="18"/>
  <c r="AS153" i="18" s="1"/>
  <c r="BC153" i="18" s="1"/>
  <c r="AO68" i="18"/>
  <c r="AV68" i="18" s="1"/>
  <c r="BF68" i="18" s="1"/>
  <c r="AR31" i="18"/>
  <c r="AW31" i="18" s="1"/>
  <c r="BG31" i="18" s="1"/>
  <c r="AF136" i="18"/>
  <c r="AS136" i="18" s="1"/>
  <c r="BC136" i="18" s="1"/>
  <c r="AF12" i="18"/>
  <c r="AS12" i="18" s="1"/>
  <c r="BC12" i="18" s="1"/>
  <c r="AO27" i="18"/>
  <c r="AV27" i="18" s="1"/>
  <c r="BF27" i="18" s="1"/>
  <c r="AF144" i="18"/>
  <c r="AS144" i="18" s="1"/>
  <c r="BC144" i="18" s="1"/>
  <c r="AI122" i="18"/>
  <c r="AT122" i="18" s="1"/>
  <c r="BD122" i="18" s="1"/>
  <c r="AL93" i="18"/>
  <c r="AU93" i="18" s="1"/>
  <c r="BE93" i="18" s="1"/>
  <c r="AF104" i="18"/>
  <c r="AS104" i="18" s="1"/>
  <c r="BC104" i="18" s="1"/>
  <c r="AR103" i="18"/>
  <c r="AW103" i="18" s="1"/>
  <c r="BG103" i="18" s="1"/>
  <c r="AF80" i="18"/>
  <c r="AS80" i="18" s="1"/>
  <c r="BC80" i="18" s="1"/>
  <c r="AF53" i="18"/>
  <c r="AS53" i="18" s="1"/>
  <c r="BC53" i="18" s="1"/>
  <c r="AI67" i="18"/>
  <c r="AT67" i="18" s="1"/>
  <c r="BD67" i="18" s="1"/>
  <c r="AR23" i="18"/>
  <c r="AW23" i="18" s="1"/>
  <c r="BG23" i="18" s="1"/>
  <c r="AF151" i="18"/>
  <c r="AS151" i="18" s="1"/>
  <c r="BC151" i="18" s="1"/>
  <c r="AL31" i="18"/>
  <c r="AU31" i="18" s="1"/>
  <c r="BE31" i="18" s="1"/>
  <c r="AL85" i="18"/>
  <c r="AU85" i="18" s="1"/>
  <c r="BE85" i="18" s="1"/>
  <c r="AO84" i="18"/>
  <c r="AV84" i="18" s="1"/>
  <c r="BF84" i="18" s="1"/>
  <c r="AR153" i="18"/>
  <c r="AW153" i="18" s="1"/>
  <c r="BG153" i="18" s="1"/>
  <c r="AO109" i="18"/>
  <c r="AV109" i="18" s="1"/>
  <c r="BF109" i="18" s="1"/>
  <c r="AO113" i="18"/>
  <c r="AV113" i="18" s="1"/>
  <c r="BF113" i="18" s="1"/>
  <c r="AO117" i="18"/>
  <c r="AV117" i="18" s="1"/>
  <c r="BF117" i="18" s="1"/>
  <c r="AO121" i="18"/>
  <c r="AV121" i="18" s="1"/>
  <c r="BF121" i="18" s="1"/>
  <c r="AO125" i="18"/>
  <c r="AV125" i="18" s="1"/>
  <c r="BF125" i="18" s="1"/>
  <c r="AO149" i="18"/>
  <c r="AV149" i="18" s="1"/>
  <c r="BF149" i="18" s="1"/>
  <c r="AL55" i="18"/>
  <c r="AU55" i="18" s="1"/>
  <c r="BE55" i="18" s="1"/>
  <c r="AL71" i="18"/>
  <c r="AU71" i="18" s="1"/>
  <c r="BE71" i="18" s="1"/>
  <c r="AI10" i="18"/>
  <c r="AR17" i="18"/>
  <c r="AW17" i="18" s="1"/>
  <c r="BG17" i="18" s="1"/>
  <c r="AO58" i="18"/>
  <c r="AV58" i="18" s="1"/>
  <c r="BF58" i="18" s="1"/>
  <c r="AR20" i="18"/>
  <c r="AW20" i="18" s="1"/>
  <c r="BG20" i="18" s="1"/>
  <c r="AO40" i="18"/>
  <c r="AV40" i="18" s="1"/>
  <c r="BF40" i="18" s="1"/>
  <c r="AL141" i="18"/>
  <c r="AU141" i="18" s="1"/>
  <c r="BE141" i="18" s="1"/>
  <c r="AR152" i="18"/>
  <c r="AW152" i="18" s="1"/>
  <c r="BG152" i="18" s="1"/>
  <c r="AO100" i="18"/>
  <c r="AV100" i="18" s="1"/>
  <c r="BF100" i="18" s="1"/>
  <c r="AF89" i="18"/>
  <c r="AS89" i="18" s="1"/>
  <c r="BC89" i="18" s="1"/>
  <c r="AL94" i="18"/>
  <c r="AU94" i="18" s="1"/>
  <c r="BE94" i="18" s="1"/>
  <c r="AR99" i="18"/>
  <c r="AW99" i="18" s="1"/>
  <c r="BG99" i="18" s="1"/>
  <c r="AI126" i="18"/>
  <c r="AT126" i="18" s="1"/>
  <c r="BD126" i="18" s="1"/>
  <c r="AL87" i="18"/>
  <c r="AU87" i="18" s="1"/>
  <c r="BE87" i="18" s="1"/>
  <c r="AO112" i="18"/>
  <c r="AV112" i="18" s="1"/>
  <c r="BF112" i="18" s="1"/>
  <c r="AI101" i="18"/>
  <c r="AT101" i="18" s="1"/>
  <c r="BD101" i="18" s="1"/>
  <c r="AO111" i="18"/>
  <c r="AV111" i="18" s="1"/>
  <c r="BF111" i="18" s="1"/>
  <c r="AO115" i="18"/>
  <c r="AV115" i="18" s="1"/>
  <c r="BF115" i="18" s="1"/>
  <c r="AO123" i="18"/>
  <c r="AV123" i="18" s="1"/>
  <c r="BF123" i="18" s="1"/>
  <c r="AO131" i="18"/>
  <c r="AV131" i="18" s="1"/>
  <c r="BF131" i="18" s="1"/>
  <c r="AO138" i="18"/>
  <c r="AV138" i="18" s="1"/>
  <c r="AO150" i="18"/>
  <c r="AV150" i="18" s="1"/>
  <c r="BF150" i="18" s="1"/>
  <c r="AR149" i="18"/>
  <c r="AW149" i="18" s="1"/>
  <c r="BG149" i="18" s="1"/>
  <c r="AF135" i="18"/>
  <c r="AS135" i="18" s="1"/>
  <c r="BC135" i="18" s="1"/>
  <c r="AO154" i="18"/>
  <c r="AV154" i="18" s="1"/>
  <c r="BF154" i="18" s="1"/>
  <c r="AF43" i="18"/>
  <c r="AS43" i="18" s="1"/>
  <c r="BC43" i="18" s="1"/>
  <c r="AL61" i="18"/>
  <c r="AU61" i="18" s="1"/>
  <c r="BE61" i="18" s="1"/>
  <c r="AF24" i="18"/>
  <c r="AS24" i="18" s="1"/>
  <c r="BC24" i="18" s="1"/>
  <c r="AO107" i="18"/>
  <c r="AV107" i="18" s="1"/>
  <c r="BF107" i="18" s="1"/>
  <c r="AL146" i="18"/>
  <c r="AU146" i="18" s="1"/>
  <c r="BE146" i="18" s="1"/>
  <c r="AL151" i="18"/>
  <c r="AU151" i="18" s="1"/>
  <c r="BE151" i="18" s="1"/>
  <c r="AF17" i="18"/>
  <c r="AS17" i="18" s="1"/>
  <c r="BC17" i="18" s="1"/>
  <c r="AO30" i="18"/>
  <c r="AV30" i="18" s="1"/>
  <c r="BF30" i="18" s="1"/>
  <c r="AO57" i="18"/>
  <c r="AV57" i="18" s="1"/>
  <c r="BF57" i="18" s="1"/>
  <c r="AF23" i="18"/>
  <c r="AS23" i="18" s="1"/>
  <c r="BC23" i="18" s="1"/>
  <c r="AR95" i="18"/>
  <c r="AW95" i="18" s="1"/>
  <c r="BG95" i="18" s="1"/>
  <c r="AR80" i="18"/>
  <c r="AW80" i="18" s="1"/>
  <c r="BG80" i="18" s="1"/>
  <c r="AI120" i="18"/>
  <c r="AT120" i="18" s="1"/>
  <c r="BD120" i="18" s="1"/>
  <c r="AI128" i="18"/>
  <c r="AT128" i="18" s="1"/>
  <c r="BD128" i="18" s="1"/>
  <c r="AL29" i="18"/>
  <c r="AU29" i="18" s="1"/>
  <c r="BE29" i="18" s="1"/>
  <c r="AL143" i="18"/>
  <c r="AU143" i="18" s="1"/>
  <c r="BE143" i="18" s="1"/>
  <c r="AR72" i="18"/>
  <c r="AW72" i="18" s="1"/>
  <c r="BG72" i="18" s="1"/>
  <c r="AR47" i="18"/>
  <c r="AW47" i="18" s="1"/>
  <c r="BG47" i="18" s="1"/>
  <c r="AF71" i="18"/>
  <c r="AS71" i="18" s="1"/>
  <c r="BC71" i="18" s="1"/>
  <c r="AL82" i="18"/>
  <c r="AU82" i="18" s="1"/>
  <c r="BE82" i="18" s="1"/>
  <c r="AO80" i="18"/>
  <c r="AV80" i="18" s="1"/>
  <c r="BF80" i="18" s="1"/>
  <c r="AO144" i="18"/>
  <c r="AV144" i="18" s="1"/>
  <c r="BF144" i="18" s="1"/>
  <c r="AF13" i="18"/>
  <c r="AS13" i="18" s="1"/>
  <c r="BC13" i="18" s="1"/>
  <c r="AL18" i="18"/>
  <c r="AU18" i="18" s="1"/>
  <c r="BE18" i="18" s="1"/>
  <c r="AF87" i="18"/>
  <c r="AS87" i="18" s="1"/>
  <c r="BC87" i="18" s="1"/>
  <c r="AR89" i="18"/>
  <c r="AW89" i="18" s="1"/>
  <c r="BG89" i="18" s="1"/>
  <c r="AH137" i="18"/>
  <c r="AI137" i="18" s="1"/>
  <c r="AT137" i="18" s="1"/>
  <c r="AO72" i="18"/>
  <c r="AV72" i="18" s="1"/>
  <c r="BF72" i="18" s="1"/>
  <c r="AI33" i="18"/>
  <c r="AT33" i="18" s="1"/>
  <c r="BD33" i="18" s="1"/>
  <c r="AO152" i="18"/>
  <c r="AV152" i="18" s="1"/>
  <c r="BF152" i="18" s="1"/>
  <c r="AL133" i="18"/>
  <c r="AU133" i="18" s="1"/>
  <c r="BE133" i="18" s="1"/>
  <c r="AO38" i="18"/>
  <c r="AV38" i="18" s="1"/>
  <c r="BF38" i="18" s="1"/>
  <c r="AF11" i="18"/>
  <c r="AS11" i="18" s="1"/>
  <c r="BC11" i="18" s="1"/>
  <c r="AR24" i="18"/>
  <c r="AW24" i="18" s="1"/>
  <c r="BG24" i="18" s="1"/>
  <c r="AL62" i="18"/>
  <c r="AU62" i="18" s="1"/>
  <c r="BE62" i="18" s="1"/>
  <c r="AL77" i="18"/>
  <c r="AU77" i="18" s="1"/>
  <c r="BE77" i="18" s="1"/>
  <c r="AI16" i="18"/>
  <c r="AT16" i="18" s="1"/>
  <c r="BD16" i="18" s="1"/>
  <c r="AO96" i="18"/>
  <c r="AV96" i="18" s="1"/>
  <c r="BF96" i="18" s="1"/>
  <c r="AF139" i="18"/>
  <c r="AS139" i="18" s="1"/>
  <c r="BC139" i="18" s="1"/>
  <c r="AR148" i="18"/>
  <c r="AW148" i="18" s="1"/>
  <c r="BG148" i="18" s="1"/>
  <c r="AF32" i="18"/>
  <c r="AS32" i="18" s="1"/>
  <c r="BC32" i="18" s="1"/>
  <c r="AL54" i="18"/>
  <c r="AU54" i="18" s="1"/>
  <c r="BE54" i="18" s="1"/>
  <c r="AL19" i="18"/>
  <c r="AU19" i="18" s="1"/>
  <c r="BE19" i="18" s="1"/>
  <c r="AG151" i="18"/>
  <c r="AI151" i="18" s="1"/>
  <c r="AT151" i="18" s="1"/>
  <c r="BD151" i="18" s="1"/>
  <c r="AF27" i="18"/>
  <c r="AS27" i="18" s="1"/>
  <c r="BC27" i="18" s="1"/>
  <c r="AF60" i="18"/>
  <c r="AS60" i="18" s="1"/>
  <c r="BC60" i="18" s="1"/>
  <c r="AF91" i="18"/>
  <c r="AS91" i="18" s="1"/>
  <c r="BC91" i="18" s="1"/>
  <c r="AL101" i="18"/>
  <c r="AU101" i="18" s="1"/>
  <c r="BE101" i="18" s="1"/>
  <c r="AI41" i="18"/>
  <c r="AT41" i="18" s="1"/>
  <c r="BD41" i="18" s="1"/>
  <c r="AI35" i="18"/>
  <c r="AT35" i="18" s="1"/>
  <c r="BD35" i="18" s="1"/>
  <c r="AO94" i="18"/>
  <c r="AV94" i="18" s="1"/>
  <c r="BF94" i="18" s="1"/>
  <c r="AO46" i="18"/>
  <c r="AV46" i="18" s="1"/>
  <c r="BF46" i="18" s="1"/>
  <c r="AO104" i="18"/>
  <c r="AV104" i="18" s="1"/>
  <c r="BF104" i="18" s="1"/>
  <c r="AR133" i="18"/>
  <c r="AW133" i="18" s="1"/>
  <c r="BG133" i="18" s="1"/>
  <c r="AO53" i="18"/>
  <c r="AV53" i="18" s="1"/>
  <c r="BF53" i="18" s="1"/>
  <c r="AL79" i="18"/>
  <c r="AU79" i="18" s="1"/>
  <c r="BE79" i="18" s="1"/>
  <c r="AO116" i="18"/>
  <c r="AV116" i="18" s="1"/>
  <c r="BF116" i="18" s="1"/>
  <c r="AR57" i="18"/>
  <c r="AW57" i="18" s="1"/>
  <c r="BG57" i="18" s="1"/>
  <c r="AH93" i="18"/>
  <c r="AI93" i="18" s="1"/>
  <c r="AT93" i="18" s="1"/>
  <c r="BD93" i="18" s="1"/>
  <c r="AH99" i="18"/>
  <c r="AI99" i="18" s="1"/>
  <c r="AT99" i="18" s="1"/>
  <c r="BD99" i="18" s="1"/>
  <c r="AR7" i="18"/>
  <c r="AW7" i="18" s="1"/>
  <c r="BG7" i="18" s="1"/>
  <c r="AG75" i="18"/>
  <c r="AI75" i="18" s="1"/>
  <c r="AT75" i="18" s="1"/>
  <c r="BD75" i="18" s="1"/>
  <c r="AL7" i="18"/>
  <c r="AU7" i="18" s="1"/>
  <c r="BE7" i="18" s="1"/>
  <c r="AI74" i="18"/>
  <c r="AT74" i="18" s="1"/>
  <c r="BD74" i="18" s="1"/>
  <c r="AI48" i="18"/>
  <c r="AT48" i="18" s="1"/>
  <c r="BD48" i="18" s="1"/>
  <c r="AH52" i="18"/>
  <c r="AI52" i="18" s="1"/>
  <c r="AT52" i="18" s="1"/>
  <c r="BD52" i="18" s="1"/>
  <c r="AH77" i="18"/>
  <c r="AI77" i="18" s="1"/>
  <c r="AT77" i="18" s="1"/>
  <c r="BD77" i="18" s="1"/>
  <c r="AI114" i="18"/>
  <c r="AT114" i="18" s="1"/>
  <c r="BD114" i="18" s="1"/>
  <c r="AO148" i="18"/>
  <c r="AV148" i="18" s="1"/>
  <c r="BF148" i="18" s="1"/>
  <c r="AI37" i="18"/>
  <c r="AT37" i="18" s="1"/>
  <c r="BD37" i="18" s="1"/>
  <c r="AH45" i="18"/>
  <c r="AI45" i="18" s="1"/>
  <c r="AT45" i="18" s="1"/>
  <c r="BD45" i="18" s="1"/>
  <c r="AO62" i="18"/>
  <c r="AV62" i="18" s="1"/>
  <c r="BF62" i="18" s="1"/>
  <c r="AF69" i="18"/>
  <c r="AS69" i="18" s="1"/>
  <c r="BC69" i="18" s="1"/>
  <c r="AR143" i="18"/>
  <c r="AW143" i="18" s="1"/>
  <c r="BG143" i="18" s="1"/>
  <c r="AN75" i="18"/>
  <c r="AO75" i="18" s="1"/>
  <c r="AV75" i="18" s="1"/>
  <c r="BF75" i="18" s="1"/>
  <c r="AF9" i="18"/>
  <c r="AS9" i="18" s="1"/>
  <c r="BC9" i="18" s="1"/>
  <c r="AO86" i="18"/>
  <c r="AV86" i="18" s="1"/>
  <c r="BF86" i="18" s="1"/>
  <c r="AI91" i="18"/>
  <c r="AT91" i="18" s="1"/>
  <c r="BD91" i="18" s="1"/>
  <c r="AO119" i="18"/>
  <c r="AV119" i="18" s="1"/>
  <c r="BF119" i="18" s="1"/>
  <c r="AI149" i="18"/>
  <c r="AT149" i="18" s="1"/>
  <c r="BD149" i="18" s="1"/>
  <c r="AL10" i="18"/>
  <c r="AO47" i="18"/>
  <c r="AV47" i="18" s="1"/>
  <c r="BF47" i="18" s="1"/>
  <c r="AL70" i="18"/>
  <c r="AU70" i="18" s="1"/>
  <c r="BE70" i="18" s="1"/>
  <c r="AR88" i="18"/>
  <c r="AW88" i="18" s="1"/>
  <c r="BG88" i="18" s="1"/>
  <c r="AO118" i="18"/>
  <c r="AV118" i="18" s="1"/>
  <c r="BF118" i="18" s="1"/>
  <c r="AR64" i="18"/>
  <c r="AW64" i="18" s="1"/>
  <c r="BG64" i="18" s="1"/>
  <c r="AI132" i="18"/>
  <c r="AT132" i="18" s="1"/>
  <c r="BD132" i="18" s="1"/>
  <c r="AO134" i="18"/>
  <c r="AV134" i="18" s="1"/>
  <c r="AR81" i="18"/>
  <c r="AW81" i="18" s="1"/>
  <c r="BG81" i="18" s="1"/>
  <c r="AO91" i="18"/>
  <c r="AV91" i="18" s="1"/>
  <c r="BF91" i="18" s="1"/>
  <c r="AI59" i="18"/>
  <c r="AT59" i="18" s="1"/>
  <c r="BD59" i="18" s="1"/>
  <c r="AO50" i="18"/>
  <c r="AV50" i="18" s="1"/>
  <c r="BF50" i="18" s="1"/>
  <c r="AR79" i="18"/>
  <c r="AW79" i="18" s="1"/>
  <c r="BG79" i="18" s="1"/>
  <c r="AI136" i="18"/>
  <c r="AT136" i="18" s="1"/>
  <c r="BD136" i="18" s="1"/>
  <c r="AI144" i="18"/>
  <c r="AT144" i="18" s="1"/>
  <c r="BD144" i="18" s="1"/>
  <c r="AO79" i="18"/>
  <c r="AV79" i="18" s="1"/>
  <c r="BF79" i="18" s="1"/>
  <c r="AR130" i="18"/>
  <c r="AW130" i="18" s="1"/>
  <c r="BG130" i="18" s="1"/>
  <c r="AO133" i="18"/>
  <c r="AV133" i="18" s="1"/>
  <c r="BF133" i="18" s="1"/>
  <c r="AO141" i="18"/>
  <c r="AV141" i="18" s="1"/>
  <c r="BF141" i="18" s="1"/>
  <c r="AL52" i="18"/>
  <c r="AU52" i="18" s="1"/>
  <c r="BE52" i="18" s="1"/>
  <c r="AO63" i="18"/>
  <c r="AV63" i="18" s="1"/>
  <c r="AL110" i="18"/>
  <c r="AU110" i="18" s="1"/>
  <c r="BE110" i="18" s="1"/>
  <c r="AL114" i="18"/>
  <c r="AU114" i="18" s="1"/>
  <c r="BE114" i="18" s="1"/>
  <c r="AL118" i="18"/>
  <c r="AU118" i="18" s="1"/>
  <c r="BE118" i="18" s="1"/>
  <c r="AR77" i="18"/>
  <c r="AW77" i="18" s="1"/>
  <c r="BG77" i="18" s="1"/>
  <c r="AO139" i="18"/>
  <c r="AV139" i="18" s="1"/>
  <c r="BF139" i="18" s="1"/>
  <c r="AL26" i="18"/>
  <c r="AU26" i="18" s="1"/>
  <c r="BE26" i="18" s="1"/>
  <c r="AF39" i="18"/>
  <c r="AS39" i="18" s="1"/>
  <c r="BC39" i="18" s="1"/>
  <c r="AO65" i="18"/>
  <c r="AV65" i="18" s="1"/>
  <c r="BF65" i="18" s="1"/>
  <c r="AO81" i="18"/>
  <c r="AV81" i="18" s="1"/>
  <c r="BF81" i="18" s="1"/>
  <c r="AO127" i="18"/>
  <c r="AV127" i="18" s="1"/>
  <c r="BF127" i="18" s="1"/>
  <c r="AI154" i="18"/>
  <c r="AT154" i="18" s="1"/>
  <c r="BD154" i="18" s="1"/>
  <c r="BH154" i="18" s="1"/>
  <c r="AO71" i="18"/>
  <c r="AV71" i="18" s="1"/>
  <c r="BF71" i="18" s="1"/>
  <c r="AF77" i="18"/>
  <c r="AS77" i="18" s="1"/>
  <c r="BC77" i="18" s="1"/>
  <c r="AR13" i="18"/>
  <c r="AW13" i="18" s="1"/>
  <c r="BG13" i="18" s="1"/>
  <c r="AO41" i="18"/>
  <c r="AV41" i="18" s="1"/>
  <c r="BF41" i="18" s="1"/>
  <c r="AL74" i="18"/>
  <c r="AU74" i="18" s="1"/>
  <c r="BE74" i="18" s="1"/>
  <c r="AO77" i="18"/>
  <c r="AV77" i="18" s="1"/>
  <c r="BF77" i="18" s="1"/>
  <c r="AO135" i="18"/>
  <c r="AV135" i="18" s="1"/>
  <c r="AO12" i="18"/>
  <c r="AV12" i="18" s="1"/>
  <c r="AI70" i="18"/>
  <c r="AT70" i="18" s="1"/>
  <c r="BD70" i="18" s="1"/>
  <c r="AI17" i="18"/>
  <c r="AT17" i="18" s="1"/>
  <c r="BD17" i="18" s="1"/>
  <c r="AL20" i="18"/>
  <c r="AU20" i="18" s="1"/>
  <c r="BE20" i="18" s="1"/>
  <c r="AF52" i="18"/>
  <c r="AS52" i="18" s="1"/>
  <c r="BC52" i="18" s="1"/>
  <c r="AO43" i="18"/>
  <c r="AV43" i="18" s="1"/>
  <c r="BF43" i="18" s="1"/>
  <c r="AF29" i="18"/>
  <c r="AS29" i="18" s="1"/>
  <c r="BC29" i="18" s="1"/>
  <c r="AL97" i="18"/>
  <c r="AU97" i="18" s="1"/>
  <c r="BE97" i="18" s="1"/>
  <c r="AF106" i="18"/>
  <c r="AS106" i="18" s="1"/>
  <c r="BC106" i="18" s="1"/>
  <c r="AO52" i="18"/>
  <c r="AV52" i="18" s="1"/>
  <c r="BF52" i="18" s="1"/>
  <c r="AF47" i="18"/>
  <c r="AS47" i="18" s="1"/>
  <c r="BC47" i="18" s="1"/>
  <c r="AI94" i="18"/>
  <c r="AT94" i="18" s="1"/>
  <c r="BD94" i="18" s="1"/>
  <c r="AL95" i="18"/>
  <c r="AU95" i="18" s="1"/>
  <c r="BE95" i="18" s="1"/>
  <c r="AL75" i="18"/>
  <c r="AU75" i="18" s="1"/>
  <c r="BE75" i="18" s="1"/>
  <c r="AR86" i="18"/>
  <c r="AW86" i="18" s="1"/>
  <c r="BG86" i="18" s="1"/>
  <c r="AO103" i="18"/>
  <c r="AV103" i="18" s="1"/>
  <c r="BF103" i="18" s="1"/>
  <c r="AL14" i="18"/>
  <c r="AU14" i="18" s="1"/>
  <c r="BE14" i="18" s="1"/>
  <c r="AI11" i="18"/>
  <c r="AT11" i="18" s="1"/>
  <c r="BD11" i="18" s="1"/>
  <c r="AO10" i="18"/>
  <c r="AR9" i="18"/>
  <c r="AW9" i="18" s="1"/>
  <c r="BG9" i="18" s="1"/>
  <c r="AI15" i="18"/>
  <c r="AT15" i="18" s="1"/>
  <c r="BD15" i="18" s="1"/>
  <c r="AR10" i="18"/>
  <c r="AI19" i="18"/>
  <c r="AT19" i="18" s="1"/>
  <c r="BD19" i="18" s="1"/>
  <c r="AI34" i="18"/>
  <c r="AT34" i="18" s="1"/>
  <c r="BD34" i="18" s="1"/>
  <c r="AL49" i="18"/>
  <c r="AU49" i="18" s="1"/>
  <c r="BE49" i="18" s="1"/>
  <c r="AI53" i="18"/>
  <c r="AT53" i="18" s="1"/>
  <c r="BD53" i="18" s="1"/>
  <c r="AF57" i="18"/>
  <c r="AS57" i="18" s="1"/>
  <c r="BC57" i="18" s="1"/>
  <c r="AO69" i="18"/>
  <c r="AV69" i="18" s="1"/>
  <c r="BF69" i="18" s="1"/>
  <c r="AO60" i="18"/>
  <c r="AV60" i="18" s="1"/>
  <c r="BF60" i="18" s="1"/>
  <c r="AI82" i="18"/>
  <c r="AT82" i="18" s="1"/>
  <c r="BD82" i="18" s="1"/>
  <c r="AI112" i="18"/>
  <c r="AT112" i="18" s="1"/>
  <c r="BD112" i="18" s="1"/>
  <c r="AI84" i="18"/>
  <c r="AT84" i="18" s="1"/>
  <c r="BD84" i="18" s="1"/>
  <c r="AI92" i="18"/>
  <c r="AT92" i="18" s="1"/>
  <c r="BD92" i="18" s="1"/>
  <c r="AI96" i="18"/>
  <c r="AT96" i="18" s="1"/>
  <c r="BD96" i="18" s="1"/>
  <c r="AL66" i="18"/>
  <c r="AU66" i="18" s="1"/>
  <c r="BE66" i="18" s="1"/>
  <c r="AI78" i="18"/>
  <c r="AT78" i="18" s="1"/>
  <c r="BD78" i="18" s="1"/>
  <c r="AO85" i="18"/>
  <c r="AV85" i="18" s="1"/>
  <c r="BF85" i="18" s="1"/>
  <c r="AO101" i="18"/>
  <c r="AV101" i="18" s="1"/>
  <c r="BF101" i="18" s="1"/>
  <c r="AL83" i="18"/>
  <c r="AU83" i="18" s="1"/>
  <c r="BE83" i="18" s="1"/>
  <c r="BH83" i="18" s="1"/>
  <c r="AI105" i="18"/>
  <c r="AT105" i="18" s="1"/>
  <c r="BD105" i="18" s="1"/>
  <c r="AO143" i="18"/>
  <c r="AV143" i="18" s="1"/>
  <c r="BF143" i="18" s="1"/>
  <c r="AL124" i="18"/>
  <c r="AU124" i="18" s="1"/>
  <c r="BE124" i="18" s="1"/>
  <c r="AR96" i="18"/>
  <c r="AW96" i="18" s="1"/>
  <c r="BG96" i="18" s="1"/>
  <c r="AO39" i="18"/>
  <c r="AV39" i="18" s="1"/>
  <c r="BF39" i="18" s="1"/>
  <c r="AO45" i="18"/>
  <c r="AV45" i="18" s="1"/>
  <c r="BF45" i="18" s="1"/>
  <c r="AI30" i="18"/>
  <c r="AT30" i="18" s="1"/>
  <c r="BD30" i="18" s="1"/>
  <c r="AF50" i="18"/>
  <c r="AS50" i="18" s="1"/>
  <c r="BC50" i="18" s="1"/>
  <c r="AL53" i="18"/>
  <c r="AU53" i="18" s="1"/>
  <c r="BE53" i="18" s="1"/>
  <c r="AI150" i="18"/>
  <c r="AT150" i="18" s="1"/>
  <c r="AR21" i="18"/>
  <c r="AW21" i="18" s="1"/>
  <c r="BG21" i="18" s="1"/>
  <c r="AO14" i="18"/>
  <c r="AV14" i="18" s="1"/>
  <c r="BF14" i="18" s="1"/>
  <c r="AL15" i="18"/>
  <c r="AU15" i="18" s="1"/>
  <c r="BE15" i="18" s="1"/>
  <c r="AF25" i="18"/>
  <c r="AS25" i="18" s="1"/>
  <c r="BC25" i="18" s="1"/>
  <c r="AL30" i="18"/>
  <c r="AU30" i="18" s="1"/>
  <c r="BE30" i="18" s="1"/>
  <c r="AI66" i="18"/>
  <c r="AT66" i="18" s="1"/>
  <c r="BD66" i="18" s="1"/>
  <c r="AI110" i="18"/>
  <c r="AT110" i="18" s="1"/>
  <c r="BD110" i="18" s="1"/>
  <c r="AI118" i="18"/>
  <c r="AT118" i="18" s="1"/>
  <c r="BD118" i="18" s="1"/>
  <c r="AO99" i="18"/>
  <c r="AV99" i="18" s="1"/>
  <c r="BF99" i="18" s="1"/>
  <c r="AI68" i="18"/>
  <c r="AT68" i="18" s="1"/>
  <c r="BD68" i="18" s="1"/>
  <c r="AF68" i="18"/>
  <c r="AS68" i="18" s="1"/>
  <c r="BC68" i="18" s="1"/>
  <c r="AR92" i="18"/>
  <c r="AW92" i="18" s="1"/>
  <c r="BG92" i="18" s="1"/>
  <c r="AI100" i="18"/>
  <c r="AT100" i="18" s="1"/>
  <c r="BD100" i="18" s="1"/>
  <c r="AF100" i="18"/>
  <c r="AS100" i="18" s="1"/>
  <c r="BC100" i="18" s="1"/>
  <c r="AI148" i="18"/>
  <c r="AT148" i="18" s="1"/>
  <c r="BD148" i="18" s="1"/>
  <c r="AL65" i="18"/>
  <c r="AU65" i="18" s="1"/>
  <c r="BE65" i="18" s="1"/>
  <c r="AR78" i="18"/>
  <c r="AW78" i="18" s="1"/>
  <c r="BG78" i="18" s="1"/>
  <c r="AL91" i="18"/>
  <c r="AU91" i="18" s="1"/>
  <c r="BE91" i="18" s="1"/>
  <c r="AO8" i="18"/>
  <c r="AV8" i="18" s="1"/>
  <c r="BF8" i="18" s="1"/>
  <c r="AL8" i="18"/>
  <c r="AU8" i="18" s="1"/>
  <c r="BE8" i="18" s="1"/>
  <c r="AM21" i="18"/>
  <c r="AP105" i="18"/>
  <c r="AJ126" i="18"/>
  <c r="AP131" i="18"/>
  <c r="AN21" i="18"/>
  <c r="AG9" i="18"/>
  <c r="AI9" i="18" s="1"/>
  <c r="AT9" i="18" s="1"/>
  <c r="BD9" i="18" s="1"/>
  <c r="AG13" i="18"/>
  <c r="AI13" i="18" s="1"/>
  <c r="AT13" i="18" s="1"/>
  <c r="BD13" i="18" s="1"/>
  <c r="AM16" i="18"/>
  <c r="AO16" i="18" s="1"/>
  <c r="AV16" i="18" s="1"/>
  <c r="BF16" i="18" s="1"/>
  <c r="AG20" i="18"/>
  <c r="AI20" i="18" s="1"/>
  <c r="AT20" i="18" s="1"/>
  <c r="BD20" i="18" s="1"/>
  <c r="AO9" i="18"/>
  <c r="AV9" i="18" s="1"/>
  <c r="BF9" i="18" s="1"/>
  <c r="AM20" i="18"/>
  <c r="AO20" i="18" s="1"/>
  <c r="AV20" i="18" s="1"/>
  <c r="BF20" i="18" s="1"/>
  <c r="AN23" i="18"/>
  <c r="AH24" i="18"/>
  <c r="AI24" i="18" s="1"/>
  <c r="AT24" i="18" s="1"/>
  <c r="BD24" i="18" s="1"/>
  <c r="AI38" i="18"/>
  <c r="AT38" i="18" s="1"/>
  <c r="BD38" i="18" s="1"/>
  <c r="AI42" i="18"/>
  <c r="AT42" i="18" s="1"/>
  <c r="BD42" i="18" s="1"/>
  <c r="AG29" i="18"/>
  <c r="AH23" i="18"/>
  <c r="AI23" i="18" s="1"/>
  <c r="AT23" i="18" s="1"/>
  <c r="BD23" i="18" s="1"/>
  <c r="AG25" i="18"/>
  <c r="AI25" i="18" s="1"/>
  <c r="AT25" i="18" s="1"/>
  <c r="BD25" i="18" s="1"/>
  <c r="AG27" i="18"/>
  <c r="AI27" i="18" s="1"/>
  <c r="AT27" i="18" s="1"/>
  <c r="BD27" i="18" s="1"/>
  <c r="AO29" i="18"/>
  <c r="AV29" i="18" s="1"/>
  <c r="BF29" i="18" s="1"/>
  <c r="AF35" i="18"/>
  <c r="AS35" i="18" s="1"/>
  <c r="BC35" i="18" s="1"/>
  <c r="AR35" i="18"/>
  <c r="AW35" i="18" s="1"/>
  <c r="BG35" i="18" s="1"/>
  <c r="AP45" i="18"/>
  <c r="AR45" i="18" s="1"/>
  <c r="AW45" i="18" s="1"/>
  <c r="BG45" i="18" s="1"/>
  <c r="AO22" i="18"/>
  <c r="AV22" i="18" s="1"/>
  <c r="BF22" i="18" s="1"/>
  <c r="AL38" i="18"/>
  <c r="AU38" i="18" s="1"/>
  <c r="BE38" i="18" s="1"/>
  <c r="AG55" i="18"/>
  <c r="AI55" i="18" s="1"/>
  <c r="AT55" i="18" s="1"/>
  <c r="BD55" i="18" s="1"/>
  <c r="AR52" i="18"/>
  <c r="AW52" i="18" s="1"/>
  <c r="BG52" i="18" s="1"/>
  <c r="AL44" i="18"/>
  <c r="AU44" i="18" s="1"/>
  <c r="BE44" i="18" s="1"/>
  <c r="AM48" i="18"/>
  <c r="AO48" i="18" s="1"/>
  <c r="AV48" i="18" s="1"/>
  <c r="BF48" i="18" s="1"/>
  <c r="AG51" i="18"/>
  <c r="AI51" i="18" s="1"/>
  <c r="AT51" i="18" s="1"/>
  <c r="BD51" i="18" s="1"/>
  <c r="AM56" i="18"/>
  <c r="AP58" i="18"/>
  <c r="AR58" i="18" s="1"/>
  <c r="AW58" i="18" s="1"/>
  <c r="BG58" i="18" s="1"/>
  <c r="AG46" i="18"/>
  <c r="AI46" i="18" s="1"/>
  <c r="AT46" i="18" s="1"/>
  <c r="BD46" i="18" s="1"/>
  <c r="AR53" i="18"/>
  <c r="AW53" i="18" s="1"/>
  <c r="BG53" i="18" s="1"/>
  <c r="AF56" i="18"/>
  <c r="AS56" i="18" s="1"/>
  <c r="BC56" i="18" s="1"/>
  <c r="AH57" i="18"/>
  <c r="AN54" i="18"/>
  <c r="AO54" i="18" s="1"/>
  <c r="AV54" i="18" s="1"/>
  <c r="BF54" i="18" s="1"/>
  <c r="AG60" i="18"/>
  <c r="AI60" i="18" s="1"/>
  <c r="AT60" i="18" s="1"/>
  <c r="BD60" i="18" s="1"/>
  <c r="AM67" i="18"/>
  <c r="AO67" i="18" s="1"/>
  <c r="AV67" i="18" s="1"/>
  <c r="BF67" i="18" s="1"/>
  <c r="AI72" i="18"/>
  <c r="AT72" i="18" s="1"/>
  <c r="BD72" i="18" s="1"/>
  <c r="AR48" i="18"/>
  <c r="AW48" i="18" s="1"/>
  <c r="BG48" i="18" s="1"/>
  <c r="AJ72" i="18"/>
  <c r="AL72" i="18" s="1"/>
  <c r="AU72" i="18" s="1"/>
  <c r="BE72" i="18" s="1"/>
  <c r="AF79" i="18"/>
  <c r="AS79" i="18" s="1"/>
  <c r="BC79" i="18" s="1"/>
  <c r="AL80" i="18"/>
  <c r="AU80" i="18" s="1"/>
  <c r="BE80" i="18" s="1"/>
  <c r="AM89" i="18"/>
  <c r="AO89" i="18" s="1"/>
  <c r="AV89" i="18" s="1"/>
  <c r="BF89" i="18" s="1"/>
  <c r="AF59" i="18"/>
  <c r="AS59" i="18" s="1"/>
  <c r="BC59" i="18" s="1"/>
  <c r="AL76" i="18"/>
  <c r="AU76" i="18" s="1"/>
  <c r="BE76" i="18" s="1"/>
  <c r="AR83" i="18"/>
  <c r="AW83" i="18" s="1"/>
  <c r="BG83" i="18" s="1"/>
  <c r="AG86" i="18"/>
  <c r="AI86" i="18" s="1"/>
  <c r="AT86" i="18" s="1"/>
  <c r="BD86" i="18" s="1"/>
  <c r="AM93" i="18"/>
  <c r="AO93" i="18" s="1"/>
  <c r="AV93" i="18" s="1"/>
  <c r="BF93" i="18" s="1"/>
  <c r="AG98" i="18"/>
  <c r="AI98" i="18" s="1"/>
  <c r="AT98" i="18" s="1"/>
  <c r="BD98" i="18" s="1"/>
  <c r="AD108" i="18"/>
  <c r="AF108" i="18" s="1"/>
  <c r="AS108" i="18" s="1"/>
  <c r="BC108" i="18" s="1"/>
  <c r="BH108" i="18" s="1"/>
  <c r="AD110" i="18"/>
  <c r="AF110" i="18" s="1"/>
  <c r="AS110" i="18" s="1"/>
  <c r="BC110" i="18" s="1"/>
  <c r="AD112" i="18"/>
  <c r="AF112" i="18" s="1"/>
  <c r="AS112" i="18" s="1"/>
  <c r="BC112" i="18" s="1"/>
  <c r="AD114" i="18"/>
  <c r="AF114" i="18" s="1"/>
  <c r="AS114" i="18" s="1"/>
  <c r="BC114" i="18" s="1"/>
  <c r="AD116" i="18"/>
  <c r="AF116" i="18" s="1"/>
  <c r="AS116" i="18" s="1"/>
  <c r="BC116" i="18" s="1"/>
  <c r="AD118" i="18"/>
  <c r="AF118" i="18" s="1"/>
  <c r="AS118" i="18" s="1"/>
  <c r="BC118" i="18" s="1"/>
  <c r="AD120" i="18"/>
  <c r="AF120" i="18" s="1"/>
  <c r="AS120" i="18" s="1"/>
  <c r="BC120" i="18" s="1"/>
  <c r="AD122" i="18"/>
  <c r="AF122" i="18" s="1"/>
  <c r="AS122" i="18" s="1"/>
  <c r="BC122" i="18" s="1"/>
  <c r="AD124" i="18"/>
  <c r="AF124" i="18" s="1"/>
  <c r="AS124" i="18" s="1"/>
  <c r="BC124" i="18" s="1"/>
  <c r="AD126" i="18"/>
  <c r="AF126" i="18" s="1"/>
  <c r="AS126" i="18" s="1"/>
  <c r="BC126" i="18" s="1"/>
  <c r="AL73" i="18"/>
  <c r="AU73" i="18" s="1"/>
  <c r="BE73" i="18" s="1"/>
  <c r="AL86" i="18"/>
  <c r="AU86" i="18" s="1"/>
  <c r="BE86" i="18" s="1"/>
  <c r="AD109" i="18"/>
  <c r="AF109" i="18" s="1"/>
  <c r="AS109" i="18" s="1"/>
  <c r="BC109" i="18" s="1"/>
  <c r="AD113" i="18"/>
  <c r="AF113" i="18" s="1"/>
  <c r="AS113" i="18" s="1"/>
  <c r="BC113" i="18" s="1"/>
  <c r="AD117" i="18"/>
  <c r="AF117" i="18" s="1"/>
  <c r="AS117" i="18" s="1"/>
  <c r="BC117" i="18" s="1"/>
  <c r="AF121" i="18"/>
  <c r="AS121" i="18" s="1"/>
  <c r="BC121" i="18" s="1"/>
  <c r="AL122" i="18"/>
  <c r="AU122" i="18" s="1"/>
  <c r="BE122" i="18" s="1"/>
  <c r="AF125" i="18"/>
  <c r="AS125" i="18" s="1"/>
  <c r="BC125" i="18" s="1"/>
  <c r="AF132" i="18"/>
  <c r="AS132" i="18" s="1"/>
  <c r="BC132" i="18" s="1"/>
  <c r="AI58" i="18"/>
  <c r="AT58" i="18" s="1"/>
  <c r="BD58" i="18" s="1"/>
  <c r="AF85" i="18"/>
  <c r="AS85" i="18" s="1"/>
  <c r="BC85" i="18" s="1"/>
  <c r="AM87" i="18"/>
  <c r="AO87" i="18" s="1"/>
  <c r="AV87" i="18" s="1"/>
  <c r="BF87" i="18" s="1"/>
  <c r="AE107" i="18"/>
  <c r="AF107" i="18" s="1"/>
  <c r="AS107" i="18" s="1"/>
  <c r="BC107" i="18" s="1"/>
  <c r="AQ107" i="18"/>
  <c r="AR107" i="18" s="1"/>
  <c r="AW107" i="18" s="1"/>
  <c r="BG107" i="18" s="1"/>
  <c r="AE115" i="18"/>
  <c r="AF115" i="18" s="1"/>
  <c r="AS115" i="18" s="1"/>
  <c r="BC115" i="18" s="1"/>
  <c r="AQ115" i="18"/>
  <c r="AR115" i="18" s="1"/>
  <c r="AW115" i="18" s="1"/>
  <c r="BG115" i="18" s="1"/>
  <c r="AE123" i="18"/>
  <c r="AF123" i="18" s="1"/>
  <c r="AS123" i="18" s="1"/>
  <c r="BC123" i="18" s="1"/>
  <c r="AQ123" i="18"/>
  <c r="AR123" i="18" s="1"/>
  <c r="AW123" i="18" s="1"/>
  <c r="BG123" i="18" s="1"/>
  <c r="AP129" i="18"/>
  <c r="AR129" i="18" s="1"/>
  <c r="AW129" i="18" s="1"/>
  <c r="BG129" i="18" s="1"/>
  <c r="AF131" i="18"/>
  <c r="AS131" i="18" s="1"/>
  <c r="BC131" i="18" s="1"/>
  <c r="AO147" i="18"/>
  <c r="AV147" i="18" s="1"/>
  <c r="AR113" i="18"/>
  <c r="AW113" i="18" s="1"/>
  <c r="BG113" i="18" s="1"/>
  <c r="AL78" i="18"/>
  <c r="AU78" i="18" s="1"/>
  <c r="BE78" i="18" s="1"/>
  <c r="AF88" i="18"/>
  <c r="AS88" i="18" s="1"/>
  <c r="BC88" i="18" s="1"/>
  <c r="AK108" i="18"/>
  <c r="AL108" i="18" s="1"/>
  <c r="AU108" i="18" s="1"/>
  <c r="BE108" i="18" s="1"/>
  <c r="AK116" i="18"/>
  <c r="AL116" i="18" s="1"/>
  <c r="AU116" i="18" s="1"/>
  <c r="BE116" i="18" s="1"/>
  <c r="AK128" i="18"/>
  <c r="AL128" i="18" s="1"/>
  <c r="AU128" i="18" s="1"/>
  <c r="BE128" i="18" s="1"/>
  <c r="AR101" i="18"/>
  <c r="AW101" i="18" s="1"/>
  <c r="BG101" i="18" s="1"/>
  <c r="AQ117" i="18"/>
  <c r="AR117" i="18" s="1"/>
  <c r="AW117" i="18" s="1"/>
  <c r="BG117" i="18" s="1"/>
  <c r="AF33" i="18"/>
  <c r="AS33" i="18" s="1"/>
  <c r="BC33" i="18" s="1"/>
  <c r="AP73" i="18"/>
  <c r="AD128" i="18"/>
  <c r="AQ132" i="18"/>
  <c r="AL9" i="18"/>
  <c r="AU9" i="18" s="1"/>
  <c r="BE9" i="18" s="1"/>
  <c r="AG22" i="18"/>
  <c r="AI22" i="18" s="1"/>
  <c r="AT22" i="18" s="1"/>
  <c r="BD22" i="18" s="1"/>
  <c r="BH22" i="18" s="1"/>
  <c r="AK17" i="18"/>
  <c r="AG21" i="18"/>
  <c r="AI21" i="18" s="1"/>
  <c r="AT21" i="18" s="1"/>
  <c r="BD21" i="18" s="1"/>
  <c r="AM18" i="18"/>
  <c r="AO18" i="18" s="1"/>
  <c r="AV18" i="18" s="1"/>
  <c r="BF18" i="18" s="1"/>
  <c r="AM24" i="18"/>
  <c r="AN24" i="18"/>
  <c r="AR19" i="18"/>
  <c r="AW19" i="18" s="1"/>
  <c r="BG19" i="18" s="1"/>
  <c r="AM26" i="18"/>
  <c r="AK32" i="18"/>
  <c r="AL32" i="18" s="1"/>
  <c r="AU32" i="18" s="1"/>
  <c r="BE32" i="18" s="1"/>
  <c r="AI32" i="18"/>
  <c r="AT32" i="18" s="1"/>
  <c r="BD32" i="18" s="1"/>
  <c r="AO33" i="18"/>
  <c r="AV33" i="18" s="1"/>
  <c r="BF33" i="18" s="1"/>
  <c r="AD37" i="18"/>
  <c r="AF37" i="18" s="1"/>
  <c r="AS37" i="18" s="1"/>
  <c r="BC37" i="18" s="1"/>
  <c r="AD45" i="18"/>
  <c r="AF45" i="18" s="1"/>
  <c r="AS45" i="18" s="1"/>
  <c r="BC45" i="18" s="1"/>
  <c r="AQ33" i="18"/>
  <c r="AR33" i="18" s="1"/>
  <c r="AW33" i="18" s="1"/>
  <c r="BG33" i="18" s="1"/>
  <c r="AR39" i="18"/>
  <c r="AW39" i="18" s="1"/>
  <c r="BG39" i="18" s="1"/>
  <c r="AR43" i="18"/>
  <c r="AW43" i="18" s="1"/>
  <c r="BG43" i="18" s="1"/>
  <c r="AM28" i="18"/>
  <c r="AO28" i="18" s="1"/>
  <c r="AV28" i="18" s="1"/>
  <c r="BF28" i="18" s="1"/>
  <c r="AL28" i="18"/>
  <c r="AU28" i="18" s="1"/>
  <c r="BE28" i="18" s="1"/>
  <c r="AJ59" i="18"/>
  <c r="AL59" i="18" s="1"/>
  <c r="AU59" i="18" s="1"/>
  <c r="BE59" i="18" s="1"/>
  <c r="AL45" i="18"/>
  <c r="AU45" i="18" s="1"/>
  <c r="BE45" i="18" s="1"/>
  <c r="AR50" i="18"/>
  <c r="AW50" i="18" s="1"/>
  <c r="BG50" i="18" s="1"/>
  <c r="AE55" i="18"/>
  <c r="AF55" i="18" s="1"/>
  <c r="AS55" i="18" s="1"/>
  <c r="BC55" i="18" s="1"/>
  <c r="AQ55" i="18"/>
  <c r="AR55" i="18" s="1"/>
  <c r="AW55" i="18" s="1"/>
  <c r="BG55" i="18" s="1"/>
  <c r="AG57" i="18"/>
  <c r="AG62" i="18"/>
  <c r="AI62" i="18" s="1"/>
  <c r="AT62" i="18" s="1"/>
  <c r="BD62" i="18" s="1"/>
  <c r="AO73" i="18"/>
  <c r="AV73" i="18" s="1"/>
  <c r="BF73" i="18" s="1"/>
  <c r="AG64" i="18"/>
  <c r="AI64" i="18" s="1"/>
  <c r="AT64" i="18" s="1"/>
  <c r="BD64" i="18" s="1"/>
  <c r="AF48" i="18"/>
  <c r="AS48" i="18" s="1"/>
  <c r="BC48" i="18" s="1"/>
  <c r="AM61" i="18"/>
  <c r="AO61" i="18" s="1"/>
  <c r="AV61" i="18" s="1"/>
  <c r="BF61" i="18" s="1"/>
  <c r="AG49" i="18"/>
  <c r="AI49" i="18" s="1"/>
  <c r="AT49" i="18" s="1"/>
  <c r="BD49" i="18" s="1"/>
  <c r="AF49" i="18"/>
  <c r="AS49" i="18" s="1"/>
  <c r="BC49" i="18" s="1"/>
  <c r="AG90" i="18"/>
  <c r="AI90" i="18" s="1"/>
  <c r="AT90" i="18" s="1"/>
  <c r="AM97" i="18"/>
  <c r="AO97" i="18" s="1"/>
  <c r="AV97" i="18" s="1"/>
  <c r="BF97" i="18" s="1"/>
  <c r="AG102" i="18"/>
  <c r="AI102" i="18" s="1"/>
  <c r="AT102" i="18" s="1"/>
  <c r="AI108" i="18"/>
  <c r="AT108" i="18" s="1"/>
  <c r="BD108" i="18" s="1"/>
  <c r="AI116" i="18"/>
  <c r="AT116" i="18" s="1"/>
  <c r="BD116" i="18" s="1"/>
  <c r="AI124" i="18"/>
  <c r="AT124" i="18" s="1"/>
  <c r="BD124" i="18" s="1"/>
  <c r="AG76" i="18"/>
  <c r="AI76" i="18" s="1"/>
  <c r="AT76" i="18" s="1"/>
  <c r="BD76" i="18" s="1"/>
  <c r="AM83" i="18"/>
  <c r="AO83" i="18" s="1"/>
  <c r="AV83" i="18" s="1"/>
  <c r="BF83" i="18" s="1"/>
  <c r="AI104" i="18"/>
  <c r="AT104" i="18" s="1"/>
  <c r="BD104" i="18" s="1"/>
  <c r="AR61" i="18"/>
  <c r="AW61" i="18" s="1"/>
  <c r="BG61" i="18" s="1"/>
  <c r="AR76" i="18"/>
  <c r="AW76" i="18" s="1"/>
  <c r="BG76" i="18" s="1"/>
  <c r="AL103" i="18"/>
  <c r="AU103" i="18" s="1"/>
  <c r="BE103" i="18" s="1"/>
  <c r="AK104" i="18"/>
  <c r="AL104" i="18" s="1"/>
  <c r="AU104" i="18" s="1"/>
  <c r="BE104" i="18" s="1"/>
  <c r="AD105" i="18"/>
  <c r="AF105" i="18" s="1"/>
  <c r="AS105" i="18" s="1"/>
  <c r="BC105" i="18" s="1"/>
  <c r="AJ107" i="18"/>
  <c r="AL107" i="18" s="1"/>
  <c r="AU107" i="18" s="1"/>
  <c r="BE107" i="18" s="1"/>
  <c r="AP108" i="18"/>
  <c r="AR108" i="18" s="1"/>
  <c r="AW108" i="18" s="1"/>
  <c r="BG108" i="18" s="1"/>
  <c r="AJ109" i="18"/>
  <c r="AL109" i="18" s="1"/>
  <c r="AU109" i="18" s="1"/>
  <c r="BE109" i="18" s="1"/>
  <c r="AP110" i="18"/>
  <c r="AR110" i="18" s="1"/>
  <c r="AW110" i="18" s="1"/>
  <c r="BG110" i="18" s="1"/>
  <c r="AJ111" i="18"/>
  <c r="AL111" i="18" s="1"/>
  <c r="AU111" i="18" s="1"/>
  <c r="BE111" i="18" s="1"/>
  <c r="AP112" i="18"/>
  <c r="AR112" i="18" s="1"/>
  <c r="AW112" i="18" s="1"/>
  <c r="BG112" i="18" s="1"/>
  <c r="AJ113" i="18"/>
  <c r="AL113" i="18" s="1"/>
  <c r="AU113" i="18" s="1"/>
  <c r="BE113" i="18" s="1"/>
  <c r="AP114" i="18"/>
  <c r="AR114" i="18" s="1"/>
  <c r="AW114" i="18" s="1"/>
  <c r="BG114" i="18" s="1"/>
  <c r="AJ115" i="18"/>
  <c r="AL115" i="18" s="1"/>
  <c r="AU115" i="18" s="1"/>
  <c r="BE115" i="18" s="1"/>
  <c r="AP116" i="18"/>
  <c r="AR116" i="18" s="1"/>
  <c r="AW116" i="18" s="1"/>
  <c r="BG116" i="18" s="1"/>
  <c r="AJ117" i="18"/>
  <c r="AL117" i="18" s="1"/>
  <c r="AU117" i="18" s="1"/>
  <c r="BE117" i="18" s="1"/>
  <c r="AP118" i="18"/>
  <c r="AR118" i="18" s="1"/>
  <c r="AW118" i="18" s="1"/>
  <c r="BG118" i="18" s="1"/>
  <c r="AJ119" i="18"/>
  <c r="AL119" i="18" s="1"/>
  <c r="AU119" i="18" s="1"/>
  <c r="BE119" i="18" s="1"/>
  <c r="AP120" i="18"/>
  <c r="AR120" i="18" s="1"/>
  <c r="AW120" i="18" s="1"/>
  <c r="BG120" i="18" s="1"/>
  <c r="AJ121" i="18"/>
  <c r="AL121" i="18" s="1"/>
  <c r="AU121" i="18" s="1"/>
  <c r="BE121" i="18" s="1"/>
  <c r="AP122" i="18"/>
  <c r="AR122" i="18" s="1"/>
  <c r="AW122" i="18" s="1"/>
  <c r="BG122" i="18" s="1"/>
  <c r="AJ123" i="18"/>
  <c r="AL123" i="18" s="1"/>
  <c r="AU123" i="18" s="1"/>
  <c r="BE123" i="18" s="1"/>
  <c r="AP124" i="18"/>
  <c r="AR124" i="18" s="1"/>
  <c r="AW124" i="18" s="1"/>
  <c r="BG124" i="18" s="1"/>
  <c r="AJ125" i="18"/>
  <c r="AL125" i="18" s="1"/>
  <c r="AU125" i="18" s="1"/>
  <c r="BE125" i="18" s="1"/>
  <c r="AP126" i="18"/>
  <c r="AR126" i="18" s="1"/>
  <c r="AW126" i="18" s="1"/>
  <c r="BG126" i="18" s="1"/>
  <c r="AG80" i="18"/>
  <c r="AI80" i="18" s="1"/>
  <c r="AT80" i="18" s="1"/>
  <c r="BD80" i="18" s="1"/>
  <c r="AM95" i="18"/>
  <c r="AO95" i="18" s="1"/>
  <c r="AV95" i="18" s="1"/>
  <c r="BF95" i="18" s="1"/>
  <c r="AJ127" i="18"/>
  <c r="AL127" i="18" s="1"/>
  <c r="AU127" i="18" s="1"/>
  <c r="BE127" i="18" s="1"/>
  <c r="AL131" i="18"/>
  <c r="AU131" i="18" s="1"/>
  <c r="BE131" i="18" s="1"/>
  <c r="AL98" i="18"/>
  <c r="AU98" i="18" s="1"/>
  <c r="BE98" i="18" s="1"/>
  <c r="AE127" i="18"/>
  <c r="AF127" i="18" s="1"/>
  <c r="AS127" i="18" s="1"/>
  <c r="BC127" i="18" s="1"/>
  <c r="AP127" i="18"/>
  <c r="AR127" i="18" s="1"/>
  <c r="AW127" i="18" s="1"/>
  <c r="BG127" i="18" s="1"/>
  <c r="AO145" i="18"/>
  <c r="AV145" i="18" s="1"/>
  <c r="AI146" i="18"/>
  <c r="AT146" i="18" s="1"/>
  <c r="BD146" i="18" s="1"/>
  <c r="AO153" i="18"/>
  <c r="AV153" i="18" s="1"/>
  <c r="BF153" i="18" s="1"/>
  <c r="AG88" i="18"/>
  <c r="AI88" i="18" s="1"/>
  <c r="AT88" i="18" s="1"/>
  <c r="BD88" i="18" s="1"/>
  <c r="AG106" i="18"/>
  <c r="AI106" i="18" s="1"/>
  <c r="AT106" i="18" s="1"/>
  <c r="BD106" i="18" s="1"/>
  <c r="AE130" i="18"/>
  <c r="AF130" i="18" s="1"/>
  <c r="AS130" i="18" s="1"/>
  <c r="BC130" i="18" s="1"/>
  <c r="AQ109" i="18"/>
  <c r="AR109" i="18" s="1"/>
  <c r="AW109" i="18" s="1"/>
  <c r="BG109" i="18" s="1"/>
  <c r="AQ121" i="18"/>
  <c r="AR121" i="18" s="1"/>
  <c r="AW121" i="18" s="1"/>
  <c r="BG121" i="18" s="1"/>
  <c r="AG18" i="18"/>
  <c r="AI18" i="18" s="1"/>
  <c r="AT18" i="18" s="1"/>
  <c r="BD18" i="18" s="1"/>
  <c r="AM23" i="18"/>
  <c r="AN26" i="18"/>
  <c r="AF41" i="18"/>
  <c r="AS41" i="18" s="1"/>
  <c r="BC41" i="18" s="1"/>
  <c r="AM19" i="18"/>
  <c r="AO19" i="18" s="1"/>
  <c r="AV19" i="18" s="1"/>
  <c r="BF19" i="18" s="1"/>
  <c r="AJ17" i="18"/>
  <c r="AI40" i="18"/>
  <c r="AT40" i="18" s="1"/>
  <c r="BD40" i="18" s="1"/>
  <c r="AI44" i="18"/>
  <c r="AT44" i="18" s="1"/>
  <c r="BD44" i="18" s="1"/>
  <c r="AH29" i="18"/>
  <c r="AK34" i="18"/>
  <c r="AL34" i="18" s="1"/>
  <c r="AU34" i="18" s="1"/>
  <c r="BE34" i="18" s="1"/>
  <c r="AJ46" i="18"/>
  <c r="AL46" i="18" s="1"/>
  <c r="AU46" i="18" s="1"/>
  <c r="BE46" i="18" s="1"/>
  <c r="AH31" i="18"/>
  <c r="AI31" i="18" s="1"/>
  <c r="AT31" i="18" s="1"/>
  <c r="BD31" i="18" s="1"/>
  <c r="AK36" i="18"/>
  <c r="AL36" i="18" s="1"/>
  <c r="AU36" i="18" s="1"/>
  <c r="AQ37" i="18"/>
  <c r="AR37" i="18" s="1"/>
  <c r="AW37" i="18" s="1"/>
  <c r="BG37" i="18" s="1"/>
  <c r="AQ41" i="18"/>
  <c r="AR41" i="18" s="1"/>
  <c r="AW41" i="18" s="1"/>
  <c r="BG41" i="18" s="1"/>
  <c r="AL42" i="18"/>
  <c r="AU42" i="18" s="1"/>
  <c r="BE42" i="18" s="1"/>
  <c r="AL40" i="18"/>
  <c r="AU40" i="18" s="1"/>
  <c r="BE40" i="18" s="1"/>
  <c r="AN56" i="18"/>
  <c r="AD58" i="18"/>
  <c r="AF58" i="18" s="1"/>
  <c r="AS58" i="18" s="1"/>
  <c r="BC58" i="18" s="1"/>
  <c r="AL51" i="18"/>
  <c r="AU51" i="18" s="1"/>
  <c r="BE51" i="18" s="1"/>
  <c r="AR56" i="18"/>
  <c r="AW56" i="18" s="1"/>
  <c r="BG56" i="18" s="1"/>
  <c r="AQ73" i="18"/>
  <c r="AD75" i="18"/>
  <c r="AF75" i="18" s="1"/>
  <c r="AS75" i="18" s="1"/>
  <c r="BC75" i="18" s="1"/>
  <c r="AF73" i="18"/>
  <c r="AS73" i="18" s="1"/>
  <c r="BC73" i="18" s="1"/>
  <c r="AR100" i="18"/>
  <c r="AW100" i="18" s="1"/>
  <c r="BG100" i="18" s="1"/>
  <c r="AR69" i="18"/>
  <c r="AW69" i="18" s="1"/>
  <c r="BG69" i="18" s="1"/>
  <c r="AR84" i="18"/>
  <c r="AW84" i="18" s="1"/>
  <c r="BG84" i="18" s="1"/>
  <c r="AQ105" i="18"/>
  <c r="AK126" i="18"/>
  <c r="AE128" i="18"/>
  <c r="AP128" i="18"/>
  <c r="AR128" i="18" s="1"/>
  <c r="AW128" i="18" s="1"/>
  <c r="BG128" i="18" s="1"/>
  <c r="AJ130" i="18"/>
  <c r="AL130" i="18" s="1"/>
  <c r="AU130" i="18" s="1"/>
  <c r="BE130" i="18" s="1"/>
  <c r="AQ125" i="18"/>
  <c r="AR125" i="18" s="1"/>
  <c r="AW125" i="18" s="1"/>
  <c r="BG125" i="18" s="1"/>
  <c r="AE111" i="18"/>
  <c r="AF111" i="18" s="1"/>
  <c r="AS111" i="18" s="1"/>
  <c r="BC111" i="18" s="1"/>
  <c r="AQ111" i="18"/>
  <c r="AR111" i="18" s="1"/>
  <c r="AW111" i="18" s="1"/>
  <c r="BG111" i="18" s="1"/>
  <c r="AE119" i="18"/>
  <c r="AF119" i="18" s="1"/>
  <c r="AS119" i="18" s="1"/>
  <c r="BC119" i="18" s="1"/>
  <c r="AQ119" i="18"/>
  <c r="AR119" i="18" s="1"/>
  <c r="AW119" i="18" s="1"/>
  <c r="BG119" i="18" s="1"/>
  <c r="AJ129" i="18"/>
  <c r="AL129" i="18" s="1"/>
  <c r="AU129" i="18" s="1"/>
  <c r="BE129" i="18" s="1"/>
  <c r="AQ131" i="18"/>
  <c r="AO151" i="18"/>
  <c r="AV151" i="18" s="1"/>
  <c r="BF151" i="18" s="1"/>
  <c r="AI152" i="18"/>
  <c r="AT152" i="18" s="1"/>
  <c r="BD152" i="18" s="1"/>
  <c r="AR93" i="18"/>
  <c r="AW93" i="18" s="1"/>
  <c r="BG93" i="18" s="1"/>
  <c r="AK112" i="18"/>
  <c r="AL112" i="18" s="1"/>
  <c r="AU112" i="18" s="1"/>
  <c r="BE112" i="18" s="1"/>
  <c r="AK120" i="18"/>
  <c r="AL120" i="18" s="1"/>
  <c r="AU120" i="18" s="1"/>
  <c r="BE120" i="18" s="1"/>
  <c r="AO128" i="18"/>
  <c r="AV128" i="18" s="1"/>
  <c r="BF128" i="18" s="1"/>
  <c r="AP132" i="18"/>
  <c r="AE129" i="18"/>
  <c r="AF129" i="18" s="1"/>
  <c r="AS129" i="18" s="1"/>
  <c r="BC129" i="18" s="1"/>
  <c r="BH98" i="18" l="1"/>
  <c r="BH87" i="18"/>
  <c r="BH113" i="18"/>
  <c r="BH96" i="18"/>
  <c r="BH95" i="18"/>
  <c r="BH99" i="18"/>
  <c r="BH81" i="18"/>
  <c r="BI81" i="18" s="1"/>
  <c r="BL81" i="18" s="1"/>
  <c r="BH146" i="18"/>
  <c r="BH76" i="18"/>
  <c r="BI76" i="18" s="1"/>
  <c r="BL76" i="18" s="1"/>
  <c r="BH152" i="18"/>
  <c r="BI152" i="18" s="1"/>
  <c r="BL152" i="18" s="1"/>
  <c r="BH149" i="18"/>
  <c r="BI149" i="18" s="1"/>
  <c r="BL149" i="18" s="1"/>
  <c r="BH120" i="18"/>
  <c r="BI120" i="18" s="1"/>
  <c r="BL120" i="18" s="1"/>
  <c r="BH92" i="18"/>
  <c r="BH106" i="18"/>
  <c r="BH89" i="18"/>
  <c r="BH153" i="18"/>
  <c r="BH20" i="18"/>
  <c r="BH84" i="18"/>
  <c r="BH97" i="18"/>
  <c r="BH65" i="18"/>
  <c r="BI65" i="18" s="1"/>
  <c r="BL65" i="18" s="1"/>
  <c r="R64" i="2" s="1"/>
  <c r="BH133" i="18"/>
  <c r="BH103" i="18"/>
  <c r="BI103" i="18" s="1"/>
  <c r="BL103" i="18" s="1"/>
  <c r="BH148" i="18"/>
  <c r="BI148" i="18" s="1"/>
  <c r="BL148" i="18" s="1"/>
  <c r="BH82" i="18"/>
  <c r="BH141" i="18"/>
  <c r="BI141" i="18" s="1"/>
  <c r="BL141" i="18" s="1"/>
  <c r="BH111" i="18"/>
  <c r="BH130" i="18"/>
  <c r="BH117" i="18"/>
  <c r="BH112" i="18"/>
  <c r="BH143" i="18"/>
  <c r="BH101" i="18"/>
  <c r="BH86" i="18"/>
  <c r="BI86" i="18" s="1"/>
  <c r="BL86" i="18" s="1"/>
  <c r="BH88" i="18"/>
  <c r="BH78" i="18"/>
  <c r="BH94" i="18"/>
  <c r="BI94" i="18" s="1"/>
  <c r="BL94" i="18" s="1"/>
  <c r="BH42" i="18"/>
  <c r="BI42" i="18" s="1"/>
  <c r="BL42" i="18" s="1"/>
  <c r="R41" i="2" s="1"/>
  <c r="BH93" i="18"/>
  <c r="BF138" i="18"/>
  <c r="BH138" i="18" s="1"/>
  <c r="BI138" i="18" s="1"/>
  <c r="BL138" i="18" s="1"/>
  <c r="BH151" i="18"/>
  <c r="BH80" i="18"/>
  <c r="BH136" i="18"/>
  <c r="BD102" i="18"/>
  <c r="BH102" i="18" s="1"/>
  <c r="BI102" i="18" s="1"/>
  <c r="BL102" i="18" s="1"/>
  <c r="BF147" i="18"/>
  <c r="BH147" i="18" s="1"/>
  <c r="BI147" i="18" s="1"/>
  <c r="BL147" i="18" s="1"/>
  <c r="BH123" i="18"/>
  <c r="BH107" i="18"/>
  <c r="BF134" i="18"/>
  <c r="BH134" i="18" s="1"/>
  <c r="BI134" i="18" s="1"/>
  <c r="BL134" i="18" s="1"/>
  <c r="AT10" i="18"/>
  <c r="BD10" i="18" s="1"/>
  <c r="BF145" i="18"/>
  <c r="BH145" i="18" s="1"/>
  <c r="BI145" i="18" s="1"/>
  <c r="BL145" i="18" s="1"/>
  <c r="BH91" i="18"/>
  <c r="BI91" i="18" s="1"/>
  <c r="BL91" i="18" s="1"/>
  <c r="BH139" i="18"/>
  <c r="BD137" i="18"/>
  <c r="BH137" i="18" s="1"/>
  <c r="BI137" i="18" s="1"/>
  <c r="BL137" i="18" s="1"/>
  <c r="BH144" i="18"/>
  <c r="BH62" i="18"/>
  <c r="BH125" i="18"/>
  <c r="BH118" i="18"/>
  <c r="BI118" i="18" s="1"/>
  <c r="BL118" i="18" s="1"/>
  <c r="BH110" i="18"/>
  <c r="BI110" i="18" s="1"/>
  <c r="BL110" i="18" s="1"/>
  <c r="BH100" i="18"/>
  <c r="BF135" i="18"/>
  <c r="BH135" i="18" s="1"/>
  <c r="BI135" i="18" s="1"/>
  <c r="BL135" i="18" s="1"/>
  <c r="BH119" i="18"/>
  <c r="BI119" i="18" s="1"/>
  <c r="BL119" i="18" s="1"/>
  <c r="BD90" i="18"/>
  <c r="BH90" i="18" s="1"/>
  <c r="BI90" i="18" s="1"/>
  <c r="BL90" i="18" s="1"/>
  <c r="BH115" i="18"/>
  <c r="BH85" i="18"/>
  <c r="BI85" i="18" s="1"/>
  <c r="BL85" i="18" s="1"/>
  <c r="BH109" i="18"/>
  <c r="BH124" i="18"/>
  <c r="BH116" i="18"/>
  <c r="AV10" i="18"/>
  <c r="BF10" i="18" s="1"/>
  <c r="BH77" i="18"/>
  <c r="BI77" i="18" s="1"/>
  <c r="BL77" i="18" s="1"/>
  <c r="BH129" i="18"/>
  <c r="BI129" i="18" s="1"/>
  <c r="BL129" i="18" s="1"/>
  <c r="BH127" i="18"/>
  <c r="BI127" i="18" s="1"/>
  <c r="BL127" i="18" s="1"/>
  <c r="BH121" i="18"/>
  <c r="BI121" i="18" s="1"/>
  <c r="BL121" i="18" s="1"/>
  <c r="BH122" i="18"/>
  <c r="BI122" i="18" s="1"/>
  <c r="BL122" i="18" s="1"/>
  <c r="BH114" i="18"/>
  <c r="BI114" i="18" s="1"/>
  <c r="BL114" i="18" s="1"/>
  <c r="BH79" i="18"/>
  <c r="BI79" i="18" s="1"/>
  <c r="BL79" i="18" s="1"/>
  <c r="BD150" i="18"/>
  <c r="BH150" i="18" s="1"/>
  <c r="BI150" i="18" s="1"/>
  <c r="BL150" i="18" s="1"/>
  <c r="AW10" i="18"/>
  <c r="BG10" i="18" s="1"/>
  <c r="AU10" i="18"/>
  <c r="BE10" i="18" s="1"/>
  <c r="BH104" i="18"/>
  <c r="BI104" i="18" s="1"/>
  <c r="BL104" i="18" s="1"/>
  <c r="BH31" i="18"/>
  <c r="BI31" i="18" s="1"/>
  <c r="BL31" i="18" s="1"/>
  <c r="R30" i="2" s="1"/>
  <c r="BH70" i="18"/>
  <c r="BI70" i="18" s="1"/>
  <c r="BL70" i="18" s="1"/>
  <c r="R69" i="2" s="1"/>
  <c r="BH47" i="18"/>
  <c r="BI47" i="18" s="1"/>
  <c r="BL47" i="18" s="1"/>
  <c r="R46" i="2" s="1"/>
  <c r="BH59" i="18"/>
  <c r="BI59" i="18" s="1"/>
  <c r="BL59" i="18" s="1"/>
  <c r="R58" i="2" s="1"/>
  <c r="BH51" i="18"/>
  <c r="BI51" i="18" s="1"/>
  <c r="BL51" i="18" s="1"/>
  <c r="R50" i="2" s="1"/>
  <c r="BH38" i="18"/>
  <c r="BI38" i="18" s="1"/>
  <c r="BL38" i="18" s="1"/>
  <c r="R37" i="2" s="1"/>
  <c r="BH68" i="18"/>
  <c r="BI68" i="18" s="1"/>
  <c r="BL68" i="18" s="1"/>
  <c r="R67" i="2" s="1"/>
  <c r="BH41" i="18"/>
  <c r="BI41" i="18" s="1"/>
  <c r="BL41" i="18" s="1"/>
  <c r="R40" i="2" s="1"/>
  <c r="BH48" i="18"/>
  <c r="BI48" i="18" s="1"/>
  <c r="BL48" i="18" s="1"/>
  <c r="R47" i="2" s="1"/>
  <c r="BH54" i="18"/>
  <c r="BI54" i="18" s="1"/>
  <c r="BL54" i="18" s="1"/>
  <c r="R53" i="2" s="1"/>
  <c r="BH61" i="18"/>
  <c r="BI61" i="18" s="1"/>
  <c r="BL61" i="18" s="1"/>
  <c r="R60" i="2" s="1"/>
  <c r="BH67" i="18"/>
  <c r="BI67" i="18" s="1"/>
  <c r="BL67" i="18" s="1"/>
  <c r="R66" i="2" s="1"/>
  <c r="BH15" i="18"/>
  <c r="BI15" i="18" s="1"/>
  <c r="BL15" i="18" s="1"/>
  <c r="R14" i="2" s="1"/>
  <c r="BH28" i="18"/>
  <c r="BI28" i="18" s="1"/>
  <c r="BL28" i="18" s="1"/>
  <c r="R27" i="2" s="1"/>
  <c r="BH14" i="18"/>
  <c r="BI14" i="18" s="1"/>
  <c r="BL14" i="18" s="1"/>
  <c r="R13" i="2" s="1"/>
  <c r="BH33" i="18"/>
  <c r="BI33" i="18" s="1"/>
  <c r="BL33" i="18" s="1"/>
  <c r="R32" i="2" s="1"/>
  <c r="BH18" i="18"/>
  <c r="BI18" i="18" s="1"/>
  <c r="BL18" i="18" s="1"/>
  <c r="R17" i="2" s="1"/>
  <c r="BH46" i="18"/>
  <c r="BI46" i="18" s="1"/>
  <c r="BL46" i="18" s="1"/>
  <c r="R45" i="2" s="1"/>
  <c r="BH66" i="18"/>
  <c r="BI66" i="18" s="1"/>
  <c r="BL66" i="18" s="1"/>
  <c r="R65" i="2" s="1"/>
  <c r="BH34" i="18"/>
  <c r="BH44" i="18"/>
  <c r="BI44" i="18" s="1"/>
  <c r="BL44" i="18" s="1"/>
  <c r="R43" i="2" s="1"/>
  <c r="BH72" i="18"/>
  <c r="BI72" i="18" s="1"/>
  <c r="BL72" i="18" s="1"/>
  <c r="R71" i="2" s="1"/>
  <c r="BH50" i="18"/>
  <c r="BI50" i="18" s="1"/>
  <c r="BL50" i="18" s="1"/>
  <c r="R49" i="2" s="1"/>
  <c r="BH19" i="18"/>
  <c r="BI19" i="18" s="1"/>
  <c r="BL19" i="18" s="1"/>
  <c r="R18" i="2" s="1"/>
  <c r="BH64" i="18"/>
  <c r="BI64" i="18" s="1"/>
  <c r="BL64" i="18" s="1"/>
  <c r="R63" i="2" s="1"/>
  <c r="BH13" i="18"/>
  <c r="BI13" i="18" s="1"/>
  <c r="BL13" i="18" s="1"/>
  <c r="R12" i="2" s="1"/>
  <c r="BH37" i="18"/>
  <c r="BI37" i="18" s="1"/>
  <c r="BL37" i="18" s="1"/>
  <c r="R36" i="2" s="1"/>
  <c r="BH40" i="18"/>
  <c r="BI40" i="18" s="1"/>
  <c r="BL40" i="18" s="1"/>
  <c r="R39" i="2" s="1"/>
  <c r="BH25" i="18"/>
  <c r="BI25" i="18" s="1"/>
  <c r="BL25" i="18" s="1"/>
  <c r="R24" i="2" s="1"/>
  <c r="BH30" i="18"/>
  <c r="BI30" i="18" s="1"/>
  <c r="BL30" i="18" s="1"/>
  <c r="R29" i="2" s="1"/>
  <c r="BF12" i="18"/>
  <c r="BH12" i="18" s="1"/>
  <c r="BI12" i="18" s="1"/>
  <c r="BL12" i="18" s="1"/>
  <c r="R11" i="2" s="1"/>
  <c r="BH32" i="18"/>
  <c r="BI32" i="18" s="1"/>
  <c r="BL32" i="18" s="1"/>
  <c r="R31" i="2" s="1"/>
  <c r="BH11" i="18"/>
  <c r="BI11" i="18" s="1"/>
  <c r="BL11" i="18" s="1"/>
  <c r="R10" i="2" s="1"/>
  <c r="BH43" i="18"/>
  <c r="BI43" i="18" s="1"/>
  <c r="BL43" i="18" s="1"/>
  <c r="R42" i="2" s="1"/>
  <c r="BH53" i="18"/>
  <c r="BI53" i="18" s="1"/>
  <c r="BL53" i="18" s="1"/>
  <c r="R52" i="2" s="1"/>
  <c r="BH55" i="18"/>
  <c r="BI55" i="18" s="1"/>
  <c r="BL55" i="18" s="1"/>
  <c r="R54" i="2" s="1"/>
  <c r="BH58" i="18"/>
  <c r="BI58" i="18" s="1"/>
  <c r="BL58" i="18" s="1"/>
  <c r="R57" i="2" s="1"/>
  <c r="BH71" i="18"/>
  <c r="BI71" i="18" s="1"/>
  <c r="BL71" i="18" s="1"/>
  <c r="R70" i="2" s="1"/>
  <c r="BH49" i="18"/>
  <c r="BI49" i="18" s="1"/>
  <c r="BL49" i="18" s="1"/>
  <c r="R48" i="2" s="1"/>
  <c r="BH75" i="18"/>
  <c r="BI75" i="18" s="1"/>
  <c r="BL75" i="18" s="1"/>
  <c r="R74" i="2" s="1"/>
  <c r="BH74" i="18"/>
  <c r="BI74" i="18" s="1"/>
  <c r="BL74" i="18" s="1"/>
  <c r="R73" i="2" s="1"/>
  <c r="BF63" i="18"/>
  <c r="BH63" i="18" s="1"/>
  <c r="BI63" i="18" s="1"/>
  <c r="BL63" i="18" s="1"/>
  <c r="R62" i="2" s="1"/>
  <c r="BH60" i="18"/>
  <c r="BI60" i="18" s="1"/>
  <c r="BL60" i="18" s="1"/>
  <c r="R59" i="2" s="1"/>
  <c r="BH39" i="18"/>
  <c r="BI39" i="18" s="1"/>
  <c r="BL39" i="18" s="1"/>
  <c r="R38" i="2" s="1"/>
  <c r="BH52" i="18"/>
  <c r="BI52" i="18" s="1"/>
  <c r="BL52" i="18" s="1"/>
  <c r="R51" i="2" s="1"/>
  <c r="BH9" i="18"/>
  <c r="BI9" i="18" s="1"/>
  <c r="BL9" i="18" s="1"/>
  <c r="R8" i="2" s="1"/>
  <c r="BH27" i="18"/>
  <c r="BI27" i="18" s="1"/>
  <c r="BL27" i="18" s="1"/>
  <c r="R26" i="2" s="1"/>
  <c r="BE36" i="18"/>
  <c r="BH36" i="18" s="1"/>
  <c r="BI36" i="18" s="1"/>
  <c r="BL36" i="18" s="1"/>
  <c r="R35" i="2" s="1"/>
  <c r="BH45" i="18"/>
  <c r="BI45" i="18" s="1"/>
  <c r="BL45" i="18" s="1"/>
  <c r="R44" i="2" s="1"/>
  <c r="BH35" i="18"/>
  <c r="BI35" i="18" s="1"/>
  <c r="BL35" i="18" s="1"/>
  <c r="R34" i="2" s="1"/>
  <c r="BH16" i="18"/>
  <c r="BI16" i="18" s="1"/>
  <c r="BL16" i="18" s="1"/>
  <c r="R15" i="2" s="1"/>
  <c r="BH8" i="18"/>
  <c r="BI8" i="18" s="1"/>
  <c r="BL8" i="18" s="1"/>
  <c r="R7" i="2" s="1"/>
  <c r="BH69" i="18"/>
  <c r="BI69" i="18" s="1"/>
  <c r="BL69" i="18" s="1"/>
  <c r="R68" i="2" s="1"/>
  <c r="BI87" i="18"/>
  <c r="BL87" i="18" s="1"/>
  <c r="BI82" i="18"/>
  <c r="BL82" i="18" s="1"/>
  <c r="BI136" i="18"/>
  <c r="BL136" i="18" s="1"/>
  <c r="BI144" i="18"/>
  <c r="BL144" i="18" s="1"/>
  <c r="BI153" i="18"/>
  <c r="BL153" i="18" s="1"/>
  <c r="BI139" i="18"/>
  <c r="BL139" i="18" s="1"/>
  <c r="BI22" i="18"/>
  <c r="BL22" i="18" s="1"/>
  <c r="R21" i="2" s="1"/>
  <c r="BI146" i="18"/>
  <c r="BL146" i="18" s="1"/>
  <c r="BI143" i="18"/>
  <c r="BL143" i="18" s="1"/>
  <c r="BI101" i="18"/>
  <c r="BL101" i="18" s="1"/>
  <c r="BI154" i="18"/>
  <c r="BL154" i="18" s="1"/>
  <c r="BI89" i="18"/>
  <c r="BL89" i="18" s="1"/>
  <c r="BI92" i="18"/>
  <c r="BL92" i="18" s="1"/>
  <c r="BI133" i="18"/>
  <c r="BL133" i="18" s="1"/>
  <c r="BI151" i="18"/>
  <c r="BL151" i="18" s="1"/>
  <c r="BI95" i="18"/>
  <c r="BL95" i="18" s="1"/>
  <c r="BI96" i="18"/>
  <c r="BL96" i="18" s="1"/>
  <c r="BI62" i="18"/>
  <c r="BL62" i="18" s="1"/>
  <c r="R61" i="2" s="1"/>
  <c r="BI80" i="18"/>
  <c r="BL80" i="18" s="1"/>
  <c r="BI99" i="18"/>
  <c r="BL99" i="18" s="1"/>
  <c r="BI84" i="18"/>
  <c r="BL84" i="18" s="1"/>
  <c r="BI78" i="18"/>
  <c r="BL78" i="18" s="1"/>
  <c r="BI34" i="18"/>
  <c r="BL34" i="18" s="1"/>
  <c r="R33" i="2" s="1"/>
  <c r="BI106" i="18"/>
  <c r="BL106" i="18" s="1"/>
  <c r="BI115" i="18"/>
  <c r="BL115" i="18" s="1"/>
  <c r="BI100" i="18"/>
  <c r="BL100" i="18" s="1"/>
  <c r="BI97" i="18"/>
  <c r="BL97" i="18" s="1"/>
  <c r="AO24" i="18"/>
  <c r="AV24" i="18" s="1"/>
  <c r="AO23" i="18"/>
  <c r="AV23" i="18" s="1"/>
  <c r="AI57" i="18"/>
  <c r="AT57" i="18" s="1"/>
  <c r="BI123" i="18"/>
  <c r="BL123" i="18" s="1"/>
  <c r="BI107" i="18"/>
  <c r="BL107" i="18" s="1"/>
  <c r="BI98" i="18"/>
  <c r="BL98" i="18" s="1"/>
  <c r="AR132" i="18"/>
  <c r="AW132" i="18" s="1"/>
  <c r="AL17" i="18"/>
  <c r="AU17" i="18" s="1"/>
  <c r="BI83" i="18"/>
  <c r="BL83" i="18" s="1"/>
  <c r="BI93" i="18"/>
  <c r="BL93" i="18" s="1"/>
  <c r="AO26" i="18"/>
  <c r="AV26" i="18" s="1"/>
  <c r="AR73" i="18"/>
  <c r="AW73" i="18" s="1"/>
  <c r="BI88" i="18"/>
  <c r="BL88" i="18" s="1"/>
  <c r="BI125" i="18"/>
  <c r="BL125" i="18" s="1"/>
  <c r="BI113" i="18"/>
  <c r="BL113" i="18" s="1"/>
  <c r="AR131" i="18"/>
  <c r="AW131" i="18" s="1"/>
  <c r="BI111" i="18"/>
  <c r="BL111" i="18" s="1"/>
  <c r="BI117" i="18"/>
  <c r="BL117" i="18" s="1"/>
  <c r="AF128" i="18"/>
  <c r="AS128" i="18" s="1"/>
  <c r="BI109" i="18"/>
  <c r="BL109" i="18" s="1"/>
  <c r="AO56" i="18"/>
  <c r="AV56" i="18" s="1"/>
  <c r="AL126" i="18"/>
  <c r="AU126" i="18" s="1"/>
  <c r="BI130" i="18"/>
  <c r="BL130" i="18" s="1"/>
  <c r="BI124" i="18"/>
  <c r="BL124" i="18" s="1"/>
  <c r="BI116" i="18"/>
  <c r="BL116" i="18" s="1"/>
  <c r="BI112" i="18"/>
  <c r="BL112" i="18" s="1"/>
  <c r="BI108" i="18"/>
  <c r="BL108" i="18" s="1"/>
  <c r="AI29" i="18"/>
  <c r="AT29" i="18" s="1"/>
  <c r="BI20" i="18"/>
  <c r="BL20" i="18" s="1"/>
  <c r="R19" i="2" s="1"/>
  <c r="AR105" i="18"/>
  <c r="AW105" i="18" s="1"/>
  <c r="AO21" i="18"/>
  <c r="AV21" i="18" s="1"/>
  <c r="R118" i="2" l="1"/>
  <c r="R117" i="2"/>
  <c r="R124" i="2"/>
  <c r="R76" i="2"/>
  <c r="R135" i="2"/>
  <c r="R87" i="2"/>
  <c r="R110" i="2"/>
  <c r="R109" i="2"/>
  <c r="R116" i="2"/>
  <c r="R104" i="2"/>
  <c r="R148" i="2"/>
  <c r="R140" i="2"/>
  <c r="R143" i="2"/>
  <c r="R128" i="2"/>
  <c r="R114" i="2"/>
  <c r="R113" i="2"/>
  <c r="R120" i="2"/>
  <c r="R131" i="2"/>
  <c r="R83" i="2"/>
  <c r="R127" i="2"/>
  <c r="R79" i="2"/>
  <c r="R154" i="2"/>
  <c r="R106" i="2"/>
  <c r="R153" i="2"/>
  <c r="R105" i="2"/>
  <c r="R102" i="2"/>
  <c r="R151" i="2"/>
  <c r="R112" i="2"/>
  <c r="R123" i="2"/>
  <c r="R75" i="2"/>
  <c r="R150" i="2"/>
  <c r="R101" i="2"/>
  <c r="R108" i="2"/>
  <c r="R119" i="2"/>
  <c r="R97" i="2"/>
  <c r="R141" i="2"/>
  <c r="R93" i="2"/>
  <c r="R90" i="2"/>
  <c r="R136" i="2"/>
  <c r="R147" i="2"/>
  <c r="R78" i="2"/>
  <c r="R95" i="2"/>
  <c r="R132" i="2"/>
  <c r="R149" i="2"/>
  <c r="R115" i="2"/>
  <c r="R94" i="2"/>
  <c r="R138" i="2"/>
  <c r="R89" i="2"/>
  <c r="R144" i="2"/>
  <c r="R107" i="2"/>
  <c r="R92" i="2"/>
  <c r="R103" i="2"/>
  <c r="R88" i="2"/>
  <c r="R99" i="2"/>
  <c r="R80" i="2"/>
  <c r="R146" i="2"/>
  <c r="R98" i="2"/>
  <c r="R145" i="2"/>
  <c r="R152" i="2"/>
  <c r="R111" i="2"/>
  <c r="R142" i="2"/>
  <c r="R100" i="2"/>
  <c r="R137" i="2"/>
  <c r="R96" i="2"/>
  <c r="R134" i="2"/>
  <c r="R86" i="2"/>
  <c r="R133" i="2"/>
  <c r="R85" i="2"/>
  <c r="R125" i="2"/>
  <c r="R91" i="2"/>
  <c r="R130" i="2"/>
  <c r="R82" i="2"/>
  <c r="R129" i="2"/>
  <c r="R81" i="2"/>
  <c r="R77" i="2"/>
  <c r="R126" i="2"/>
  <c r="R84" i="2"/>
  <c r="R122" i="2"/>
  <c r="R121" i="2"/>
  <c r="R139" i="2"/>
  <c r="BH10" i="18"/>
  <c r="BI10" i="18" s="1"/>
  <c r="BL10" i="18" s="1"/>
  <c r="R9" i="2" s="1"/>
  <c r="BG132" i="18"/>
  <c r="BH132" i="18" s="1"/>
  <c r="BI132" i="18" s="1"/>
  <c r="BL132" i="18" s="1"/>
  <c r="BC128" i="18"/>
  <c r="BH128" i="18" s="1"/>
  <c r="BI128" i="18" s="1"/>
  <c r="BL128" i="18" s="1"/>
  <c r="BE126" i="18"/>
  <c r="BH126" i="18" s="1"/>
  <c r="BI126" i="18" s="1"/>
  <c r="BL126" i="18" s="1"/>
  <c r="BG105" i="18"/>
  <c r="BH105" i="18" s="1"/>
  <c r="BI105" i="18" s="1"/>
  <c r="BL105" i="18" s="1"/>
  <c r="BG131" i="18"/>
  <c r="BH131" i="18" s="1"/>
  <c r="BI131" i="18" s="1"/>
  <c r="BL131" i="18" s="1"/>
  <c r="BF24" i="18"/>
  <c r="BH24" i="18" s="1"/>
  <c r="BI24" i="18" s="1"/>
  <c r="BL24" i="18" s="1"/>
  <c r="R23" i="2" s="1"/>
  <c r="BE17" i="18"/>
  <c r="BH17" i="18" s="1"/>
  <c r="BI17" i="18" s="1"/>
  <c r="BL17" i="18" s="1"/>
  <c r="R16" i="2" s="1"/>
  <c r="BF26" i="18"/>
  <c r="BH26" i="18" s="1"/>
  <c r="BI26" i="18" s="1"/>
  <c r="BL26" i="18" s="1"/>
  <c r="R25" i="2" s="1"/>
  <c r="BF56" i="18"/>
  <c r="BH56" i="18" s="1"/>
  <c r="BI56" i="18" s="1"/>
  <c r="BL56" i="18" s="1"/>
  <c r="R55" i="2" s="1"/>
  <c r="BD29" i="18"/>
  <c r="BH29" i="18" s="1"/>
  <c r="BI29" i="18" s="1"/>
  <c r="BL29" i="18" s="1"/>
  <c r="R28" i="2" s="1"/>
  <c r="BG73" i="18"/>
  <c r="BH73" i="18" s="1"/>
  <c r="BI73" i="18" s="1"/>
  <c r="BL73" i="18" s="1"/>
  <c r="R72" i="2" s="1"/>
  <c r="BD57" i="18"/>
  <c r="BH57" i="18" s="1"/>
  <c r="BI57" i="18" s="1"/>
  <c r="BL57" i="18" s="1"/>
  <c r="R56" i="2" s="1"/>
  <c r="BF21" i="18"/>
  <c r="BH21" i="18" s="1"/>
  <c r="BI21" i="18" s="1"/>
  <c r="BL21" i="18" s="1"/>
  <c r="R20" i="2" s="1"/>
  <c r="BF23" i="18"/>
  <c r="BH23" i="18" s="1"/>
  <c r="BI23" i="18" s="1"/>
  <c r="BL23" i="18" s="1"/>
  <c r="R22" i="2" s="1"/>
  <c r="AE7" i="18"/>
  <c r="T153" i="31"/>
  <c r="Y153" i="31" s="1"/>
  <c r="AD153" i="31" s="1"/>
  <c r="U153" i="31"/>
  <c r="V153" i="31"/>
  <c r="AA153" i="31" s="1"/>
  <c r="AJ153" i="31" s="1"/>
  <c r="W153" i="31"/>
  <c r="AB153" i="31" s="1"/>
  <c r="AN153" i="31" s="1"/>
  <c r="X153" i="31"/>
  <c r="T154" i="31"/>
  <c r="U154" i="31"/>
  <c r="Z154" i="31" s="1"/>
  <c r="V154" i="31"/>
  <c r="AA154" i="31" s="1"/>
  <c r="AJ154" i="31" s="1"/>
  <c r="W154" i="31"/>
  <c r="AB154" i="31" s="1"/>
  <c r="AM154" i="31" s="1"/>
  <c r="X154" i="31"/>
  <c r="T91" i="31"/>
  <c r="AD91" i="31" s="1"/>
  <c r="U91" i="31"/>
  <c r="V91" i="31"/>
  <c r="W91" i="31"/>
  <c r="X91" i="31"/>
  <c r="T92" i="31"/>
  <c r="U92" i="31"/>
  <c r="V92" i="31"/>
  <c r="W92" i="31"/>
  <c r="AM92" i="31" s="1"/>
  <c r="X92" i="31"/>
  <c r="T93" i="31"/>
  <c r="U93" i="31"/>
  <c r="AG93" i="31" s="1"/>
  <c r="V93" i="31"/>
  <c r="AJ93" i="31" s="1"/>
  <c r="W93" i="31"/>
  <c r="X93" i="31"/>
  <c r="T94" i="31"/>
  <c r="AE94" i="31" s="1"/>
  <c r="U94" i="31"/>
  <c r="AG94" i="31" s="1"/>
  <c r="V94" i="31"/>
  <c r="W94" i="31"/>
  <c r="X94" i="31"/>
  <c r="T95" i="31"/>
  <c r="U95" i="31"/>
  <c r="V95" i="31"/>
  <c r="W95" i="31"/>
  <c r="AM95" i="31" s="1"/>
  <c r="X95" i="31"/>
  <c r="T96" i="31"/>
  <c r="U96" i="31"/>
  <c r="V96" i="31"/>
  <c r="AK96" i="31" s="1"/>
  <c r="W96" i="31"/>
  <c r="AM96" i="31" s="1"/>
  <c r="X96" i="31"/>
  <c r="T97" i="31"/>
  <c r="AD97" i="31" s="1"/>
  <c r="U97" i="31"/>
  <c r="AH97" i="31" s="1"/>
  <c r="V97" i="31"/>
  <c r="AJ97" i="31" s="1"/>
  <c r="W97" i="31"/>
  <c r="X97" i="31"/>
  <c r="T98" i="31"/>
  <c r="U98" i="31"/>
  <c r="V98" i="31"/>
  <c r="AJ98" i="31" s="1"/>
  <c r="W98" i="31"/>
  <c r="X98" i="31"/>
  <c r="T99" i="31"/>
  <c r="AE99" i="31" s="1"/>
  <c r="U99" i="31"/>
  <c r="V99" i="31"/>
  <c r="W99" i="31"/>
  <c r="AM99" i="31" s="1"/>
  <c r="X99" i="31"/>
  <c r="T100" i="31"/>
  <c r="U100" i="31"/>
  <c r="Z100" i="31" s="1"/>
  <c r="V100" i="31"/>
  <c r="AA100" i="31" s="1"/>
  <c r="AJ100" i="31" s="1"/>
  <c r="W100" i="31"/>
  <c r="AB100" i="31" s="1"/>
  <c r="AM100" i="31" s="1"/>
  <c r="X100" i="31"/>
  <c r="T101" i="31"/>
  <c r="U101" i="31"/>
  <c r="V101" i="31"/>
  <c r="AA101" i="31" s="1"/>
  <c r="AJ101" i="31" s="1"/>
  <c r="W101" i="31"/>
  <c r="AB101" i="31" s="1"/>
  <c r="AN101" i="31" s="1"/>
  <c r="X101" i="31"/>
  <c r="T102" i="31"/>
  <c r="Y102" i="31" s="1"/>
  <c r="AD102" i="31" s="1"/>
  <c r="U102" i="31"/>
  <c r="Z102" i="31" s="1"/>
  <c r="AG102" i="31" s="1"/>
  <c r="V102" i="31"/>
  <c r="AA102" i="31" s="1"/>
  <c r="AJ102" i="31" s="1"/>
  <c r="W102" i="31"/>
  <c r="X102" i="31"/>
  <c r="T103" i="31"/>
  <c r="Y103" i="31" s="1"/>
  <c r="U103" i="31"/>
  <c r="V103" i="31"/>
  <c r="W103" i="31"/>
  <c r="AB103" i="31" s="1"/>
  <c r="AM103" i="31" s="1"/>
  <c r="X103" i="31"/>
  <c r="T104" i="31"/>
  <c r="U104" i="31"/>
  <c r="Z104" i="31" s="1"/>
  <c r="V104" i="31"/>
  <c r="AA104" i="31" s="1"/>
  <c r="AJ104" i="31" s="1"/>
  <c r="W104" i="31"/>
  <c r="X104" i="31"/>
  <c r="T105" i="31"/>
  <c r="Y105" i="31" s="1"/>
  <c r="AD105" i="31" s="1"/>
  <c r="U105" i="31"/>
  <c r="Z105" i="31" s="1"/>
  <c r="AH105" i="31" s="1"/>
  <c r="V105" i="31"/>
  <c r="AA105" i="31" s="1"/>
  <c r="AJ105" i="31" s="1"/>
  <c r="W105" i="31"/>
  <c r="X105" i="31"/>
  <c r="T106" i="31"/>
  <c r="Y106" i="31" s="1"/>
  <c r="U106" i="31"/>
  <c r="Z106" i="31" s="1"/>
  <c r="V106" i="31"/>
  <c r="AA106" i="31" s="1"/>
  <c r="AJ106" i="31" s="1"/>
  <c r="W106" i="31"/>
  <c r="X106" i="31"/>
  <c r="T107" i="31"/>
  <c r="Y107" i="31" s="1"/>
  <c r="U107" i="31"/>
  <c r="V107" i="31"/>
  <c r="W107" i="31"/>
  <c r="AB107" i="31" s="1"/>
  <c r="AM107" i="31" s="1"/>
  <c r="X107" i="31"/>
  <c r="T108" i="31"/>
  <c r="U108" i="31"/>
  <c r="Z108" i="31" s="1"/>
  <c r="V108" i="31"/>
  <c r="AA108" i="31" s="1"/>
  <c r="AJ108" i="31" s="1"/>
  <c r="W108" i="31"/>
  <c r="AB108" i="31" s="1"/>
  <c r="AM108" i="31" s="1"/>
  <c r="X108" i="31"/>
  <c r="T109" i="31"/>
  <c r="Y109" i="31" s="1"/>
  <c r="AD109" i="31" s="1"/>
  <c r="U109" i="31"/>
  <c r="Z109" i="31" s="1"/>
  <c r="V109" i="31"/>
  <c r="AA109" i="31" s="1"/>
  <c r="AJ109" i="31" s="1"/>
  <c r="W109" i="31"/>
  <c r="X109" i="31"/>
  <c r="T110" i="31"/>
  <c r="Y110" i="31" s="1"/>
  <c r="AD110" i="31" s="1"/>
  <c r="U110" i="31"/>
  <c r="Z110" i="31" s="1"/>
  <c r="V110" i="31"/>
  <c r="AA110" i="31" s="1"/>
  <c r="AJ110" i="31" s="1"/>
  <c r="W110" i="31"/>
  <c r="X110" i="31"/>
  <c r="T111" i="31"/>
  <c r="Y111" i="31" s="1"/>
  <c r="AE111" i="31" s="1"/>
  <c r="U111" i="31"/>
  <c r="V111" i="31"/>
  <c r="W111" i="31"/>
  <c r="AB111" i="31" s="1"/>
  <c r="AM111" i="31" s="1"/>
  <c r="X111" i="31"/>
  <c r="T112" i="31"/>
  <c r="U112" i="31"/>
  <c r="Z112" i="31" s="1"/>
  <c r="V112" i="31"/>
  <c r="AA112" i="31" s="1"/>
  <c r="AJ112" i="31" s="1"/>
  <c r="W112" i="31"/>
  <c r="AB112" i="31" s="1"/>
  <c r="AM112" i="31" s="1"/>
  <c r="X112" i="31"/>
  <c r="T113" i="31"/>
  <c r="Y113" i="31" s="1"/>
  <c r="AD113" i="31" s="1"/>
  <c r="U113" i="31"/>
  <c r="Z113" i="31" s="1"/>
  <c r="AG113" i="31" s="1"/>
  <c r="V113" i="31"/>
  <c r="W113" i="31"/>
  <c r="X113" i="31"/>
  <c r="T114" i="31"/>
  <c r="Y114" i="31" s="1"/>
  <c r="AD114" i="31" s="1"/>
  <c r="U114" i="31"/>
  <c r="Z114" i="31" s="1"/>
  <c r="V114" i="31"/>
  <c r="AA114" i="31" s="1"/>
  <c r="AJ114" i="31" s="1"/>
  <c r="W114" i="31"/>
  <c r="X114" i="31"/>
  <c r="T115" i="31"/>
  <c r="Y115" i="31" s="1"/>
  <c r="AD115" i="31" s="1"/>
  <c r="U115" i="31"/>
  <c r="V115" i="31"/>
  <c r="W115" i="31"/>
  <c r="AB115" i="31" s="1"/>
  <c r="AM115" i="31" s="1"/>
  <c r="X115" i="31"/>
  <c r="T116" i="31"/>
  <c r="U116" i="31"/>
  <c r="Z116" i="31" s="1"/>
  <c r="V116" i="31"/>
  <c r="AA116" i="31" s="1"/>
  <c r="AJ116" i="31" s="1"/>
  <c r="W116" i="31"/>
  <c r="AB116" i="31" s="1"/>
  <c r="AM116" i="31" s="1"/>
  <c r="X116" i="31"/>
  <c r="T117" i="31"/>
  <c r="Y117" i="31" s="1"/>
  <c r="AD117" i="31" s="1"/>
  <c r="U117" i="31"/>
  <c r="Z117" i="31" s="1"/>
  <c r="AG117" i="31" s="1"/>
  <c r="V117" i="31"/>
  <c r="AA117" i="31" s="1"/>
  <c r="AJ117" i="31" s="1"/>
  <c r="W117" i="31"/>
  <c r="AB117" i="31" s="1"/>
  <c r="X117" i="31"/>
  <c r="T118" i="31"/>
  <c r="U118" i="31"/>
  <c r="Z118" i="31" s="1"/>
  <c r="AG118" i="31" s="1"/>
  <c r="V118" i="31"/>
  <c r="AA118" i="31" s="1"/>
  <c r="AJ118" i="31" s="1"/>
  <c r="W118" i="31"/>
  <c r="X118" i="31"/>
  <c r="T119" i="31"/>
  <c r="Y119" i="31" s="1"/>
  <c r="AD119" i="31" s="1"/>
  <c r="U119" i="31"/>
  <c r="Z119" i="31" s="1"/>
  <c r="AG119" i="31" s="1"/>
  <c r="V119" i="31"/>
  <c r="W119" i="31"/>
  <c r="AB119" i="31" s="1"/>
  <c r="AM119" i="31" s="1"/>
  <c r="X119" i="31"/>
  <c r="AC119" i="31" s="1"/>
  <c r="T120" i="31"/>
  <c r="U120" i="31"/>
  <c r="Z120" i="31" s="1"/>
  <c r="V120" i="31"/>
  <c r="AA120" i="31" s="1"/>
  <c r="AJ120" i="31" s="1"/>
  <c r="W120" i="31"/>
  <c r="AB120" i="31" s="1"/>
  <c r="AM120" i="31" s="1"/>
  <c r="X120" i="31"/>
  <c r="T121" i="31"/>
  <c r="Y121" i="31" s="1"/>
  <c r="U121" i="31"/>
  <c r="V121" i="31"/>
  <c r="AA121" i="31" s="1"/>
  <c r="AJ121" i="31" s="1"/>
  <c r="W121" i="31"/>
  <c r="X121" i="31"/>
  <c r="T122" i="31"/>
  <c r="Y122" i="31" s="1"/>
  <c r="AD122" i="31" s="1"/>
  <c r="U122" i="31"/>
  <c r="V122" i="31"/>
  <c r="AA122" i="31" s="1"/>
  <c r="W122" i="31"/>
  <c r="X122" i="31"/>
  <c r="T123" i="31"/>
  <c r="U123" i="31"/>
  <c r="V123" i="31"/>
  <c r="W123" i="31"/>
  <c r="X123" i="31"/>
  <c r="T124" i="31"/>
  <c r="U124" i="31"/>
  <c r="V124" i="31"/>
  <c r="AA124" i="31" s="1"/>
  <c r="W124" i="31"/>
  <c r="X124" i="31"/>
  <c r="T125" i="31"/>
  <c r="Y125" i="31" s="1"/>
  <c r="AD125" i="31" s="1"/>
  <c r="U125" i="31"/>
  <c r="Z125" i="31" s="1"/>
  <c r="AG125" i="31" s="1"/>
  <c r="V125" i="31"/>
  <c r="AA125" i="31" s="1"/>
  <c r="AJ125" i="31" s="1"/>
  <c r="W125" i="31"/>
  <c r="AB125" i="31" s="1"/>
  <c r="X125" i="31"/>
  <c r="T126" i="31"/>
  <c r="Y126" i="31" s="1"/>
  <c r="U126" i="31"/>
  <c r="Z126" i="31" s="1"/>
  <c r="AG126" i="31" s="1"/>
  <c r="V126" i="31"/>
  <c r="AA126" i="31" s="1"/>
  <c r="W126" i="31"/>
  <c r="AB126" i="31" s="1"/>
  <c r="X126" i="31"/>
  <c r="T127" i="31"/>
  <c r="U127" i="31"/>
  <c r="V127" i="31"/>
  <c r="AA127" i="31" s="1"/>
  <c r="W127" i="31"/>
  <c r="X127" i="31"/>
  <c r="T128" i="31"/>
  <c r="U128" i="31"/>
  <c r="Z128" i="31" s="1"/>
  <c r="V128" i="31"/>
  <c r="W128" i="31"/>
  <c r="AB128" i="31" s="1"/>
  <c r="AM128" i="31" s="1"/>
  <c r="X128" i="31"/>
  <c r="T129" i="31"/>
  <c r="Y129" i="31" s="1"/>
  <c r="AE129" i="31" s="1"/>
  <c r="U129" i="31"/>
  <c r="Z129" i="31" s="1"/>
  <c r="AG129" i="31" s="1"/>
  <c r="V129" i="31"/>
  <c r="AA129" i="31" s="1"/>
  <c r="AJ129" i="31" s="1"/>
  <c r="W129" i="31"/>
  <c r="AB129" i="31" s="1"/>
  <c r="X129" i="31"/>
  <c r="T130" i="31"/>
  <c r="U130" i="31"/>
  <c r="Z130" i="31" s="1"/>
  <c r="AG130" i="31" s="1"/>
  <c r="V130" i="31"/>
  <c r="AA130" i="31" s="1"/>
  <c r="W130" i="31"/>
  <c r="AB130" i="31" s="1"/>
  <c r="X130" i="31"/>
  <c r="T131" i="31"/>
  <c r="U131" i="31"/>
  <c r="V131" i="31"/>
  <c r="AA131" i="31" s="1"/>
  <c r="W131" i="31"/>
  <c r="AB131" i="31" s="1"/>
  <c r="AM131" i="31" s="1"/>
  <c r="X131" i="31"/>
  <c r="T132" i="31"/>
  <c r="U132" i="31"/>
  <c r="Z132" i="31" s="1"/>
  <c r="V132" i="31"/>
  <c r="AA132" i="31" s="1"/>
  <c r="W132" i="31"/>
  <c r="AB132" i="31" s="1"/>
  <c r="AM132" i="31" s="1"/>
  <c r="X132" i="31"/>
  <c r="T133" i="31"/>
  <c r="Y133" i="31" s="1"/>
  <c r="AE133" i="31" s="1"/>
  <c r="U133" i="31"/>
  <c r="Z133" i="31" s="1"/>
  <c r="AG133" i="31" s="1"/>
  <c r="V133" i="31"/>
  <c r="AA133" i="31" s="1"/>
  <c r="AJ133" i="31" s="1"/>
  <c r="W133" i="31"/>
  <c r="AB133" i="31" s="1"/>
  <c r="X133" i="31"/>
  <c r="T134" i="31"/>
  <c r="U134" i="31"/>
  <c r="Z134" i="31" s="1"/>
  <c r="AG134" i="31" s="1"/>
  <c r="V134" i="31"/>
  <c r="AA134" i="31" s="1"/>
  <c r="W134" i="31"/>
  <c r="AB134" i="31" s="1"/>
  <c r="X134" i="31"/>
  <c r="T135" i="31"/>
  <c r="U135" i="31"/>
  <c r="V135" i="31"/>
  <c r="AA135" i="31" s="1"/>
  <c r="W135" i="31"/>
  <c r="AB135" i="31" s="1"/>
  <c r="AM135" i="31" s="1"/>
  <c r="X135" i="31"/>
  <c r="T136" i="31"/>
  <c r="U136" i="31"/>
  <c r="Z136" i="31" s="1"/>
  <c r="V136" i="31"/>
  <c r="AA136" i="31" s="1"/>
  <c r="W136" i="31"/>
  <c r="AB136" i="31" s="1"/>
  <c r="AM136" i="31" s="1"/>
  <c r="X136" i="31"/>
  <c r="T137" i="31"/>
  <c r="Y137" i="31" s="1"/>
  <c r="AD137" i="31" s="1"/>
  <c r="U137" i="31"/>
  <c r="Z137" i="31" s="1"/>
  <c r="AG137" i="31" s="1"/>
  <c r="V137" i="31"/>
  <c r="AA137" i="31" s="1"/>
  <c r="AJ137" i="31" s="1"/>
  <c r="W137" i="31"/>
  <c r="AB137" i="31" s="1"/>
  <c r="X137" i="31"/>
  <c r="T138" i="31"/>
  <c r="Y138" i="31" s="1"/>
  <c r="AE138" i="31" s="1"/>
  <c r="U138" i="31"/>
  <c r="Z138" i="31" s="1"/>
  <c r="AG138" i="31" s="1"/>
  <c r="V138" i="31"/>
  <c r="AA138" i="31" s="1"/>
  <c r="W138" i="31"/>
  <c r="AB138" i="31" s="1"/>
  <c r="X138" i="31"/>
  <c r="T139" i="31"/>
  <c r="U139" i="31"/>
  <c r="V139" i="31"/>
  <c r="AA139" i="31" s="1"/>
  <c r="W139" i="31"/>
  <c r="AB139" i="31" s="1"/>
  <c r="AM139" i="31" s="1"/>
  <c r="X139" i="31"/>
  <c r="T140" i="31"/>
  <c r="U140" i="31"/>
  <c r="Z140" i="31" s="1"/>
  <c r="V140" i="31"/>
  <c r="AA140" i="31" s="1"/>
  <c r="W140" i="31"/>
  <c r="AB140" i="31" s="1"/>
  <c r="AM140" i="31" s="1"/>
  <c r="X140" i="31"/>
  <c r="AC140" i="31" s="1"/>
  <c r="T141" i="31"/>
  <c r="Y141" i="31" s="1"/>
  <c r="AD141" i="31" s="1"/>
  <c r="U141" i="31"/>
  <c r="Z141" i="31" s="1"/>
  <c r="AG141" i="31" s="1"/>
  <c r="V141" i="31"/>
  <c r="AA141" i="31" s="1"/>
  <c r="AJ141" i="31" s="1"/>
  <c r="W141" i="31"/>
  <c r="AB141" i="31" s="1"/>
  <c r="X141" i="31"/>
  <c r="T142" i="31"/>
  <c r="Y142" i="31" s="1"/>
  <c r="AE142" i="31" s="1"/>
  <c r="U142" i="31"/>
  <c r="Z142" i="31" s="1"/>
  <c r="AG142" i="31" s="1"/>
  <c r="V142" i="31"/>
  <c r="AA142" i="31" s="1"/>
  <c r="W142" i="31"/>
  <c r="AB142" i="31" s="1"/>
  <c r="AM142" i="31" s="1"/>
  <c r="X142" i="31"/>
  <c r="T143" i="31"/>
  <c r="U143" i="31"/>
  <c r="V143" i="31"/>
  <c r="W143" i="31"/>
  <c r="AB143" i="31" s="1"/>
  <c r="AM143" i="31" s="1"/>
  <c r="X143" i="31"/>
  <c r="T144" i="31"/>
  <c r="U144" i="31"/>
  <c r="Z144" i="31" s="1"/>
  <c r="AH144" i="31" s="1"/>
  <c r="V144" i="31"/>
  <c r="AA144" i="31" s="1"/>
  <c r="W144" i="31"/>
  <c r="AB144" i="31" s="1"/>
  <c r="AM144" i="31" s="1"/>
  <c r="X144" i="31"/>
  <c r="T145" i="31"/>
  <c r="Y145" i="31" s="1"/>
  <c r="AD145" i="31" s="1"/>
  <c r="U145" i="31"/>
  <c r="Z145" i="31" s="1"/>
  <c r="AG145" i="31" s="1"/>
  <c r="V145" i="31"/>
  <c r="AA145" i="31" s="1"/>
  <c r="AJ145" i="31" s="1"/>
  <c r="W145" i="31"/>
  <c r="AB145" i="31" s="1"/>
  <c r="AM145" i="31" s="1"/>
  <c r="X145" i="31"/>
  <c r="T146" i="31"/>
  <c r="Y146" i="31" s="1"/>
  <c r="AE146" i="31" s="1"/>
  <c r="U146" i="31"/>
  <c r="Z146" i="31" s="1"/>
  <c r="AG146" i="31" s="1"/>
  <c r="V146" i="31"/>
  <c r="W146" i="31"/>
  <c r="AB146" i="31" s="1"/>
  <c r="AM146" i="31" s="1"/>
  <c r="X146" i="31"/>
  <c r="T147" i="31"/>
  <c r="Y147" i="31" s="1"/>
  <c r="U147" i="31"/>
  <c r="V147" i="31"/>
  <c r="AA147" i="31" s="1"/>
  <c r="W147" i="31"/>
  <c r="AB147" i="31" s="1"/>
  <c r="AM147" i="31" s="1"/>
  <c r="X147" i="31"/>
  <c r="T148" i="31"/>
  <c r="U148" i="31"/>
  <c r="Z148" i="31" s="1"/>
  <c r="AH148" i="31" s="1"/>
  <c r="V148" i="31"/>
  <c r="AA148" i="31" s="1"/>
  <c r="AJ148" i="31" s="1"/>
  <c r="W148" i="31"/>
  <c r="AB148" i="31" s="1"/>
  <c r="AM148" i="31" s="1"/>
  <c r="X148" i="31"/>
  <c r="AC148" i="31" s="1"/>
  <c r="T149" i="31"/>
  <c r="Y149" i="31" s="1"/>
  <c r="U149" i="31"/>
  <c r="Z149" i="31" s="1"/>
  <c r="AG149" i="31" s="1"/>
  <c r="V149" i="31"/>
  <c r="AA149" i="31" s="1"/>
  <c r="W149" i="31"/>
  <c r="AB149" i="31" s="1"/>
  <c r="AM149" i="31" s="1"/>
  <c r="X149" i="31"/>
  <c r="T150" i="31"/>
  <c r="Y150" i="31" s="1"/>
  <c r="AD150" i="31" s="1"/>
  <c r="U150" i="31"/>
  <c r="Z150" i="31" s="1"/>
  <c r="AG150" i="31" s="1"/>
  <c r="V150" i="31"/>
  <c r="AA150" i="31" s="1"/>
  <c r="AK150" i="31" s="1"/>
  <c r="W150" i="31"/>
  <c r="AB150" i="31" s="1"/>
  <c r="X150" i="31"/>
  <c r="T151" i="31"/>
  <c r="Y151" i="31" s="1"/>
  <c r="AD151" i="31" s="1"/>
  <c r="U151" i="31"/>
  <c r="V151" i="31"/>
  <c r="W151" i="31"/>
  <c r="AB151" i="31" s="1"/>
  <c r="X151" i="31"/>
  <c r="T152" i="31"/>
  <c r="Y152" i="31" s="1"/>
  <c r="U152" i="31"/>
  <c r="Z152" i="31" s="1"/>
  <c r="V152" i="31"/>
  <c r="AA152" i="31" s="1"/>
  <c r="AJ152" i="31" s="1"/>
  <c r="W152" i="31"/>
  <c r="AB152" i="31" s="1"/>
  <c r="X152" i="31"/>
  <c r="X90" i="31"/>
  <c r="W90" i="31"/>
  <c r="V90" i="31"/>
  <c r="U90" i="31"/>
  <c r="T90" i="31"/>
  <c r="X89" i="31"/>
  <c r="W89" i="31"/>
  <c r="V89" i="31"/>
  <c r="U89" i="31"/>
  <c r="T89" i="31"/>
  <c r="X88" i="31"/>
  <c r="W88" i="31"/>
  <c r="V88" i="31"/>
  <c r="U88" i="31"/>
  <c r="T88" i="31"/>
  <c r="X87" i="31"/>
  <c r="W87" i="31"/>
  <c r="V87" i="31"/>
  <c r="U87" i="31"/>
  <c r="T87" i="31"/>
  <c r="X86" i="31"/>
  <c r="W86" i="31"/>
  <c r="V86" i="31"/>
  <c r="U86" i="31"/>
  <c r="T86" i="31"/>
  <c r="X85" i="31"/>
  <c r="W85" i="31"/>
  <c r="V85" i="31"/>
  <c r="U85" i="31"/>
  <c r="T85" i="31"/>
  <c r="X84" i="31"/>
  <c r="W84" i="31"/>
  <c r="V84" i="31"/>
  <c r="U84" i="31"/>
  <c r="T84" i="31"/>
  <c r="X83" i="31"/>
  <c r="W83" i="31"/>
  <c r="V83" i="31"/>
  <c r="U83" i="31"/>
  <c r="T83" i="31"/>
  <c r="X82" i="31"/>
  <c r="W82" i="31"/>
  <c r="V82" i="31"/>
  <c r="U82" i="31"/>
  <c r="T82" i="31"/>
  <c r="X81" i="31"/>
  <c r="W81" i="31"/>
  <c r="V81" i="31"/>
  <c r="U81" i="31"/>
  <c r="T81" i="31"/>
  <c r="X80" i="31"/>
  <c r="W80" i="31"/>
  <c r="V80" i="31"/>
  <c r="U80" i="31"/>
  <c r="T80" i="31"/>
  <c r="X79" i="31"/>
  <c r="W79" i="31"/>
  <c r="V79" i="31"/>
  <c r="U79" i="31"/>
  <c r="T79" i="31"/>
  <c r="X78" i="31"/>
  <c r="W78" i="31"/>
  <c r="V78" i="31"/>
  <c r="U78" i="31"/>
  <c r="T78" i="31"/>
  <c r="X77" i="31"/>
  <c r="W77" i="31"/>
  <c r="V77" i="31"/>
  <c r="U77" i="31"/>
  <c r="T77" i="31"/>
  <c r="X76" i="31"/>
  <c r="W76" i="31"/>
  <c r="V76" i="31"/>
  <c r="U76" i="31"/>
  <c r="T76" i="31"/>
  <c r="AJ136" i="31" l="1"/>
  <c r="AJ147" i="31"/>
  <c r="AH140" i="31"/>
  <c r="AH136" i="31"/>
  <c r="AP38" i="31"/>
  <c r="AQ42" i="31"/>
  <c r="AP46" i="31"/>
  <c r="AQ46" i="31"/>
  <c r="AP50" i="31"/>
  <c r="AP54" i="31"/>
  <c r="AP57" i="31"/>
  <c r="AQ61" i="31"/>
  <c r="AP65" i="31"/>
  <c r="AP69" i="31"/>
  <c r="AQ73" i="31"/>
  <c r="AP77" i="31"/>
  <c r="AQ77" i="31"/>
  <c r="AP81" i="31"/>
  <c r="AP85" i="31"/>
  <c r="AP89" i="31"/>
  <c r="AC147" i="31"/>
  <c r="AP147" i="31" s="1"/>
  <c r="AC143" i="31"/>
  <c r="AQ143" i="31" s="1"/>
  <c r="AP140" i="31"/>
  <c r="AQ140" i="31"/>
  <c r="AC136" i="31"/>
  <c r="AP136" i="31" s="1"/>
  <c r="AC132" i="31"/>
  <c r="AP132" i="31" s="1"/>
  <c r="AC127" i="31"/>
  <c r="AP127" i="31" s="1"/>
  <c r="AC124" i="31"/>
  <c r="AP124" i="31" s="1"/>
  <c r="AC120" i="31"/>
  <c r="AQ120" i="31" s="1"/>
  <c r="AC117" i="31"/>
  <c r="AQ117" i="31" s="1"/>
  <c r="AC113" i="31"/>
  <c r="AQ113" i="31" s="1"/>
  <c r="AC107" i="31"/>
  <c r="AQ107" i="31" s="1"/>
  <c r="AC105" i="31"/>
  <c r="AQ105" i="31" s="1"/>
  <c r="AP92" i="31"/>
  <c r="AC153" i="31"/>
  <c r="AP27" i="31"/>
  <c r="AQ31" i="31"/>
  <c r="AQ35" i="31"/>
  <c r="AP39" i="31"/>
  <c r="AP43" i="31"/>
  <c r="AQ47" i="31"/>
  <c r="AP51" i="31"/>
  <c r="AQ55" i="31"/>
  <c r="AQ62" i="31"/>
  <c r="AQ66" i="31"/>
  <c r="AQ78" i="31"/>
  <c r="AQ82" i="31"/>
  <c r="AC152" i="31"/>
  <c r="AP152" i="31" s="1"/>
  <c r="AP148" i="31"/>
  <c r="AQ148" i="31"/>
  <c r="AC139" i="31"/>
  <c r="AP139" i="31" s="1"/>
  <c r="AC123" i="31"/>
  <c r="AQ123" i="31" s="1"/>
  <c r="AC116" i="31"/>
  <c r="AQ116" i="31" s="1"/>
  <c r="AC104" i="31"/>
  <c r="AP104" i="31" s="1"/>
  <c r="AP96" i="31"/>
  <c r="AQ91" i="31"/>
  <c r="AP10" i="31"/>
  <c r="AP18" i="31"/>
  <c r="AP22" i="31"/>
  <c r="AP26" i="31"/>
  <c r="AP34" i="31"/>
  <c r="AP11" i="31"/>
  <c r="AP15" i="31"/>
  <c r="AP19" i="31"/>
  <c r="AP23" i="31"/>
  <c r="AP8" i="31"/>
  <c r="AP12" i="31"/>
  <c r="AP16" i="31"/>
  <c r="AP20" i="31"/>
  <c r="AQ24" i="31"/>
  <c r="AP28" i="31"/>
  <c r="AP32" i="31"/>
  <c r="AP40" i="31"/>
  <c r="AP44" i="31"/>
  <c r="AP48" i="31"/>
  <c r="AP52" i="31"/>
  <c r="AQ59" i="31"/>
  <c r="AP63" i="31"/>
  <c r="AP67" i="31"/>
  <c r="AP71" i="31"/>
  <c r="AQ75" i="31"/>
  <c r="AP79" i="31"/>
  <c r="AQ79" i="31"/>
  <c r="AP83" i="31"/>
  <c r="AP87" i="31"/>
  <c r="AC151" i="31"/>
  <c r="AQ151" i="31" s="1"/>
  <c r="AD138" i="31"/>
  <c r="AF138" i="31" s="1"/>
  <c r="AC135" i="31"/>
  <c r="AP135" i="31" s="1"/>
  <c r="AP119" i="31"/>
  <c r="AQ119" i="31"/>
  <c r="AC115" i="31"/>
  <c r="AP115" i="31" s="1"/>
  <c r="AC111" i="31"/>
  <c r="AQ111" i="31" s="1"/>
  <c r="AC109" i="31"/>
  <c r="AP109" i="31" s="1"/>
  <c r="AC103" i="31"/>
  <c r="AP103" i="31" s="1"/>
  <c r="AC100" i="31"/>
  <c r="AP100" i="31" s="1"/>
  <c r="AP95" i="31"/>
  <c r="AP14" i="31"/>
  <c r="AQ30" i="31"/>
  <c r="AP9" i="31"/>
  <c r="AP13" i="31"/>
  <c r="AP17" i="31"/>
  <c r="AP21" i="31"/>
  <c r="AQ25" i="31"/>
  <c r="AQ29" i="31"/>
  <c r="AQ33" i="31"/>
  <c r="AQ45" i="31"/>
  <c r="AP56" i="31"/>
  <c r="AP60" i="31"/>
  <c r="AP68" i="31"/>
  <c r="AP72" i="31"/>
  <c r="AP76" i="31"/>
  <c r="AP84" i="31"/>
  <c r="AP88" i="31"/>
  <c r="AN150" i="31"/>
  <c r="AC144" i="31"/>
  <c r="AC121" i="31"/>
  <c r="AC108" i="31"/>
  <c r="AP108" i="31" s="1"/>
  <c r="AP99" i="31"/>
  <c r="AJ140" i="31"/>
  <c r="AH132" i="31"/>
  <c r="AJ132" i="31"/>
  <c r="AD99" i="31"/>
  <c r="AF99" i="31" s="1"/>
  <c r="AH98" i="31"/>
  <c r="AB113" i="31"/>
  <c r="AN113" i="31" s="1"/>
  <c r="AN91" i="31"/>
  <c r="AA113" i="31"/>
  <c r="AJ113" i="31" s="1"/>
  <c r="AH93" i="31"/>
  <c r="AI93" i="31" s="1"/>
  <c r="AH128" i="31"/>
  <c r="AE126" i="31"/>
  <c r="Y123" i="31"/>
  <c r="AE123" i="31" s="1"/>
  <c r="AG98" i="31"/>
  <c r="AG97" i="31"/>
  <c r="AI97" i="31" s="1"/>
  <c r="AJ91" i="31"/>
  <c r="AC128" i="31"/>
  <c r="AH125" i="31"/>
  <c r="AI125" i="31" s="1"/>
  <c r="AK144" i="31"/>
  <c r="AN142" i="31"/>
  <c r="AO142" i="31" s="1"/>
  <c r="AM153" i="31"/>
  <c r="AO153" i="31" s="1"/>
  <c r="AK152" i="31"/>
  <c r="AL152" i="31" s="1"/>
  <c r="AD142" i="31"/>
  <c r="AF142" i="31" s="1"/>
  <c r="Y134" i="31"/>
  <c r="AE134" i="31" s="1"/>
  <c r="AG105" i="31"/>
  <c r="AI105" i="31" s="1"/>
  <c r="AM101" i="31"/>
  <c r="AO101" i="31" s="1"/>
  <c r="AM91" i="31"/>
  <c r="AJ124" i="31"/>
  <c r="AK124" i="31"/>
  <c r="AK132" i="31"/>
  <c r="AG128" i="31"/>
  <c r="Y118" i="31"/>
  <c r="AD118" i="31" s="1"/>
  <c r="AD94" i="31"/>
  <c r="AF94" i="31" s="1"/>
  <c r="AN92" i="31"/>
  <c r="AO92" i="31" s="1"/>
  <c r="AA128" i="31"/>
  <c r="AJ128" i="31" s="1"/>
  <c r="AK121" i="31"/>
  <c r="AL121" i="31" s="1"/>
  <c r="AE103" i="31"/>
  <c r="AK91" i="31"/>
  <c r="AJ144" i="31"/>
  <c r="AN149" i="31"/>
  <c r="AO149" i="31" s="1"/>
  <c r="AK147" i="31"/>
  <c r="AL147" i="31" s="1"/>
  <c r="Y130" i="31"/>
  <c r="AD130" i="31" s="1"/>
  <c r="AH129" i="31"/>
  <c r="AI129" i="31" s="1"/>
  <c r="AK117" i="31"/>
  <c r="AL117" i="31" s="1"/>
  <c r="AB127" i="31"/>
  <c r="AM127" i="31" s="1"/>
  <c r="AE151" i="31"/>
  <c r="AF151" i="31" s="1"/>
  <c r="AK136" i="31"/>
  <c r="AL136" i="31" s="1"/>
  <c r="AG109" i="31"/>
  <c r="AH109" i="31"/>
  <c r="AD107" i="31"/>
  <c r="AE107" i="31"/>
  <c r="AE95" i="31"/>
  <c r="AD95" i="31"/>
  <c r="AE91" i="31"/>
  <c r="AF91" i="31" s="1"/>
  <c r="Z153" i="31"/>
  <c r="AG153" i="31" s="1"/>
  <c r="AN144" i="31"/>
  <c r="AO144" i="31" s="1"/>
  <c r="AC101" i="31"/>
  <c r="AQ101" i="31" s="1"/>
  <c r="Y101" i="31"/>
  <c r="AD101" i="31" s="1"/>
  <c r="AN93" i="31"/>
  <c r="AM93" i="31"/>
  <c r="AC149" i="31"/>
  <c r="AD146" i="31"/>
  <c r="AF146" i="31" s="1"/>
  <c r="AK140" i="31"/>
  <c r="AB105" i="31"/>
  <c r="AM105" i="31" s="1"/>
  <c r="AB104" i="31"/>
  <c r="AM104" i="31" s="1"/>
  <c r="AM97" i="31"/>
  <c r="AK94" i="31"/>
  <c r="AJ94" i="31"/>
  <c r="AE152" i="31"/>
  <c r="AG140" i="31"/>
  <c r="AG136" i="31"/>
  <c r="AI136" i="31" s="1"/>
  <c r="AG132" i="31"/>
  <c r="AB124" i="31"/>
  <c r="AM124" i="31" s="1"/>
  <c r="AC112" i="31"/>
  <c r="Y154" i="31"/>
  <c r="AD154" i="31" s="1"/>
  <c r="AN152" i="31"/>
  <c r="AE147" i="31"/>
  <c r="AN139" i="31"/>
  <c r="AO139" i="31" s="1"/>
  <c r="AN135" i="31"/>
  <c r="AO135" i="31" s="1"/>
  <c r="AN131" i="31"/>
  <c r="AO131" i="31" s="1"/>
  <c r="AN128" i="31"/>
  <c r="AO128" i="31" s="1"/>
  <c r="Z122" i="31"/>
  <c r="AG122" i="31" s="1"/>
  <c r="AE110" i="31"/>
  <c r="AF110" i="31" s="1"/>
  <c r="AB109" i="31"/>
  <c r="AN109" i="31" s="1"/>
  <c r="AD103" i="31"/>
  <c r="AH94" i="31"/>
  <c r="AI94" i="31" s="1"/>
  <c r="AK92" i="31"/>
  <c r="AM151" i="31"/>
  <c r="AN143" i="31"/>
  <c r="AO143" i="31" s="1"/>
  <c r="AH141" i="31"/>
  <c r="AI141" i="31" s="1"/>
  <c r="AH137" i="31"/>
  <c r="AI137" i="31" s="1"/>
  <c r="AN136" i="31"/>
  <c r="AO136" i="31" s="1"/>
  <c r="AH133" i="31"/>
  <c r="AI133" i="31" s="1"/>
  <c r="AD133" i="31"/>
  <c r="AF133" i="31" s="1"/>
  <c r="AN132" i="31"/>
  <c r="AO132" i="31" s="1"/>
  <c r="AC131" i="31"/>
  <c r="AP131" i="31" s="1"/>
  <c r="AD129" i="31"/>
  <c r="AF129" i="31" s="1"/>
  <c r="AD126" i="31"/>
  <c r="AE114" i="31"/>
  <c r="AF114" i="31" s="1"/>
  <c r="AD111" i="31"/>
  <c r="AF111" i="31" s="1"/>
  <c r="AK109" i="31"/>
  <c r="AL109" i="31" s="1"/>
  <c r="AD106" i="31"/>
  <c r="AE106" i="31"/>
  <c r="AE102" i="31"/>
  <c r="AF102" i="31" s="1"/>
  <c r="Z101" i="31"/>
  <c r="AG101" i="31" s="1"/>
  <c r="AD98" i="31"/>
  <c r="AE98" i="31"/>
  <c r="AJ96" i="31"/>
  <c r="AL96" i="31" s="1"/>
  <c r="AE93" i="31"/>
  <c r="AN108" i="31"/>
  <c r="AO108" i="31" s="1"/>
  <c r="AH102" i="31"/>
  <c r="AI102" i="31" s="1"/>
  <c r="AD7" i="18"/>
  <c r="AF7" i="18" s="1"/>
  <c r="AS7" i="18" s="1"/>
  <c r="BC7" i="18" s="1"/>
  <c r="AH154" i="31"/>
  <c r="AG154" i="31"/>
  <c r="AN154" i="31"/>
  <c r="AO154" i="31" s="1"/>
  <c r="AK154" i="31"/>
  <c r="AL154" i="31" s="1"/>
  <c r="AC154" i="31"/>
  <c r="AP154" i="31" s="1"/>
  <c r="AE153" i="31"/>
  <c r="AF153" i="31" s="1"/>
  <c r="AK153" i="31"/>
  <c r="AL153" i="31" s="1"/>
  <c r="AG152" i="31"/>
  <c r="AH152" i="31"/>
  <c r="AC145" i="31"/>
  <c r="Z151" i="31"/>
  <c r="AH151" i="31" s="1"/>
  <c r="AD149" i="31"/>
  <c r="AE149" i="31"/>
  <c r="AN145" i="31"/>
  <c r="AO145" i="31" s="1"/>
  <c r="AG144" i="31"/>
  <c r="AI144" i="31" s="1"/>
  <c r="AC142" i="31"/>
  <c r="AP142" i="31" s="1"/>
  <c r="AK148" i="31"/>
  <c r="AL148" i="31" s="1"/>
  <c r="AN147" i="31"/>
  <c r="AO147" i="31" s="1"/>
  <c r="AH145" i="31"/>
  <c r="AI145" i="31" s="1"/>
  <c r="Y144" i="31"/>
  <c r="AD144" i="31" s="1"/>
  <c r="AA143" i="31"/>
  <c r="AJ143" i="31" s="1"/>
  <c r="AM152" i="31"/>
  <c r="AA151" i="31"/>
  <c r="AJ151" i="31" s="1"/>
  <c r="AJ150" i="31"/>
  <c r="AL150" i="31" s="1"/>
  <c r="AH149" i="31"/>
  <c r="AI149" i="31" s="1"/>
  <c r="AN148" i="31"/>
  <c r="AO148" i="31" s="1"/>
  <c r="AC146" i="31"/>
  <c r="AQ146" i="31" s="1"/>
  <c r="AN140" i="31"/>
  <c r="AO140" i="31" s="1"/>
  <c r="AM138" i="31"/>
  <c r="AN138" i="31"/>
  <c r="AM134" i="31"/>
  <c r="AN134" i="31"/>
  <c r="AM130" i="31"/>
  <c r="AN130" i="31"/>
  <c r="AM126" i="31"/>
  <c r="AN126" i="31"/>
  <c r="AD152" i="31"/>
  <c r="AE150" i="31"/>
  <c r="AF150" i="31" s="1"/>
  <c r="AM141" i="31"/>
  <c r="AN141" i="31"/>
  <c r="AM137" i="31"/>
  <c r="AN137" i="31"/>
  <c r="AM133" i="31"/>
  <c r="AN133" i="31"/>
  <c r="AM129" i="31"/>
  <c r="AN129" i="31"/>
  <c r="AM125" i="31"/>
  <c r="AN125" i="31"/>
  <c r="AG148" i="31"/>
  <c r="AI148" i="31" s="1"/>
  <c r="AA146" i="31"/>
  <c r="AK146" i="31" s="1"/>
  <c r="AN151" i="31"/>
  <c r="AM150" i="31"/>
  <c r="AC150" i="31"/>
  <c r="AJ149" i="31"/>
  <c r="AK149" i="31"/>
  <c r="Y148" i="31"/>
  <c r="AD148" i="31" s="1"/>
  <c r="AD147" i="31"/>
  <c r="AN146" i="31"/>
  <c r="AO146" i="31" s="1"/>
  <c r="Y140" i="31"/>
  <c r="AE140" i="31" s="1"/>
  <c r="Z124" i="31"/>
  <c r="AG124" i="31" s="1"/>
  <c r="AK139" i="31"/>
  <c r="AK135" i="31"/>
  <c r="AK131" i="31"/>
  <c r="AK127" i="31"/>
  <c r="Y124" i="31"/>
  <c r="AE124" i="31" s="1"/>
  <c r="AM98" i="31"/>
  <c r="AN98" i="31"/>
  <c r="AJ139" i="31"/>
  <c r="AJ135" i="31"/>
  <c r="AJ131" i="31"/>
  <c r="AJ127" i="31"/>
  <c r="AB122" i="31"/>
  <c r="AN122" i="31" s="1"/>
  <c r="Z121" i="31"/>
  <c r="AH121" i="31" s="1"/>
  <c r="AG110" i="31"/>
  <c r="AH110" i="31"/>
  <c r="AM94" i="31"/>
  <c r="AN94" i="31"/>
  <c r="AE145" i="31"/>
  <c r="AF145" i="31" s="1"/>
  <c r="AK142" i="31"/>
  <c r="AE141" i="31"/>
  <c r="AF141" i="31" s="1"/>
  <c r="AK138" i="31"/>
  <c r="AC138" i="31"/>
  <c r="AE137" i="31"/>
  <c r="AF137" i="31" s="1"/>
  <c r="Y136" i="31"/>
  <c r="AD136" i="31" s="1"/>
  <c r="AK134" i="31"/>
  <c r="AC134" i="31"/>
  <c r="AQ134" i="31" s="1"/>
  <c r="Y132" i="31"/>
  <c r="AE132" i="31" s="1"/>
  <c r="AK130" i="31"/>
  <c r="AC130" i="31"/>
  <c r="Y128" i="31"/>
  <c r="AD128" i="31" s="1"/>
  <c r="AK126" i="31"/>
  <c r="AC126" i="31"/>
  <c r="AE125" i="31"/>
  <c r="AF125" i="31" s="1"/>
  <c r="AN117" i="31"/>
  <c r="AM117" i="31"/>
  <c r="Z147" i="31"/>
  <c r="AG147" i="31" s="1"/>
  <c r="Z143" i="31"/>
  <c r="AG143" i="31" s="1"/>
  <c r="AJ142" i="31"/>
  <c r="Z139" i="31"/>
  <c r="AG139" i="31" s="1"/>
  <c r="AJ138" i="31"/>
  <c r="Z135" i="31"/>
  <c r="AG135" i="31" s="1"/>
  <c r="AJ134" i="31"/>
  <c r="Z131" i="31"/>
  <c r="AH131" i="31" s="1"/>
  <c r="AJ130" i="31"/>
  <c r="Z127" i="31"/>
  <c r="AG127" i="31" s="1"/>
  <c r="AJ126" i="31"/>
  <c r="AG114" i="31"/>
  <c r="AH114" i="31"/>
  <c r="AK145" i="31"/>
  <c r="AL145" i="31" s="1"/>
  <c r="Y143" i="31"/>
  <c r="AD143" i="31" s="1"/>
  <c r="AK141" i="31"/>
  <c r="AL141" i="31" s="1"/>
  <c r="AC141" i="31"/>
  <c r="AP141" i="31" s="1"/>
  <c r="Y139" i="31"/>
  <c r="AD139" i="31" s="1"/>
  <c r="AK137" i="31"/>
  <c r="AL137" i="31" s="1"/>
  <c r="AC137" i="31"/>
  <c r="AQ137" i="31" s="1"/>
  <c r="Y135" i="31"/>
  <c r="AD135" i="31" s="1"/>
  <c r="AK133" i="31"/>
  <c r="AL133" i="31" s="1"/>
  <c r="AC133" i="31"/>
  <c r="AQ133" i="31" s="1"/>
  <c r="Y131" i="31"/>
  <c r="AD131" i="31" s="1"/>
  <c r="AK129" i="31"/>
  <c r="AL129" i="31" s="1"/>
  <c r="AC129" i="31"/>
  <c r="Y127" i="31"/>
  <c r="AD127" i="31" s="1"/>
  <c r="AK125" i="31"/>
  <c r="AL125" i="31" s="1"/>
  <c r="AC125" i="31"/>
  <c r="AQ125" i="31" s="1"/>
  <c r="AB123" i="31"/>
  <c r="AM123" i="31" s="1"/>
  <c r="AH150" i="31"/>
  <c r="AI150" i="31" s="1"/>
  <c r="AH146" i="31"/>
  <c r="AI146" i="31" s="1"/>
  <c r="AH142" i="31"/>
  <c r="AI142" i="31" s="1"/>
  <c r="AH138" i="31"/>
  <c r="AI138" i="31" s="1"/>
  <c r="AH134" i="31"/>
  <c r="AI134" i="31" s="1"/>
  <c r="AH130" i="31"/>
  <c r="AI130" i="31" s="1"/>
  <c r="AH126" i="31"/>
  <c r="AI126" i="31" s="1"/>
  <c r="AE122" i="31"/>
  <c r="AF122" i="31" s="1"/>
  <c r="AD121" i="31"/>
  <c r="AE121" i="31"/>
  <c r="AG91" i="31"/>
  <c r="AH91" i="31"/>
  <c r="Z123" i="31"/>
  <c r="AG123" i="31" s="1"/>
  <c r="AJ122" i="31"/>
  <c r="AK122" i="31"/>
  <c r="AG106" i="31"/>
  <c r="AH106" i="31"/>
  <c r="AA123" i="31"/>
  <c r="AK123" i="31" s="1"/>
  <c r="AC122" i="31"/>
  <c r="AQ122" i="31" s="1"/>
  <c r="AG120" i="31"/>
  <c r="Y120" i="31"/>
  <c r="AE120" i="31" s="1"/>
  <c r="AA119" i="31"/>
  <c r="AK119" i="31" s="1"/>
  <c r="AK118" i="31"/>
  <c r="AL118" i="31" s="1"/>
  <c r="AC118" i="31"/>
  <c r="AP118" i="31" s="1"/>
  <c r="AE117" i="31"/>
  <c r="AF117" i="31" s="1"/>
  <c r="AG116" i="31"/>
  <c r="Y116" i="31"/>
  <c r="AE116" i="31" s="1"/>
  <c r="AA115" i="31"/>
  <c r="AK115" i="31" s="1"/>
  <c r="AK114" i="31"/>
  <c r="AL114" i="31" s="1"/>
  <c r="AC114" i="31"/>
  <c r="AQ114" i="31" s="1"/>
  <c r="AE113" i="31"/>
  <c r="AF113" i="31" s="1"/>
  <c r="AG112" i="31"/>
  <c r="Y112" i="31"/>
  <c r="AE112" i="31" s="1"/>
  <c r="AA111" i="31"/>
  <c r="AK111" i="31" s="1"/>
  <c r="AK110" i="31"/>
  <c r="AL110" i="31" s="1"/>
  <c r="AC110" i="31"/>
  <c r="AQ110" i="31" s="1"/>
  <c r="AE109" i="31"/>
  <c r="AF109" i="31" s="1"/>
  <c r="AG108" i="31"/>
  <c r="Y108" i="31"/>
  <c r="AE108" i="31" s="1"/>
  <c r="AA107" i="31"/>
  <c r="AK107" i="31" s="1"/>
  <c r="AK106" i="31"/>
  <c r="AL106" i="31" s="1"/>
  <c r="AC106" i="31"/>
  <c r="AE105" i="31"/>
  <c r="AF105" i="31" s="1"/>
  <c r="AG104" i="31"/>
  <c r="Y104" i="31"/>
  <c r="AD104" i="31" s="1"/>
  <c r="AA103" i="31"/>
  <c r="AK103" i="31" s="1"/>
  <c r="AK102" i="31"/>
  <c r="AL102" i="31" s="1"/>
  <c r="AC102" i="31"/>
  <c r="AG100" i="31"/>
  <c r="Y100" i="31"/>
  <c r="AE100" i="31" s="1"/>
  <c r="AK99" i="31"/>
  <c r="AK98" i="31"/>
  <c r="AL98" i="31" s="1"/>
  <c r="AQ98" i="31"/>
  <c r="AE97" i="31"/>
  <c r="AF97" i="31" s="1"/>
  <c r="AG96" i="31"/>
  <c r="AE96" i="31"/>
  <c r="AK95" i="31"/>
  <c r="AQ94" i="31"/>
  <c r="AG92" i="31"/>
  <c r="AD92" i="31"/>
  <c r="AN120" i="31"/>
  <c r="AO120" i="31" s="1"/>
  <c r="AH119" i="31"/>
  <c r="AI119" i="31" s="1"/>
  <c r="AB118" i="31"/>
  <c r="AM118" i="31" s="1"/>
  <c r="AN116" i="31"/>
  <c r="AO116" i="31" s="1"/>
  <c r="Z115" i="31"/>
  <c r="AG115" i="31" s="1"/>
  <c r="AB114" i="31"/>
  <c r="AM114" i="31" s="1"/>
  <c r="AN112" i="31"/>
  <c r="AO112" i="31" s="1"/>
  <c r="Z111" i="31"/>
  <c r="AG111" i="31" s="1"/>
  <c r="AB110" i="31"/>
  <c r="AM110" i="31" s="1"/>
  <c r="Z107" i="31"/>
  <c r="AG107" i="31" s="1"/>
  <c r="AB106" i="31"/>
  <c r="AM106" i="31" s="1"/>
  <c r="Z103" i="31"/>
  <c r="AG103" i="31" s="1"/>
  <c r="AB102" i="31"/>
  <c r="AM102" i="31" s="1"/>
  <c r="AN100" i="31"/>
  <c r="AO100" i="31" s="1"/>
  <c r="AG99" i="31"/>
  <c r="AN96" i="31"/>
  <c r="AO96" i="31" s="1"/>
  <c r="AH95" i="31"/>
  <c r="AK105" i="31"/>
  <c r="AL105" i="31" s="1"/>
  <c r="AK101" i="31"/>
  <c r="AL101" i="31" s="1"/>
  <c r="AK97" i="31"/>
  <c r="AL97" i="31" s="1"/>
  <c r="AK93" i="31"/>
  <c r="AL93" i="31" s="1"/>
  <c r="AB121" i="31"/>
  <c r="AM121" i="31" s="1"/>
  <c r="AN119" i="31"/>
  <c r="AO119" i="31" s="1"/>
  <c r="AH118" i="31"/>
  <c r="AI118" i="31" s="1"/>
  <c r="AN115" i="31"/>
  <c r="AO115" i="31" s="1"/>
  <c r="AN111" i="31"/>
  <c r="AO111" i="31" s="1"/>
  <c r="AN107" i="31"/>
  <c r="AO107" i="31" s="1"/>
  <c r="AN103" i="31"/>
  <c r="AO103" i="31" s="1"/>
  <c r="AN99" i="31"/>
  <c r="AO99" i="31" s="1"/>
  <c r="AN95" i="31"/>
  <c r="AO95" i="31" s="1"/>
  <c r="AK120" i="31"/>
  <c r="AL120" i="31" s="1"/>
  <c r="AE119" i="31"/>
  <c r="AF119" i="31" s="1"/>
  <c r="AK116" i="31"/>
  <c r="AL116" i="31" s="1"/>
  <c r="AE115" i="31"/>
  <c r="AF115" i="31" s="1"/>
  <c r="AK112" i="31"/>
  <c r="AL112" i="31" s="1"/>
  <c r="AK108" i="31"/>
  <c r="AL108" i="31" s="1"/>
  <c r="AK104" i="31"/>
  <c r="AL104" i="31" s="1"/>
  <c r="AK100" i="31"/>
  <c r="AL100" i="31" s="1"/>
  <c r="AH117" i="31"/>
  <c r="AI117" i="31" s="1"/>
  <c r="AH113" i="31"/>
  <c r="AI113" i="31" s="1"/>
  <c r="AH120" i="31"/>
  <c r="AH116" i="31"/>
  <c r="AH112" i="31"/>
  <c r="AH108" i="31"/>
  <c r="AH104" i="31"/>
  <c r="AH100" i="31"/>
  <c r="AH96" i="31"/>
  <c r="AH92" i="31"/>
  <c r="AI140" i="31" l="1"/>
  <c r="AL127" i="31"/>
  <c r="AQ124" i="31"/>
  <c r="AR124" i="31" s="1"/>
  <c r="AE136" i="31"/>
  <c r="AP151" i="31"/>
  <c r="AI98" i="31"/>
  <c r="AQ38" i="31"/>
  <c r="AR38" i="31" s="1"/>
  <c r="AQ54" i="31"/>
  <c r="AR54" i="31" s="1"/>
  <c r="BH7" i="18"/>
  <c r="BI7" i="18" s="1"/>
  <c r="BL7" i="18" s="1"/>
  <c r="R6" i="2" s="1"/>
  <c r="AP31" i="31"/>
  <c r="AR31" i="31" s="1"/>
  <c r="AP73" i="31"/>
  <c r="AR73" i="31" s="1"/>
  <c r="AQ57" i="31"/>
  <c r="AR57" i="31" s="1"/>
  <c r="AQ26" i="31"/>
  <c r="AR26" i="31" s="1"/>
  <c r="AQ67" i="31"/>
  <c r="AR67" i="31" s="1"/>
  <c r="AP47" i="31"/>
  <c r="AR47" i="31" s="1"/>
  <c r="AP107" i="31"/>
  <c r="AR107" i="31" s="1"/>
  <c r="AQ139" i="31"/>
  <c r="AR139" i="31" s="1"/>
  <c r="AP117" i="31"/>
  <c r="AH122" i="31"/>
  <c r="AL94" i="31"/>
  <c r="AO93" i="31"/>
  <c r="AQ83" i="31"/>
  <c r="AR83" i="31" s="1"/>
  <c r="AP123" i="31"/>
  <c r="AR123" i="31" s="1"/>
  <c r="AQ103" i="31"/>
  <c r="AR103" i="31" s="1"/>
  <c r="AR77" i="31"/>
  <c r="AI132" i="31"/>
  <c r="AP75" i="31"/>
  <c r="AR75" i="31" s="1"/>
  <c r="AQ96" i="31"/>
  <c r="AR96" i="31" s="1"/>
  <c r="AP143" i="31"/>
  <c r="AL140" i="31"/>
  <c r="AI128" i="31"/>
  <c r="AP111" i="31"/>
  <c r="AR111" i="31" s="1"/>
  <c r="AP35" i="31"/>
  <c r="AR35" i="31" s="1"/>
  <c r="AO150" i="31"/>
  <c r="AQ89" i="31"/>
  <c r="AR89" i="31" s="1"/>
  <c r="AP59" i="31"/>
  <c r="AR59" i="31" s="1"/>
  <c r="AQ32" i="31"/>
  <c r="AR32" i="31" s="1"/>
  <c r="AL132" i="31"/>
  <c r="AR148" i="31"/>
  <c r="AQ39" i="31"/>
  <c r="AR39" i="31" s="1"/>
  <c r="AQ85" i="31"/>
  <c r="AR85" i="31" s="1"/>
  <c r="AL124" i="31"/>
  <c r="AQ50" i="31"/>
  <c r="AR50" i="31" s="1"/>
  <c r="AD123" i="31"/>
  <c r="AR119" i="31"/>
  <c r="AR79" i="31"/>
  <c r="AR46" i="31"/>
  <c r="AI122" i="31"/>
  <c r="AL91" i="31"/>
  <c r="AQ108" i="31"/>
  <c r="AR108" i="31" s="1"/>
  <c r="AQ100" i="31"/>
  <c r="AR100" i="31" s="1"/>
  <c r="AQ135" i="31"/>
  <c r="AR135" i="31" s="1"/>
  <c r="AQ44" i="31"/>
  <c r="AR44" i="31" s="1"/>
  <c r="AR117" i="31"/>
  <c r="AQ81" i="31"/>
  <c r="AR81" i="31" s="1"/>
  <c r="AP61" i="31"/>
  <c r="AR61" i="31" s="1"/>
  <c r="AP91" i="31"/>
  <c r="AR91" i="31" s="1"/>
  <c r="AP55" i="31"/>
  <c r="AR55" i="31" s="1"/>
  <c r="AP113" i="31"/>
  <c r="AR113" i="31" s="1"/>
  <c r="AP120" i="31"/>
  <c r="AR120" i="31" s="1"/>
  <c r="AR140" i="31"/>
  <c r="AQ69" i="31"/>
  <c r="AR69" i="31" s="1"/>
  <c r="AQ48" i="31"/>
  <c r="AQ36" i="31"/>
  <c r="AP24" i="31"/>
  <c r="AR24" i="31" s="1"/>
  <c r="AQ51" i="31"/>
  <c r="AR51" i="31" s="1"/>
  <c r="AQ65" i="31"/>
  <c r="AR65" i="31" s="1"/>
  <c r="AP42" i="31"/>
  <c r="AR42" i="31" s="1"/>
  <c r="AR63" i="31"/>
  <c r="AQ52" i="31"/>
  <c r="AR52" i="31" s="1"/>
  <c r="AR48" i="31"/>
  <c r="AQ40" i="31"/>
  <c r="AR40" i="31" s="1"/>
  <c r="AP36" i="31"/>
  <c r="AQ28" i="31"/>
  <c r="AR28" i="31" s="1"/>
  <c r="AQ34" i="31"/>
  <c r="AR34" i="31" s="1"/>
  <c r="AQ22" i="31"/>
  <c r="AQ128" i="31"/>
  <c r="AP134" i="31"/>
  <c r="AR134" i="31" s="1"/>
  <c r="AQ141" i="31"/>
  <c r="AR141" i="31" s="1"/>
  <c r="AP122" i="31"/>
  <c r="AR122" i="31" s="1"/>
  <c r="AP130" i="31"/>
  <c r="AQ145" i="31"/>
  <c r="AR151" i="31"/>
  <c r="AQ112" i="31"/>
  <c r="AP126" i="31"/>
  <c r="AQ131" i="31"/>
  <c r="AR131" i="31" s="1"/>
  <c r="AQ142" i="31"/>
  <c r="AR142" i="31" s="1"/>
  <c r="AR143" i="31"/>
  <c r="AL126" i="31"/>
  <c r="AL134" i="31"/>
  <c r="AL131" i="31"/>
  <c r="AP93" i="31"/>
  <c r="AP102" i="31"/>
  <c r="AP110" i="31"/>
  <c r="AR110" i="31" s="1"/>
  <c r="AP114" i="31"/>
  <c r="AR114" i="31" s="1"/>
  <c r="AP121" i="31"/>
  <c r="AP125" i="31"/>
  <c r="AR125" i="31" s="1"/>
  <c r="AP128" i="31"/>
  <c r="AQ144" i="31"/>
  <c r="AP149" i="31"/>
  <c r="AQ84" i="31"/>
  <c r="AQ80" i="31"/>
  <c r="AQ76" i="31"/>
  <c r="AR76" i="31" s="1"/>
  <c r="AQ72" i="31"/>
  <c r="AR72" i="31" s="1"/>
  <c r="AQ68" i="31"/>
  <c r="AR68" i="31" s="1"/>
  <c r="AQ64" i="31"/>
  <c r="AQ60" i="31"/>
  <c r="AR60" i="31" s="1"/>
  <c r="AP53" i="31"/>
  <c r="AQ49" i="31"/>
  <c r="AP45" i="31"/>
  <c r="AR45" i="31" s="1"/>
  <c r="AQ41" i="31"/>
  <c r="AP37" i="31"/>
  <c r="AP33" i="31"/>
  <c r="AR33" i="31" s="1"/>
  <c r="AP29" i="31"/>
  <c r="AR29" i="31" s="1"/>
  <c r="AP25" i="31"/>
  <c r="AR25" i="31" s="1"/>
  <c r="AQ109" i="31"/>
  <c r="AR109" i="31" s="1"/>
  <c r="AP137" i="31"/>
  <c r="AR137" i="31" s="1"/>
  <c r="AP145" i="31"/>
  <c r="AR22" i="31"/>
  <c r="AQ104" i="31"/>
  <c r="AR104" i="31" s="1"/>
  <c r="AP106" i="31"/>
  <c r="AP112" i="31"/>
  <c r="AP116" i="31"/>
  <c r="AR116" i="31" s="1"/>
  <c r="AQ129" i="31"/>
  <c r="AP146" i="31"/>
  <c r="AR146" i="31" s="1"/>
  <c r="AP90" i="31"/>
  <c r="AP86" i="31"/>
  <c r="AP82" i="31"/>
  <c r="AR82" i="31" s="1"/>
  <c r="AP74" i="31"/>
  <c r="AP70" i="31"/>
  <c r="AP58" i="31"/>
  <c r="AP153" i="31"/>
  <c r="AQ92" i="31"/>
  <c r="AR92" i="31" s="1"/>
  <c r="AQ97" i="31"/>
  <c r="AQ99" i="31"/>
  <c r="AR99" i="31" s="1"/>
  <c r="AP105" i="31"/>
  <c r="AR105" i="31" s="1"/>
  <c r="AQ132" i="31"/>
  <c r="AR132" i="31" s="1"/>
  <c r="AQ138" i="31"/>
  <c r="AQ150" i="31"/>
  <c r="AQ154" i="31"/>
  <c r="AR154" i="31" s="1"/>
  <c r="AQ93" i="31"/>
  <c r="AP94" i="31"/>
  <c r="AR94" i="31" s="1"/>
  <c r="AQ102" i="31"/>
  <c r="AQ118" i="31"/>
  <c r="AR118" i="31" s="1"/>
  <c r="AQ121" i="31"/>
  <c r="AP144" i="31"/>
  <c r="AQ149" i="31"/>
  <c r="AQ88" i="31"/>
  <c r="AR88" i="31" s="1"/>
  <c r="AR84" i="31"/>
  <c r="AP80" i="31"/>
  <c r="AP64" i="31"/>
  <c r="AQ56" i="31"/>
  <c r="AR56" i="31" s="1"/>
  <c r="AQ53" i="31"/>
  <c r="AP49" i="31"/>
  <c r="AP41" i="31"/>
  <c r="AQ37" i="31"/>
  <c r="AP30" i="31"/>
  <c r="AR30" i="31" s="1"/>
  <c r="AQ95" i="31"/>
  <c r="AR95" i="31" s="1"/>
  <c r="AP98" i="31"/>
  <c r="AR98" i="31" s="1"/>
  <c r="AQ115" i="31"/>
  <c r="AR115" i="31" s="1"/>
  <c r="AQ130" i="31"/>
  <c r="AQ87" i="31"/>
  <c r="AR87" i="31" s="1"/>
  <c r="AQ71" i="31"/>
  <c r="AR71" i="31" s="1"/>
  <c r="AQ23" i="31"/>
  <c r="AR23" i="31" s="1"/>
  <c r="AP101" i="31"/>
  <c r="AR101" i="31" s="1"/>
  <c r="AQ106" i="31"/>
  <c r="AQ126" i="31"/>
  <c r="AP129" i="31"/>
  <c r="AP133" i="31"/>
  <c r="AR133" i="31" s="1"/>
  <c r="AQ152" i="31"/>
  <c r="AR152" i="31" s="1"/>
  <c r="AQ90" i="31"/>
  <c r="AQ86" i="31"/>
  <c r="AP78" i="31"/>
  <c r="AR78" i="31" s="1"/>
  <c r="AQ74" i="31"/>
  <c r="AQ70" i="31"/>
  <c r="AP66" i="31"/>
  <c r="AR66" i="31" s="1"/>
  <c r="AP62" i="31"/>
  <c r="AR62" i="31" s="1"/>
  <c r="AQ58" i="31"/>
  <c r="AQ43" i="31"/>
  <c r="AR43" i="31" s="1"/>
  <c r="AQ27" i="31"/>
  <c r="AR27" i="31" s="1"/>
  <c r="AQ153" i="31"/>
  <c r="AP97" i="31"/>
  <c r="AQ127" i="31"/>
  <c r="AR127" i="31" s="1"/>
  <c r="AQ136" i="31"/>
  <c r="AR136" i="31" s="1"/>
  <c r="AP138" i="31"/>
  <c r="AQ147" i="31"/>
  <c r="AR147" i="31" s="1"/>
  <c r="AP150" i="31"/>
  <c r="AH124" i="31"/>
  <c r="AI124" i="31" s="1"/>
  <c r="AO91" i="31"/>
  <c r="AE154" i="31"/>
  <c r="AF154" i="31" s="1"/>
  <c r="AF126" i="31"/>
  <c r="AL144" i="31"/>
  <c r="AM113" i="31"/>
  <c r="AO113" i="31" s="1"/>
  <c r="AL130" i="31"/>
  <c r="AH135" i="31"/>
  <c r="AI135" i="31" s="1"/>
  <c r="AD140" i="31"/>
  <c r="AF140" i="31" s="1"/>
  <c r="AS140" i="31" s="1"/>
  <c r="AH101" i="31"/>
  <c r="AF95" i="31"/>
  <c r="AF123" i="31"/>
  <c r="AD134" i="31"/>
  <c r="AF134" i="31" s="1"/>
  <c r="AI154" i="31"/>
  <c r="AN97" i="31"/>
  <c r="AO97" i="31" s="1"/>
  <c r="AL122" i="31"/>
  <c r="AK113" i="31"/>
  <c r="AL113" i="31" s="1"/>
  <c r="AH115" i="31"/>
  <c r="AI115" i="31" s="1"/>
  <c r="AO133" i="31"/>
  <c r="AE101" i="31"/>
  <c r="AF101" i="31" s="1"/>
  <c r="AE130" i="31"/>
  <c r="AF130" i="31" s="1"/>
  <c r="AE118" i="31"/>
  <c r="AF118" i="31" s="1"/>
  <c r="AE104" i="31"/>
  <c r="AF104" i="31" s="1"/>
  <c r="AO152" i="31"/>
  <c r="AK128" i="31"/>
  <c r="AL128" i="31" s="1"/>
  <c r="AI106" i="31"/>
  <c r="AO126" i="31"/>
  <c r="AF152" i="31"/>
  <c r="AN124" i="31"/>
  <c r="AO124" i="31" s="1"/>
  <c r="AO151" i="31"/>
  <c r="AF103" i="31"/>
  <c r="AJ99" i="31"/>
  <c r="AL99" i="31" s="1"/>
  <c r="AL135" i="31"/>
  <c r="AG151" i="31"/>
  <c r="AI151" i="31" s="1"/>
  <c r="AE92" i="31"/>
  <c r="AF92" i="31" s="1"/>
  <c r="AH107" i="31"/>
  <c r="AI107" i="31" s="1"/>
  <c r="AE128" i="31"/>
  <c r="AF128" i="31" s="1"/>
  <c r="AO117" i="31"/>
  <c r="AF136" i="31"/>
  <c r="AJ146" i="31"/>
  <c r="AL146" i="31" s="1"/>
  <c r="AM109" i="31"/>
  <c r="AO109" i="31" s="1"/>
  <c r="AJ92" i="31"/>
  <c r="AL92" i="31" s="1"/>
  <c r="AN123" i="31"/>
  <c r="AO123" i="31" s="1"/>
  <c r="AH147" i="31"/>
  <c r="AI147" i="31" s="1"/>
  <c r="AL149" i="31"/>
  <c r="AI152" i="31"/>
  <c r="AI101" i="31"/>
  <c r="AF106" i="31"/>
  <c r="AN104" i="31"/>
  <c r="AO104" i="31" s="1"/>
  <c r="AF107" i="31"/>
  <c r="AG121" i="31"/>
  <c r="AI121" i="31" s="1"/>
  <c r="AF147" i="31"/>
  <c r="AO129" i="31"/>
  <c r="AK143" i="31"/>
  <c r="AL143" i="31" s="1"/>
  <c r="AE144" i="31"/>
  <c r="AF144" i="31" s="1"/>
  <c r="AF149" i="31"/>
  <c r="AN105" i="31"/>
  <c r="AO105" i="31" s="1"/>
  <c r="AH153" i="31"/>
  <c r="AI153" i="31" s="1"/>
  <c r="AN127" i="31"/>
  <c r="AO127" i="31" s="1"/>
  <c r="AI92" i="31"/>
  <c r="AH103" i="31"/>
  <c r="AI103" i="31" s="1"/>
  <c r="AI96" i="31"/>
  <c r="AJ95" i="31"/>
  <c r="AL95" i="31" s="1"/>
  <c r="AH123" i="31"/>
  <c r="AI123" i="31" s="1"/>
  <c r="AJ123" i="31"/>
  <c r="AL123" i="31" s="1"/>
  <c r="AL138" i="31"/>
  <c r="AH143" i="31"/>
  <c r="AI143" i="31" s="1"/>
  <c r="AM122" i="31"/>
  <c r="AO122" i="31" s="1"/>
  <c r="AL139" i="31"/>
  <c r="AD93" i="31"/>
  <c r="AF93" i="31" s="1"/>
  <c r="AF98" i="31"/>
  <c r="AI109" i="31"/>
  <c r="AN102" i="31"/>
  <c r="AO102" i="31" s="1"/>
  <c r="AD100" i="31"/>
  <c r="AF100" i="31" s="1"/>
  <c r="AH99" i="31"/>
  <c r="AI99" i="31" s="1"/>
  <c r="AI100" i="31"/>
  <c r="AN118" i="31"/>
  <c r="AO118" i="31" s="1"/>
  <c r="AJ103" i="31"/>
  <c r="AL103" i="31" s="1"/>
  <c r="AE131" i="31"/>
  <c r="AF131" i="31" s="1"/>
  <c r="AG131" i="31"/>
  <c r="AI131" i="31" s="1"/>
  <c r="AO141" i="31"/>
  <c r="AO134" i="31"/>
  <c r="AK151" i="31"/>
  <c r="AL151" i="31" s="1"/>
  <c r="AD112" i="31"/>
  <c r="AF112" i="31" s="1"/>
  <c r="AD132" i="31"/>
  <c r="AF132" i="31" s="1"/>
  <c r="AH111" i="31"/>
  <c r="AI111" i="31" s="1"/>
  <c r="AI120" i="31"/>
  <c r="AI91" i="31"/>
  <c r="AD116" i="31"/>
  <c r="AF116" i="31" s="1"/>
  <c r="AJ115" i="31"/>
  <c r="AL115" i="31" s="1"/>
  <c r="AJ111" i="31"/>
  <c r="AL111" i="31" s="1"/>
  <c r="AG95" i="31"/>
  <c r="AI95" i="31" s="1"/>
  <c r="AN121" i="31"/>
  <c r="AO121" i="31" s="1"/>
  <c r="AE135" i="31"/>
  <c r="AF135" i="31" s="1"/>
  <c r="AE143" i="31"/>
  <c r="AF143" i="31" s="1"/>
  <c r="AI116" i="31"/>
  <c r="AD120" i="31"/>
  <c r="AF120" i="31" s="1"/>
  <c r="AH127" i="31"/>
  <c r="AI127" i="31" s="1"/>
  <c r="AI110" i="31"/>
  <c r="AD124" i="31"/>
  <c r="AF124" i="31" s="1"/>
  <c r="AD96" i="31"/>
  <c r="AF96" i="31" s="1"/>
  <c r="AN110" i="31"/>
  <c r="AO110" i="31" s="1"/>
  <c r="AO138" i="31"/>
  <c r="AI112" i="31"/>
  <c r="AN106" i="31"/>
  <c r="AO106" i="31" s="1"/>
  <c r="AI114" i="31"/>
  <c r="AH139" i="31"/>
  <c r="AI139" i="31" s="1"/>
  <c r="AE148" i="31"/>
  <c r="AF148" i="31" s="1"/>
  <c r="AS148" i="31" s="1"/>
  <c r="AE139" i="31"/>
  <c r="AF139" i="31" s="1"/>
  <c r="AO125" i="31"/>
  <c r="AI108" i="31"/>
  <c r="AF121" i="31"/>
  <c r="AL142" i="31"/>
  <c r="AO94" i="31"/>
  <c r="AO137" i="31"/>
  <c r="AO130" i="31"/>
  <c r="AI104" i="31"/>
  <c r="AD108" i="31"/>
  <c r="AF108" i="31" s="1"/>
  <c r="AJ107" i="31"/>
  <c r="AL107" i="31" s="1"/>
  <c r="AJ119" i="31"/>
  <c r="AL119" i="31" s="1"/>
  <c r="AS119" i="31" s="1"/>
  <c r="AN114" i="31"/>
  <c r="AO114" i="31" s="1"/>
  <c r="AO98" i="31"/>
  <c r="AE127" i="31"/>
  <c r="AF127" i="31" s="1"/>
  <c r="AS94" i="31" l="1"/>
  <c r="AR129" i="31"/>
  <c r="AS129" i="31" s="1"/>
  <c r="AS137" i="31"/>
  <c r="AS154" i="31"/>
  <c r="AS117" i="31"/>
  <c r="AR49" i="31"/>
  <c r="AS142" i="31"/>
  <c r="AS141" i="31"/>
  <c r="AS131" i="31"/>
  <c r="AR138" i="31"/>
  <c r="AS138" i="31" s="1"/>
  <c r="AR36" i="31"/>
  <c r="AS139" i="31"/>
  <c r="AR144" i="31"/>
  <c r="AS144" i="31" s="1"/>
  <c r="AS146" i="31"/>
  <c r="AR128" i="31"/>
  <c r="AS147" i="31"/>
  <c r="AS136" i="31"/>
  <c r="AR106" i="31"/>
  <c r="AS106" i="31" s="1"/>
  <c r="AS111" i="31"/>
  <c r="AS96" i="31"/>
  <c r="AS127" i="31"/>
  <c r="AS109" i="31"/>
  <c r="AS105" i="31"/>
  <c r="AR90" i="31"/>
  <c r="AS110" i="31"/>
  <c r="AS99" i="31"/>
  <c r="AS98" i="31"/>
  <c r="AS128" i="31"/>
  <c r="AS114" i="31"/>
  <c r="AS152" i="31"/>
  <c r="AS101" i="31"/>
  <c r="AR102" i="31"/>
  <c r="AS102" i="31" s="1"/>
  <c r="AS92" i="31"/>
  <c r="AS133" i="31"/>
  <c r="AR64" i="31"/>
  <c r="AS91" i="31"/>
  <c r="AS151" i="31"/>
  <c r="AS115" i="31"/>
  <c r="AR97" i="31"/>
  <c r="AS97" i="31" s="1"/>
  <c r="AR70" i="31"/>
  <c r="AS122" i="31"/>
  <c r="AR112" i="31"/>
  <c r="AS112" i="31" s="1"/>
  <c r="AS125" i="31"/>
  <c r="AS113" i="31"/>
  <c r="AS134" i="31"/>
  <c r="AR37" i="31"/>
  <c r="AR53" i="31"/>
  <c r="AR149" i="31"/>
  <c r="AS149" i="31" s="1"/>
  <c r="AS135" i="31"/>
  <c r="AS100" i="31"/>
  <c r="AS103" i="31"/>
  <c r="AS104" i="31"/>
  <c r="AS123" i="31"/>
  <c r="AR150" i="31"/>
  <c r="AS150" i="31" s="1"/>
  <c r="AR80" i="31"/>
  <c r="AR153" i="31"/>
  <c r="AS153" i="31" s="1"/>
  <c r="AR74" i="31"/>
  <c r="AR145" i="31"/>
  <c r="AS145" i="31" s="1"/>
  <c r="AR121" i="31"/>
  <c r="AS121" i="31" s="1"/>
  <c r="AR93" i="31"/>
  <c r="AS93" i="31" s="1"/>
  <c r="AS108" i="31"/>
  <c r="AS143" i="31"/>
  <c r="AS120" i="31"/>
  <c r="AS116" i="31"/>
  <c r="AS132" i="31"/>
  <c r="AS107" i="31"/>
  <c r="AS118" i="31"/>
  <c r="AS95" i="31"/>
  <c r="AS124" i="31"/>
  <c r="AR86" i="31"/>
  <c r="AR126" i="31"/>
  <c r="AS126" i="31" s="1"/>
  <c r="AR130" i="31"/>
  <c r="AS130" i="31" s="1"/>
  <c r="AR41" i="31"/>
  <c r="AR58" i="31"/>
  <c r="G153" i="34"/>
  <c r="H153" i="34" s="1"/>
  <c r="G154" i="34"/>
  <c r="H154" i="34" s="1"/>
  <c r="H40" i="34"/>
  <c r="U39" i="2"/>
  <c r="H47" i="34"/>
  <c r="U46" i="2"/>
  <c r="H52" i="34"/>
  <c r="U51" i="2" s="1"/>
  <c r="H59" i="34"/>
  <c r="U58" i="2"/>
  <c r="H64" i="34"/>
  <c r="U63" i="2" s="1"/>
  <c r="H71" i="34"/>
  <c r="U70" i="2" s="1"/>
  <c r="H75" i="34"/>
  <c r="G76" i="34"/>
  <c r="H76" i="34" s="1"/>
  <c r="G77" i="34"/>
  <c r="H77" i="34" s="1"/>
  <c r="G78" i="34"/>
  <c r="H78" i="34" s="1"/>
  <c r="G79" i="34"/>
  <c r="H79" i="34" s="1"/>
  <c r="G80" i="34"/>
  <c r="H80" i="34" s="1"/>
  <c r="G81" i="34"/>
  <c r="H81" i="34" s="1"/>
  <c r="G82" i="34"/>
  <c r="H82" i="34" s="1"/>
  <c r="G83" i="34"/>
  <c r="H83" i="34" s="1"/>
  <c r="G84" i="34"/>
  <c r="H84" i="34" s="1"/>
  <c r="G85" i="34"/>
  <c r="H85" i="34" s="1"/>
  <c r="G86" i="34"/>
  <c r="H86" i="34" s="1"/>
  <c r="G87" i="34"/>
  <c r="H87" i="34" s="1"/>
  <c r="G88" i="34"/>
  <c r="H88" i="34" s="1"/>
  <c r="G89" i="34"/>
  <c r="H89" i="34" s="1"/>
  <c r="G90" i="34"/>
  <c r="H90" i="34" s="1"/>
  <c r="G91" i="34"/>
  <c r="H91" i="34" s="1"/>
  <c r="G92" i="34"/>
  <c r="H92" i="34" s="1"/>
  <c r="G93" i="34"/>
  <c r="H93" i="34" s="1"/>
  <c r="G94" i="34"/>
  <c r="H94" i="34" s="1"/>
  <c r="G95" i="34"/>
  <c r="H95" i="34" s="1"/>
  <c r="G96" i="34"/>
  <c r="H96" i="34" s="1"/>
  <c r="G97" i="34"/>
  <c r="H97" i="34" s="1"/>
  <c r="G98" i="34"/>
  <c r="H98" i="34" s="1"/>
  <c r="G99" i="34"/>
  <c r="H99" i="34" s="1"/>
  <c r="G100" i="34"/>
  <c r="H100" i="34" s="1"/>
  <c r="G101" i="34"/>
  <c r="H101" i="34" s="1"/>
  <c r="G102" i="34"/>
  <c r="H102" i="34" s="1"/>
  <c r="G103" i="34"/>
  <c r="H103" i="34" s="1"/>
  <c r="G104" i="34"/>
  <c r="H104" i="34" s="1"/>
  <c r="G105" i="34"/>
  <c r="H105" i="34" s="1"/>
  <c r="G106" i="34"/>
  <c r="H106" i="34" s="1"/>
  <c r="G107" i="34"/>
  <c r="H107" i="34" s="1"/>
  <c r="G108" i="34"/>
  <c r="H108" i="34" s="1"/>
  <c r="G109" i="34"/>
  <c r="H109" i="34" s="1"/>
  <c r="G110" i="34"/>
  <c r="H110" i="34" s="1"/>
  <c r="G111" i="34"/>
  <c r="H111" i="34" s="1"/>
  <c r="G112" i="34"/>
  <c r="H112" i="34" s="1"/>
  <c r="G113" i="34"/>
  <c r="H113" i="34" s="1"/>
  <c r="G114" i="34"/>
  <c r="H114" i="34" s="1"/>
  <c r="G115" i="34"/>
  <c r="H115" i="34" s="1"/>
  <c r="G116" i="34"/>
  <c r="H116" i="34" s="1"/>
  <c r="G117" i="34"/>
  <c r="H117" i="34" s="1"/>
  <c r="G118" i="34"/>
  <c r="H118" i="34" s="1"/>
  <c r="G119" i="34"/>
  <c r="H119" i="34" s="1"/>
  <c r="G120" i="34"/>
  <c r="H120" i="34" s="1"/>
  <c r="G121" i="34"/>
  <c r="H121" i="34" s="1"/>
  <c r="G122" i="34"/>
  <c r="H122" i="34" s="1"/>
  <c r="G123" i="34"/>
  <c r="H123" i="34" s="1"/>
  <c r="G124" i="34"/>
  <c r="H124" i="34" s="1"/>
  <c r="G125" i="34"/>
  <c r="H125" i="34" s="1"/>
  <c r="G126" i="34"/>
  <c r="H126" i="34" s="1"/>
  <c r="G127" i="34"/>
  <c r="H127" i="34" s="1"/>
  <c r="G128" i="34"/>
  <c r="H128" i="34" s="1"/>
  <c r="G129" i="34"/>
  <c r="H129" i="34" s="1"/>
  <c r="G130" i="34"/>
  <c r="H130" i="34" s="1"/>
  <c r="G131" i="34"/>
  <c r="H131" i="34" s="1"/>
  <c r="G132" i="34"/>
  <c r="H132" i="34" s="1"/>
  <c r="G133" i="34"/>
  <c r="H133" i="34" s="1"/>
  <c r="G134" i="34"/>
  <c r="H134" i="34" s="1"/>
  <c r="G135" i="34"/>
  <c r="H135" i="34" s="1"/>
  <c r="G136" i="34"/>
  <c r="H136" i="34" s="1"/>
  <c r="G137" i="34"/>
  <c r="H137" i="34" s="1"/>
  <c r="G138" i="34"/>
  <c r="H138" i="34" s="1"/>
  <c r="G139" i="34"/>
  <c r="H139" i="34" s="1"/>
  <c r="G140" i="34"/>
  <c r="H140" i="34" s="1"/>
  <c r="G141" i="34"/>
  <c r="H141" i="34" s="1"/>
  <c r="G142" i="34"/>
  <c r="H142" i="34" s="1"/>
  <c r="G143" i="34"/>
  <c r="H143" i="34" s="1"/>
  <c r="G144" i="34"/>
  <c r="H144" i="34" s="1"/>
  <c r="G145" i="34"/>
  <c r="H145" i="34" s="1"/>
  <c r="G146" i="34"/>
  <c r="H146" i="34" s="1"/>
  <c r="G147" i="34"/>
  <c r="H147" i="34" s="1"/>
  <c r="G148" i="34"/>
  <c r="H148" i="34" s="1"/>
  <c r="G149" i="34"/>
  <c r="H149" i="34" s="1"/>
  <c r="G150" i="34"/>
  <c r="H150" i="34" s="1"/>
  <c r="G151" i="34"/>
  <c r="H151" i="34" s="1"/>
  <c r="G152" i="34"/>
  <c r="H152" i="34" s="1"/>
  <c r="K153" i="11"/>
  <c r="L153" i="11"/>
  <c r="N153" i="11" s="1"/>
  <c r="K154" i="11"/>
  <c r="L154" i="11"/>
  <c r="K91" i="11"/>
  <c r="L91" i="11"/>
  <c r="N91" i="11" s="1"/>
  <c r="S91" i="11" s="1"/>
  <c r="K92" i="11"/>
  <c r="L92" i="11"/>
  <c r="K93" i="11"/>
  <c r="L93" i="11"/>
  <c r="K94" i="11"/>
  <c r="L94" i="11"/>
  <c r="N94" i="11" s="1"/>
  <c r="K95" i="11"/>
  <c r="L95" i="11"/>
  <c r="K96" i="11"/>
  <c r="L96" i="11"/>
  <c r="N96" i="11" s="1"/>
  <c r="K97" i="11"/>
  <c r="L97" i="11"/>
  <c r="N97" i="11" s="1"/>
  <c r="R97" i="11" s="1"/>
  <c r="K98" i="11"/>
  <c r="L98" i="11"/>
  <c r="N98" i="11" s="1"/>
  <c r="R98" i="11" s="1"/>
  <c r="K99" i="11"/>
  <c r="L99" i="11"/>
  <c r="N99" i="11" s="1"/>
  <c r="S99" i="11" s="1"/>
  <c r="K100" i="11"/>
  <c r="L100" i="11"/>
  <c r="K101" i="11"/>
  <c r="L101" i="11"/>
  <c r="K102" i="11"/>
  <c r="L102" i="11"/>
  <c r="K103" i="11"/>
  <c r="L103" i="11"/>
  <c r="K104" i="11"/>
  <c r="L104" i="11"/>
  <c r="N104" i="11" s="1"/>
  <c r="K105" i="11"/>
  <c r="L105" i="11"/>
  <c r="N105" i="11" s="1"/>
  <c r="R105" i="11" s="1"/>
  <c r="K106" i="11"/>
  <c r="L106" i="11"/>
  <c r="N106" i="11" s="1"/>
  <c r="R106" i="11" s="1"/>
  <c r="K107" i="11"/>
  <c r="L107" i="11"/>
  <c r="N107" i="11" s="1"/>
  <c r="S107" i="11" s="1"/>
  <c r="K108" i="11"/>
  <c r="L108" i="11"/>
  <c r="K109" i="11"/>
  <c r="L109" i="11"/>
  <c r="N109" i="11" s="1"/>
  <c r="K110" i="11"/>
  <c r="L110" i="11"/>
  <c r="N110" i="11" s="1"/>
  <c r="K111" i="11"/>
  <c r="L111" i="11"/>
  <c r="K112" i="11"/>
  <c r="L112" i="11"/>
  <c r="N112" i="11" s="1"/>
  <c r="K113" i="11"/>
  <c r="L113" i="11"/>
  <c r="N113" i="11" s="1"/>
  <c r="R113" i="11" s="1"/>
  <c r="K114" i="11"/>
  <c r="L114" i="11"/>
  <c r="N114" i="11" s="1"/>
  <c r="R114" i="11" s="1"/>
  <c r="K115" i="11"/>
  <c r="L115" i="11"/>
  <c r="N115" i="11" s="1"/>
  <c r="S115" i="11" s="1"/>
  <c r="K116" i="11"/>
  <c r="L116" i="11"/>
  <c r="K117" i="11"/>
  <c r="L117" i="11"/>
  <c r="N117" i="11" s="1"/>
  <c r="K118" i="11"/>
  <c r="L118" i="11"/>
  <c r="N118" i="11" s="1"/>
  <c r="S118" i="11" s="1"/>
  <c r="K119" i="11"/>
  <c r="L119" i="11"/>
  <c r="K120" i="11"/>
  <c r="L120" i="11"/>
  <c r="N120" i="11" s="1"/>
  <c r="K121" i="11"/>
  <c r="L121" i="11"/>
  <c r="N121" i="11" s="1"/>
  <c r="R121" i="11" s="1"/>
  <c r="K122" i="11"/>
  <c r="L122" i="11"/>
  <c r="K123" i="11"/>
  <c r="L123" i="11"/>
  <c r="N123" i="11" s="1"/>
  <c r="S123" i="11" s="1"/>
  <c r="K124" i="11"/>
  <c r="L124" i="11"/>
  <c r="K125" i="11"/>
  <c r="L125" i="11"/>
  <c r="N125" i="11" s="1"/>
  <c r="S125" i="11" s="1"/>
  <c r="K126" i="11"/>
  <c r="L126" i="11"/>
  <c r="N126" i="11" s="1"/>
  <c r="S126" i="11" s="1"/>
  <c r="K127" i="11"/>
  <c r="L127" i="11"/>
  <c r="K128" i="11"/>
  <c r="L128" i="11"/>
  <c r="N128" i="11" s="1"/>
  <c r="K129" i="11"/>
  <c r="L129" i="11"/>
  <c r="N129" i="11" s="1"/>
  <c r="R129" i="11" s="1"/>
  <c r="K130" i="11"/>
  <c r="L130" i="11"/>
  <c r="K131" i="11"/>
  <c r="L131" i="11"/>
  <c r="N131" i="11" s="1"/>
  <c r="S131" i="11" s="1"/>
  <c r="K132" i="11"/>
  <c r="L132" i="11"/>
  <c r="K133" i="11"/>
  <c r="L133" i="11"/>
  <c r="N133" i="11" s="1"/>
  <c r="S133" i="11" s="1"/>
  <c r="K134" i="11"/>
  <c r="L134" i="11"/>
  <c r="N134" i="11" s="1"/>
  <c r="S134" i="11" s="1"/>
  <c r="K135" i="11"/>
  <c r="L135" i="11"/>
  <c r="K136" i="11"/>
  <c r="L136" i="11"/>
  <c r="N136" i="11" s="1"/>
  <c r="K137" i="11"/>
  <c r="L137" i="11"/>
  <c r="N137" i="11" s="1"/>
  <c r="R137" i="11" s="1"/>
  <c r="K138" i="11"/>
  <c r="L138" i="11"/>
  <c r="K139" i="11"/>
  <c r="L139" i="11"/>
  <c r="N139" i="11" s="1"/>
  <c r="S139" i="11" s="1"/>
  <c r="K140" i="11"/>
  <c r="L140" i="11"/>
  <c r="K141" i="11"/>
  <c r="L141" i="11"/>
  <c r="N141" i="11" s="1"/>
  <c r="S141" i="11" s="1"/>
  <c r="K142" i="11"/>
  <c r="L142" i="11"/>
  <c r="N142" i="11" s="1"/>
  <c r="S142" i="11" s="1"/>
  <c r="K143" i="11"/>
  <c r="L143" i="11"/>
  <c r="K144" i="11"/>
  <c r="L144" i="11"/>
  <c r="N144" i="11" s="1"/>
  <c r="K145" i="11"/>
  <c r="L145" i="11"/>
  <c r="N145" i="11" s="1"/>
  <c r="R145" i="11" s="1"/>
  <c r="K146" i="11"/>
  <c r="L146" i="11"/>
  <c r="N146" i="11" s="1"/>
  <c r="S146" i="11" s="1"/>
  <c r="K147" i="11"/>
  <c r="L147" i="11"/>
  <c r="N147" i="11" s="1"/>
  <c r="S147" i="11" s="1"/>
  <c r="K148" i="11"/>
  <c r="L148" i="11"/>
  <c r="K149" i="11"/>
  <c r="L149" i="11"/>
  <c r="N149" i="11" s="1"/>
  <c r="S149" i="11" s="1"/>
  <c r="K150" i="11"/>
  <c r="L150" i="11"/>
  <c r="N150" i="11" s="1"/>
  <c r="S150" i="11" s="1"/>
  <c r="K151" i="11"/>
  <c r="L151" i="11"/>
  <c r="K152" i="11"/>
  <c r="L152" i="11"/>
  <c r="N152" i="11" s="1"/>
  <c r="N91" i="3"/>
  <c r="Q91" i="3" s="1"/>
  <c r="T91" i="3" s="1"/>
  <c r="O91" i="3"/>
  <c r="P91" i="3"/>
  <c r="S91" i="3" s="1"/>
  <c r="N92" i="3"/>
  <c r="O92" i="3"/>
  <c r="P92" i="3"/>
  <c r="S92" i="3" s="1"/>
  <c r="Z92" i="3" s="1"/>
  <c r="N93" i="3"/>
  <c r="Q93" i="3" s="1"/>
  <c r="O93" i="3"/>
  <c r="P93" i="3"/>
  <c r="N94" i="3"/>
  <c r="O94" i="3"/>
  <c r="P94" i="3"/>
  <c r="N95" i="3"/>
  <c r="Q95" i="3" s="1"/>
  <c r="O95" i="3"/>
  <c r="P95" i="3"/>
  <c r="S95" i="3" s="1"/>
  <c r="N96" i="3"/>
  <c r="O96" i="3"/>
  <c r="P96" i="3"/>
  <c r="S96" i="3" s="1"/>
  <c r="AA96" i="3" s="1"/>
  <c r="N97" i="3"/>
  <c r="Q97" i="3" s="1"/>
  <c r="O97" i="3"/>
  <c r="P97" i="3"/>
  <c r="N98" i="3"/>
  <c r="O98" i="3"/>
  <c r="P98" i="3"/>
  <c r="N99" i="3"/>
  <c r="Q99" i="3" s="1"/>
  <c r="U99" i="3" s="1"/>
  <c r="O99" i="3"/>
  <c r="P99" i="3"/>
  <c r="S99" i="3" s="1"/>
  <c r="AA99" i="3" s="1"/>
  <c r="N100" i="3"/>
  <c r="Q100" i="3" s="1"/>
  <c r="U100" i="3" s="1"/>
  <c r="O100" i="3"/>
  <c r="P100" i="3"/>
  <c r="S100" i="3" s="1"/>
  <c r="Z100" i="3" s="1"/>
  <c r="N101" i="3"/>
  <c r="Q101" i="3" s="1"/>
  <c r="O101" i="3"/>
  <c r="P101" i="3"/>
  <c r="N102" i="3"/>
  <c r="O102" i="3"/>
  <c r="P102" i="3"/>
  <c r="S102" i="3" s="1"/>
  <c r="Z102" i="3" s="1"/>
  <c r="N103" i="3"/>
  <c r="Q103" i="3" s="1"/>
  <c r="O103" i="3"/>
  <c r="P103" i="3"/>
  <c r="S103" i="3" s="1"/>
  <c r="N104" i="3"/>
  <c r="Q104" i="3" s="1"/>
  <c r="U104" i="3" s="1"/>
  <c r="O104" i="3"/>
  <c r="P104" i="3"/>
  <c r="S104" i="3" s="1"/>
  <c r="N105" i="3"/>
  <c r="O105" i="3"/>
  <c r="P105" i="3"/>
  <c r="N106" i="3"/>
  <c r="O106" i="3"/>
  <c r="P106" i="3"/>
  <c r="S106" i="3" s="1"/>
  <c r="Z106" i="3" s="1"/>
  <c r="N107" i="3"/>
  <c r="Q107" i="3" s="1"/>
  <c r="U107" i="3" s="1"/>
  <c r="O107" i="3"/>
  <c r="P107" i="3"/>
  <c r="S107" i="3" s="1"/>
  <c r="N108" i="3"/>
  <c r="Q108" i="3" s="1"/>
  <c r="U108" i="3" s="1"/>
  <c r="O108" i="3"/>
  <c r="P108" i="3"/>
  <c r="S108" i="3" s="1"/>
  <c r="AA108" i="3" s="1"/>
  <c r="N109" i="3"/>
  <c r="Q109" i="3" s="1"/>
  <c r="U109" i="3" s="1"/>
  <c r="O109" i="3"/>
  <c r="P109" i="3"/>
  <c r="N110" i="3"/>
  <c r="O110" i="3"/>
  <c r="P110" i="3"/>
  <c r="S110" i="3" s="1"/>
  <c r="Z110" i="3" s="1"/>
  <c r="N111" i="3"/>
  <c r="Q111" i="3" s="1"/>
  <c r="O111" i="3"/>
  <c r="P111" i="3"/>
  <c r="S111" i="3" s="1"/>
  <c r="Z111" i="3" s="1"/>
  <c r="N112" i="3"/>
  <c r="Q112" i="3" s="1"/>
  <c r="U112" i="3" s="1"/>
  <c r="O112" i="3"/>
  <c r="P112" i="3"/>
  <c r="S112" i="3" s="1"/>
  <c r="AA112" i="3" s="1"/>
  <c r="N113" i="3"/>
  <c r="Q113" i="3" s="1"/>
  <c r="U113" i="3" s="1"/>
  <c r="O113" i="3"/>
  <c r="P113" i="3"/>
  <c r="N114" i="3"/>
  <c r="O114" i="3"/>
  <c r="P114" i="3"/>
  <c r="S114" i="3" s="1"/>
  <c r="Z114" i="3" s="1"/>
  <c r="N115" i="3"/>
  <c r="O115" i="3"/>
  <c r="P115" i="3"/>
  <c r="S115" i="3" s="1"/>
  <c r="Z115" i="3" s="1"/>
  <c r="N116" i="3"/>
  <c r="Q116" i="3" s="1"/>
  <c r="U116" i="3" s="1"/>
  <c r="O116" i="3"/>
  <c r="P116" i="3"/>
  <c r="S116" i="3" s="1"/>
  <c r="N117" i="3"/>
  <c r="Q117" i="3" s="1"/>
  <c r="U117" i="3" s="1"/>
  <c r="O117" i="3"/>
  <c r="P117" i="3"/>
  <c r="N118" i="3"/>
  <c r="O118" i="3"/>
  <c r="P118" i="3"/>
  <c r="S118" i="3" s="1"/>
  <c r="Z118" i="3" s="1"/>
  <c r="N119" i="3"/>
  <c r="Q119" i="3" s="1"/>
  <c r="T119" i="3" s="1"/>
  <c r="O119" i="3"/>
  <c r="P119" i="3"/>
  <c r="S119" i="3" s="1"/>
  <c r="Z119" i="3" s="1"/>
  <c r="N120" i="3"/>
  <c r="O120" i="3"/>
  <c r="P120" i="3"/>
  <c r="S120" i="3" s="1"/>
  <c r="N121" i="3"/>
  <c r="Q121" i="3" s="1"/>
  <c r="U121" i="3" s="1"/>
  <c r="O121" i="3"/>
  <c r="P121" i="3"/>
  <c r="N122" i="3"/>
  <c r="O122" i="3"/>
  <c r="P122" i="3"/>
  <c r="S122" i="3" s="1"/>
  <c r="Z122" i="3" s="1"/>
  <c r="N123" i="3"/>
  <c r="Q123" i="3" s="1"/>
  <c r="U123" i="3" s="1"/>
  <c r="O123" i="3"/>
  <c r="P123" i="3"/>
  <c r="S123" i="3" s="1"/>
  <c r="N124" i="3"/>
  <c r="Q124" i="3" s="1"/>
  <c r="U124" i="3" s="1"/>
  <c r="O124" i="3"/>
  <c r="P124" i="3"/>
  <c r="S124" i="3" s="1"/>
  <c r="Z124" i="3" s="1"/>
  <c r="N125" i="3"/>
  <c r="Q125" i="3" s="1"/>
  <c r="U125" i="3" s="1"/>
  <c r="O125" i="3"/>
  <c r="P125" i="3"/>
  <c r="N126" i="3"/>
  <c r="O126" i="3"/>
  <c r="P126" i="3"/>
  <c r="S126" i="3" s="1"/>
  <c r="Z126" i="3" s="1"/>
  <c r="N127" i="3"/>
  <c r="Q127" i="3" s="1"/>
  <c r="O127" i="3"/>
  <c r="P127" i="3"/>
  <c r="S127" i="3" s="1"/>
  <c r="N128" i="3"/>
  <c r="Q128" i="3" s="1"/>
  <c r="U128" i="3" s="1"/>
  <c r="O128" i="3"/>
  <c r="P128" i="3"/>
  <c r="S128" i="3" s="1"/>
  <c r="N129" i="3"/>
  <c r="Q129" i="3" s="1"/>
  <c r="U129" i="3" s="1"/>
  <c r="O129" i="3"/>
  <c r="P129" i="3"/>
  <c r="N130" i="3"/>
  <c r="O130" i="3"/>
  <c r="P130" i="3"/>
  <c r="S130" i="3" s="1"/>
  <c r="N131" i="3"/>
  <c r="Q131" i="3" s="1"/>
  <c r="T131" i="3" s="1"/>
  <c r="O131" i="3"/>
  <c r="P131" i="3"/>
  <c r="S131" i="3" s="1"/>
  <c r="Z131" i="3" s="1"/>
  <c r="N132" i="3"/>
  <c r="Q132" i="3" s="1"/>
  <c r="U132" i="3" s="1"/>
  <c r="O132" i="3"/>
  <c r="R132" i="3" s="1"/>
  <c r="P132" i="3"/>
  <c r="S132" i="3" s="1"/>
  <c r="Z132" i="3" s="1"/>
  <c r="N133" i="3"/>
  <c r="Q133" i="3" s="1"/>
  <c r="U133" i="3" s="1"/>
  <c r="O133" i="3"/>
  <c r="P133" i="3"/>
  <c r="S133" i="3" s="1"/>
  <c r="AA133" i="3" s="1"/>
  <c r="N134" i="3"/>
  <c r="Q134" i="3" s="1"/>
  <c r="U134" i="3" s="1"/>
  <c r="O134" i="3"/>
  <c r="P134" i="3"/>
  <c r="S134" i="3" s="1"/>
  <c r="Z134" i="3" s="1"/>
  <c r="N135" i="3"/>
  <c r="O135" i="3"/>
  <c r="P135" i="3"/>
  <c r="S135" i="3" s="1"/>
  <c r="N136" i="3"/>
  <c r="Q136" i="3" s="1"/>
  <c r="O136" i="3"/>
  <c r="P136" i="3"/>
  <c r="N137" i="3"/>
  <c r="Q137" i="3" s="1"/>
  <c r="O137" i="3"/>
  <c r="P137" i="3"/>
  <c r="N138" i="3"/>
  <c r="Q138" i="3" s="1"/>
  <c r="U138" i="3" s="1"/>
  <c r="O138" i="3"/>
  <c r="P138" i="3"/>
  <c r="S138" i="3" s="1"/>
  <c r="N139" i="3"/>
  <c r="Q139" i="3" s="1"/>
  <c r="T139" i="3" s="1"/>
  <c r="O139" i="3"/>
  <c r="P139" i="3"/>
  <c r="S139" i="3" s="1"/>
  <c r="N140" i="3"/>
  <c r="O140" i="3"/>
  <c r="P140" i="3"/>
  <c r="S140" i="3" s="1"/>
  <c r="AA140" i="3" s="1"/>
  <c r="N141" i="3"/>
  <c r="Q141" i="3" s="1"/>
  <c r="O141" i="3"/>
  <c r="P141" i="3"/>
  <c r="N142" i="3"/>
  <c r="O142" i="3"/>
  <c r="P142" i="3"/>
  <c r="S142" i="3" s="1"/>
  <c r="N143" i="3"/>
  <c r="Q143" i="3" s="1"/>
  <c r="O143" i="3"/>
  <c r="P143" i="3"/>
  <c r="N144" i="3"/>
  <c r="O144" i="3"/>
  <c r="P144" i="3"/>
  <c r="S144" i="3" s="1"/>
  <c r="AA144" i="3" s="1"/>
  <c r="N145" i="3"/>
  <c r="Q145" i="3" s="1"/>
  <c r="O145" i="3"/>
  <c r="P145" i="3"/>
  <c r="N146" i="3"/>
  <c r="O146" i="3"/>
  <c r="P146" i="3"/>
  <c r="S146" i="3" s="1"/>
  <c r="N147" i="3"/>
  <c r="Q147" i="3" s="1"/>
  <c r="T147" i="3" s="1"/>
  <c r="O147" i="3"/>
  <c r="P147" i="3"/>
  <c r="N148" i="3"/>
  <c r="O148" i="3"/>
  <c r="P148" i="3"/>
  <c r="S148" i="3" s="1"/>
  <c r="AA148" i="3" s="1"/>
  <c r="N149" i="3"/>
  <c r="Q149" i="3" s="1"/>
  <c r="O149" i="3"/>
  <c r="P149" i="3"/>
  <c r="N150" i="3"/>
  <c r="O150" i="3"/>
  <c r="P150" i="3"/>
  <c r="S150" i="3" s="1"/>
  <c r="N151" i="3"/>
  <c r="Q151" i="3" s="1"/>
  <c r="O151" i="3"/>
  <c r="P151" i="3"/>
  <c r="N152" i="3"/>
  <c r="O152" i="3"/>
  <c r="P152" i="3"/>
  <c r="S152" i="3" s="1"/>
  <c r="AA152" i="3" s="1"/>
  <c r="N153" i="3"/>
  <c r="Q153" i="3" s="1"/>
  <c r="O153" i="3"/>
  <c r="P153" i="3"/>
  <c r="N154" i="3"/>
  <c r="O154" i="3"/>
  <c r="P154" i="3"/>
  <c r="S154" i="3" s="1"/>
  <c r="Z154" i="3" s="1"/>
  <c r="K92" i="22"/>
  <c r="M92" i="22" s="1"/>
  <c r="L92" i="22"/>
  <c r="N92" i="22" s="1"/>
  <c r="S92" i="22" s="1"/>
  <c r="AC92" i="22"/>
  <c r="AE92" i="22" s="1"/>
  <c r="AD92" i="22"/>
  <c r="AF92" i="22" s="1"/>
  <c r="K93" i="22"/>
  <c r="M93" i="22" s="1"/>
  <c r="O93" i="22" s="1"/>
  <c r="L93" i="22"/>
  <c r="AC93" i="22"/>
  <c r="AE93" i="22" s="1"/>
  <c r="AD93" i="22"/>
  <c r="K94" i="22"/>
  <c r="M94" i="22" s="1"/>
  <c r="L94" i="22"/>
  <c r="N94" i="22" s="1"/>
  <c r="AC94" i="22"/>
  <c r="AE94" i="22" s="1"/>
  <c r="AD94" i="22"/>
  <c r="AF94" i="22" s="1"/>
  <c r="AK94" i="22" s="1"/>
  <c r="K95" i="22"/>
  <c r="M95" i="22" s="1"/>
  <c r="L95" i="22"/>
  <c r="AC95" i="22"/>
  <c r="AE95" i="22" s="1"/>
  <c r="AG95" i="22" s="1"/>
  <c r="AD95" i="22"/>
  <c r="K96" i="22"/>
  <c r="M96" i="22" s="1"/>
  <c r="L96" i="22"/>
  <c r="N96" i="22" s="1"/>
  <c r="S96" i="22" s="1"/>
  <c r="AC96" i="22"/>
  <c r="AE96" i="22" s="1"/>
  <c r="AD96" i="22"/>
  <c r="AF96" i="22" s="1"/>
  <c r="K97" i="22"/>
  <c r="M97" i="22" s="1"/>
  <c r="O97" i="22" s="1"/>
  <c r="L97" i="22"/>
  <c r="AC97" i="22"/>
  <c r="AE97" i="22" s="1"/>
  <c r="AD97" i="22"/>
  <c r="K98" i="22"/>
  <c r="M98" i="22" s="1"/>
  <c r="L98" i="22"/>
  <c r="N98" i="22" s="1"/>
  <c r="AC98" i="22"/>
  <c r="AE98" i="22" s="1"/>
  <c r="AD98" i="22"/>
  <c r="AF98" i="22" s="1"/>
  <c r="AK98" i="22" s="1"/>
  <c r="K99" i="22"/>
  <c r="M99" i="22" s="1"/>
  <c r="L99" i="22"/>
  <c r="AC99" i="22"/>
  <c r="AE99" i="22" s="1"/>
  <c r="AG99" i="22" s="1"/>
  <c r="AD99" i="22"/>
  <c r="K100" i="22"/>
  <c r="M100" i="22" s="1"/>
  <c r="L100" i="22"/>
  <c r="N100" i="22" s="1"/>
  <c r="S100" i="22" s="1"/>
  <c r="AC100" i="22"/>
  <c r="AE100" i="22" s="1"/>
  <c r="AD100" i="22"/>
  <c r="AF100" i="22" s="1"/>
  <c r="K101" i="22"/>
  <c r="M101" i="22" s="1"/>
  <c r="L101" i="22"/>
  <c r="AC101" i="22"/>
  <c r="AE101" i="22" s="1"/>
  <c r="AH101" i="22" s="1"/>
  <c r="AD101" i="22"/>
  <c r="K102" i="22"/>
  <c r="M102" i="22" s="1"/>
  <c r="L102" i="22"/>
  <c r="N102" i="22" s="1"/>
  <c r="AC102" i="22"/>
  <c r="AE102" i="22" s="1"/>
  <c r="AD102" i="22"/>
  <c r="AF102" i="22" s="1"/>
  <c r="AK102" i="22" s="1"/>
  <c r="K103" i="22"/>
  <c r="M103" i="22" s="1"/>
  <c r="L103" i="22"/>
  <c r="AC103" i="22"/>
  <c r="AD103" i="22"/>
  <c r="K104" i="22"/>
  <c r="M104" i="22" s="1"/>
  <c r="L104" i="22"/>
  <c r="N104" i="22" s="1"/>
  <c r="S104" i="22" s="1"/>
  <c r="AC104" i="22"/>
  <c r="AE104" i="22" s="1"/>
  <c r="AD104" i="22"/>
  <c r="AF104" i="22" s="1"/>
  <c r="K105" i="22"/>
  <c r="L105" i="22"/>
  <c r="AC105" i="22"/>
  <c r="AE105" i="22" s="1"/>
  <c r="AH105" i="22" s="1"/>
  <c r="AD105" i="22"/>
  <c r="K106" i="22"/>
  <c r="M106" i="22" s="1"/>
  <c r="L106" i="22"/>
  <c r="N106" i="22" s="1"/>
  <c r="AC106" i="22"/>
  <c r="AE106" i="22" s="1"/>
  <c r="AD106" i="22"/>
  <c r="AF106" i="22" s="1"/>
  <c r="AK106" i="22" s="1"/>
  <c r="K107" i="22"/>
  <c r="M107" i="22" s="1"/>
  <c r="P107" i="22" s="1"/>
  <c r="L107" i="22"/>
  <c r="AC107" i="22"/>
  <c r="AE107" i="22" s="1"/>
  <c r="AG107" i="22" s="1"/>
  <c r="AD107" i="22"/>
  <c r="K108" i="22"/>
  <c r="L108" i="22"/>
  <c r="N108" i="22" s="1"/>
  <c r="S108" i="22" s="1"/>
  <c r="AC108" i="22"/>
  <c r="AE108" i="22" s="1"/>
  <c r="AH108" i="22" s="1"/>
  <c r="AD108" i="22"/>
  <c r="AF108" i="22" s="1"/>
  <c r="AK108" i="22" s="1"/>
  <c r="K109" i="22"/>
  <c r="M109" i="22" s="1"/>
  <c r="O109" i="22" s="1"/>
  <c r="L109" i="22"/>
  <c r="N109" i="22" s="1"/>
  <c r="AC109" i="22"/>
  <c r="AD109" i="22"/>
  <c r="AF109" i="22" s="1"/>
  <c r="K110" i="22"/>
  <c r="M110" i="22" s="1"/>
  <c r="L110" i="22"/>
  <c r="N110" i="22" s="1"/>
  <c r="S110" i="22" s="1"/>
  <c r="AC110" i="22"/>
  <c r="AD110" i="22"/>
  <c r="AF110" i="22" s="1"/>
  <c r="K111" i="22"/>
  <c r="L111" i="22"/>
  <c r="N111" i="22" s="1"/>
  <c r="AC111" i="22"/>
  <c r="AE111" i="22" s="1"/>
  <c r="AG111" i="22" s="1"/>
  <c r="AD111" i="22"/>
  <c r="AF111" i="22" s="1"/>
  <c r="K112" i="22"/>
  <c r="M112" i="22" s="1"/>
  <c r="L112" i="22"/>
  <c r="AC112" i="22"/>
  <c r="AE112" i="22" s="1"/>
  <c r="AD112" i="22"/>
  <c r="AF112" i="22" s="1"/>
  <c r="K113" i="22"/>
  <c r="M113" i="22" s="1"/>
  <c r="P113" i="22" s="1"/>
  <c r="L113" i="22"/>
  <c r="N113" i="22" s="1"/>
  <c r="AC113" i="22"/>
  <c r="AD113" i="22"/>
  <c r="AF113" i="22" s="1"/>
  <c r="K114" i="22"/>
  <c r="M114" i="22" s="1"/>
  <c r="O114" i="22" s="1"/>
  <c r="L114" i="22"/>
  <c r="N114" i="22" s="1"/>
  <c r="S114" i="22" s="1"/>
  <c r="AC114" i="22"/>
  <c r="AE114" i="22" s="1"/>
  <c r="AD114" i="22"/>
  <c r="AF114" i="22" s="1"/>
  <c r="AK114" i="22" s="1"/>
  <c r="K115" i="22"/>
  <c r="M115" i="22" s="1"/>
  <c r="L115" i="22"/>
  <c r="N115" i="22" s="1"/>
  <c r="AC115" i="22"/>
  <c r="AE115" i="22" s="1"/>
  <c r="AD115" i="22"/>
  <c r="AF115" i="22" s="1"/>
  <c r="K116" i="22"/>
  <c r="M116" i="22" s="1"/>
  <c r="L116" i="22"/>
  <c r="N116" i="22" s="1"/>
  <c r="AC116" i="22"/>
  <c r="AE116" i="22" s="1"/>
  <c r="AD116" i="22"/>
  <c r="AF116" i="22" s="1"/>
  <c r="K117" i="22"/>
  <c r="M117" i="22" s="1"/>
  <c r="L117" i="22"/>
  <c r="N117" i="22" s="1"/>
  <c r="AC117" i="22"/>
  <c r="AE117" i="22" s="1"/>
  <c r="AD117" i="22"/>
  <c r="AF117" i="22" s="1"/>
  <c r="K118" i="22"/>
  <c r="M118" i="22" s="1"/>
  <c r="L118" i="22"/>
  <c r="N118" i="22" s="1"/>
  <c r="R118" i="22" s="1"/>
  <c r="AC118" i="22"/>
  <c r="AE118" i="22" s="1"/>
  <c r="AH118" i="22" s="1"/>
  <c r="AD118" i="22"/>
  <c r="K119" i="22"/>
  <c r="M119" i="22" s="1"/>
  <c r="L119" i="22"/>
  <c r="N119" i="22" s="1"/>
  <c r="R119" i="22" s="1"/>
  <c r="AC119" i="22"/>
  <c r="AE119" i="22" s="1"/>
  <c r="AG119" i="22" s="1"/>
  <c r="AD119" i="22"/>
  <c r="K120" i="22"/>
  <c r="M120" i="22" s="1"/>
  <c r="P120" i="22" s="1"/>
  <c r="L120" i="22"/>
  <c r="AC120" i="22"/>
  <c r="AE120" i="22" s="1"/>
  <c r="AD120" i="22"/>
  <c r="AF120" i="22" s="1"/>
  <c r="K121" i="22"/>
  <c r="M121" i="22" s="1"/>
  <c r="O121" i="22" s="1"/>
  <c r="L121" i="22"/>
  <c r="AC121" i="22"/>
  <c r="AE121" i="22" s="1"/>
  <c r="AH121" i="22" s="1"/>
  <c r="AD121" i="22"/>
  <c r="AF121" i="22" s="1"/>
  <c r="AJ121" i="22" s="1"/>
  <c r="K122" i="22"/>
  <c r="M122" i="22" s="1"/>
  <c r="L122" i="22"/>
  <c r="N122" i="22" s="1"/>
  <c r="AC122" i="22"/>
  <c r="AE122" i="22" s="1"/>
  <c r="AH122" i="22" s="1"/>
  <c r="AD122" i="22"/>
  <c r="K123" i="22"/>
  <c r="M123" i="22" s="1"/>
  <c r="L123" i="22"/>
  <c r="N123" i="22" s="1"/>
  <c r="R123" i="22" s="1"/>
  <c r="AC123" i="22"/>
  <c r="AE123" i="22" s="1"/>
  <c r="AG123" i="22" s="1"/>
  <c r="AD123" i="22"/>
  <c r="K124" i="22"/>
  <c r="M124" i="22" s="1"/>
  <c r="P124" i="22" s="1"/>
  <c r="L124" i="22"/>
  <c r="AC124" i="22"/>
  <c r="AE124" i="22" s="1"/>
  <c r="AD124" i="22"/>
  <c r="K125" i="22"/>
  <c r="M125" i="22" s="1"/>
  <c r="O125" i="22" s="1"/>
  <c r="L125" i="22"/>
  <c r="AC125" i="22"/>
  <c r="AE125" i="22" s="1"/>
  <c r="AH125" i="22" s="1"/>
  <c r="AD125" i="22"/>
  <c r="AF125" i="22" s="1"/>
  <c r="K126" i="22"/>
  <c r="M126" i="22" s="1"/>
  <c r="O126" i="22" s="1"/>
  <c r="L126" i="22"/>
  <c r="N126" i="22" s="1"/>
  <c r="AC126" i="22"/>
  <c r="AE126" i="22" s="1"/>
  <c r="AD126" i="22"/>
  <c r="K127" i="22"/>
  <c r="M127" i="22" s="1"/>
  <c r="P127" i="22" s="1"/>
  <c r="L127" i="22"/>
  <c r="N127" i="22" s="1"/>
  <c r="S127" i="22" s="1"/>
  <c r="AC127" i="22"/>
  <c r="AE127" i="22" s="1"/>
  <c r="AG127" i="22" s="1"/>
  <c r="AD127" i="22"/>
  <c r="AF127" i="22" s="1"/>
  <c r="AJ127" i="22" s="1"/>
  <c r="K128" i="22"/>
  <c r="L128" i="22"/>
  <c r="AC128" i="22"/>
  <c r="AE128" i="22" s="1"/>
  <c r="AD128" i="22"/>
  <c r="AF128" i="22" s="1"/>
  <c r="K129" i="22"/>
  <c r="M129" i="22" s="1"/>
  <c r="L129" i="22"/>
  <c r="AC129" i="22"/>
  <c r="AE129" i="22" s="1"/>
  <c r="AD129" i="22"/>
  <c r="AF129" i="22" s="1"/>
  <c r="AJ129" i="22" s="1"/>
  <c r="K130" i="22"/>
  <c r="M130" i="22" s="1"/>
  <c r="L130" i="22"/>
  <c r="AC130" i="22"/>
  <c r="AE130" i="22" s="1"/>
  <c r="AD130" i="22"/>
  <c r="AF130" i="22" s="1"/>
  <c r="AK130" i="22" s="1"/>
  <c r="K131" i="22"/>
  <c r="M131" i="22" s="1"/>
  <c r="P131" i="22" s="1"/>
  <c r="L131" i="22"/>
  <c r="N131" i="22" s="1"/>
  <c r="R131" i="22" s="1"/>
  <c r="AC131" i="22"/>
  <c r="AE131" i="22" s="1"/>
  <c r="AD131" i="22"/>
  <c r="AF131" i="22" s="1"/>
  <c r="AJ131" i="22" s="1"/>
  <c r="K132" i="22"/>
  <c r="M132" i="22" s="1"/>
  <c r="L132" i="22"/>
  <c r="N132" i="22" s="1"/>
  <c r="S132" i="22" s="1"/>
  <c r="AC132" i="22"/>
  <c r="AE132" i="22" s="1"/>
  <c r="AD132" i="22"/>
  <c r="AF132" i="22" s="1"/>
  <c r="K133" i="22"/>
  <c r="M133" i="22" s="1"/>
  <c r="L133" i="22"/>
  <c r="N133" i="22" s="1"/>
  <c r="R133" i="22" s="1"/>
  <c r="AC133" i="22"/>
  <c r="AE133" i="22" s="1"/>
  <c r="AH133" i="22" s="1"/>
  <c r="AD133" i="22"/>
  <c r="AF133" i="22" s="1"/>
  <c r="AK133" i="22" s="1"/>
  <c r="K134" i="22"/>
  <c r="L134" i="22"/>
  <c r="N134" i="22" s="1"/>
  <c r="S134" i="22" s="1"/>
  <c r="AC134" i="22"/>
  <c r="AE134" i="22" s="1"/>
  <c r="AD134" i="22"/>
  <c r="AF134" i="22" s="1"/>
  <c r="AK134" i="22" s="1"/>
  <c r="K135" i="22"/>
  <c r="M135" i="22" s="1"/>
  <c r="L135" i="22"/>
  <c r="N135" i="22" s="1"/>
  <c r="AC135" i="22"/>
  <c r="AE135" i="22" s="1"/>
  <c r="AD135" i="22"/>
  <c r="AF135" i="22" s="1"/>
  <c r="K136" i="22"/>
  <c r="M136" i="22" s="1"/>
  <c r="P136" i="22" s="1"/>
  <c r="L136" i="22"/>
  <c r="AC136" i="22"/>
  <c r="AD136" i="22"/>
  <c r="AF136" i="22" s="1"/>
  <c r="AJ136" i="22" s="1"/>
  <c r="K137" i="22"/>
  <c r="M137" i="22" s="1"/>
  <c r="L137" i="22"/>
  <c r="N137" i="22" s="1"/>
  <c r="AC137" i="22"/>
  <c r="AD137" i="22"/>
  <c r="AF137" i="22" s="1"/>
  <c r="AE137" i="22"/>
  <c r="K138" i="22"/>
  <c r="L138" i="22"/>
  <c r="N138" i="22" s="1"/>
  <c r="R138" i="22" s="1"/>
  <c r="AC138" i="22"/>
  <c r="AE138" i="22" s="1"/>
  <c r="AD138" i="22"/>
  <c r="AF138" i="22" s="1"/>
  <c r="K139" i="22"/>
  <c r="M139" i="22" s="1"/>
  <c r="L139" i="22"/>
  <c r="N139" i="22" s="1"/>
  <c r="S139" i="22" s="1"/>
  <c r="AC139" i="22"/>
  <c r="AE139" i="22" s="1"/>
  <c r="AH139" i="22" s="1"/>
  <c r="AD139" i="22"/>
  <c r="AF139" i="22" s="1"/>
  <c r="AK139" i="22" s="1"/>
  <c r="K140" i="22"/>
  <c r="M140" i="22" s="1"/>
  <c r="L140" i="22"/>
  <c r="N140" i="22" s="1"/>
  <c r="AC140" i="22"/>
  <c r="AD140" i="22"/>
  <c r="AF140" i="22" s="1"/>
  <c r="K141" i="22"/>
  <c r="M141" i="22" s="1"/>
  <c r="P141" i="22" s="1"/>
  <c r="L141" i="22"/>
  <c r="N141" i="22" s="1"/>
  <c r="AC141" i="22"/>
  <c r="AE141" i="22" s="1"/>
  <c r="AD141" i="22"/>
  <c r="AF141" i="22" s="1"/>
  <c r="K142" i="22"/>
  <c r="L142" i="22"/>
  <c r="N142" i="22" s="1"/>
  <c r="AC142" i="22"/>
  <c r="AE142" i="22" s="1"/>
  <c r="AD142" i="22"/>
  <c r="AF142" i="22" s="1"/>
  <c r="K143" i="22"/>
  <c r="M143" i="22" s="1"/>
  <c r="L143" i="22"/>
  <c r="N143" i="22" s="1"/>
  <c r="AC143" i="22"/>
  <c r="AE143" i="22" s="1"/>
  <c r="AD143" i="22"/>
  <c r="K144" i="22"/>
  <c r="M144" i="22" s="1"/>
  <c r="L144" i="22"/>
  <c r="AC144" i="22"/>
  <c r="AD144" i="22"/>
  <c r="AF144" i="22" s="1"/>
  <c r="K145" i="22"/>
  <c r="L145" i="22"/>
  <c r="N145" i="22" s="1"/>
  <c r="S145" i="22" s="1"/>
  <c r="AC145" i="22"/>
  <c r="AE145" i="22" s="1"/>
  <c r="AD145" i="22"/>
  <c r="AF145" i="22" s="1"/>
  <c r="AJ145" i="22" s="1"/>
  <c r="K146" i="22"/>
  <c r="L146" i="22"/>
  <c r="N146" i="22" s="1"/>
  <c r="AC146" i="22"/>
  <c r="AE146" i="22" s="1"/>
  <c r="AG146" i="22" s="1"/>
  <c r="AD146" i="22"/>
  <c r="AF146" i="22" s="1"/>
  <c r="K147" i="22"/>
  <c r="M147" i="22" s="1"/>
  <c r="L147" i="22"/>
  <c r="N147" i="22" s="1"/>
  <c r="AC147" i="22"/>
  <c r="AE147" i="22" s="1"/>
  <c r="AH147" i="22" s="1"/>
  <c r="AD147" i="22"/>
  <c r="AF147" i="22" s="1"/>
  <c r="AK147" i="22" s="1"/>
  <c r="K148" i="22"/>
  <c r="M148" i="22" s="1"/>
  <c r="P148" i="22" s="1"/>
  <c r="L148" i="22"/>
  <c r="N148" i="22" s="1"/>
  <c r="AC148" i="22"/>
  <c r="AD148" i="22"/>
  <c r="AF148" i="22" s="1"/>
  <c r="K149" i="22"/>
  <c r="M149" i="22" s="1"/>
  <c r="L149" i="22"/>
  <c r="N149" i="22" s="1"/>
  <c r="S149" i="22" s="1"/>
  <c r="AC149" i="22"/>
  <c r="AD149" i="22"/>
  <c r="K150" i="22"/>
  <c r="L150" i="22"/>
  <c r="N150" i="22" s="1"/>
  <c r="AC150" i="22"/>
  <c r="AE150" i="22" s="1"/>
  <c r="AG150" i="22" s="1"/>
  <c r="AD150" i="22"/>
  <c r="AF150" i="22" s="1"/>
  <c r="K151" i="22"/>
  <c r="M151" i="22" s="1"/>
  <c r="L151" i="22"/>
  <c r="N151" i="22" s="1"/>
  <c r="AC151" i="22"/>
  <c r="AD151" i="22"/>
  <c r="AF151" i="22" s="1"/>
  <c r="AK151" i="22" s="1"/>
  <c r="K152" i="22"/>
  <c r="L152" i="22"/>
  <c r="N152" i="22" s="1"/>
  <c r="AC152" i="22"/>
  <c r="AE152" i="22" s="1"/>
  <c r="AD152" i="22"/>
  <c r="AF152" i="22" s="1"/>
  <c r="K153" i="22"/>
  <c r="L153" i="22"/>
  <c r="N153" i="22" s="1"/>
  <c r="AC153" i="22"/>
  <c r="AE153" i="22" s="1"/>
  <c r="AG153" i="22" s="1"/>
  <c r="AD153" i="22"/>
  <c r="AF153" i="22" s="1"/>
  <c r="AJ153" i="22" s="1"/>
  <c r="K154" i="22"/>
  <c r="M154" i="22" s="1"/>
  <c r="P154" i="22" s="1"/>
  <c r="L154" i="22"/>
  <c r="N154" i="22" s="1"/>
  <c r="AC154" i="22"/>
  <c r="AE154" i="22" s="1"/>
  <c r="AD154" i="22"/>
  <c r="AF154" i="22" s="1"/>
  <c r="K155" i="22"/>
  <c r="L155" i="22"/>
  <c r="N155" i="22" s="1"/>
  <c r="R155" i="22" s="1"/>
  <c r="AC155" i="22"/>
  <c r="AE155" i="22" s="1"/>
  <c r="AH155" i="22" s="1"/>
  <c r="AD155" i="22"/>
  <c r="AF155" i="22" s="1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123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F90" i="10"/>
  <c r="H90" i="10"/>
  <c r="J90" i="10"/>
  <c r="L90" i="10"/>
  <c r="R90" i="10" s="1"/>
  <c r="N90" i="10"/>
  <c r="P90" i="10"/>
  <c r="F91" i="10"/>
  <c r="H91" i="10"/>
  <c r="J91" i="10"/>
  <c r="L91" i="10"/>
  <c r="R91" i="10" s="1"/>
  <c r="N91" i="10"/>
  <c r="P91" i="10"/>
  <c r="F92" i="10"/>
  <c r="H92" i="10"/>
  <c r="J92" i="10"/>
  <c r="L92" i="10"/>
  <c r="R92" i="10" s="1"/>
  <c r="N92" i="10"/>
  <c r="P92" i="10"/>
  <c r="F93" i="10"/>
  <c r="H93" i="10"/>
  <c r="J93" i="10"/>
  <c r="L93" i="10"/>
  <c r="R93" i="10" s="1"/>
  <c r="N93" i="10"/>
  <c r="P93" i="10"/>
  <c r="F94" i="10"/>
  <c r="H94" i="10"/>
  <c r="J94" i="10"/>
  <c r="L94" i="10"/>
  <c r="R94" i="10" s="1"/>
  <c r="N94" i="10"/>
  <c r="P94" i="10"/>
  <c r="F95" i="10"/>
  <c r="H95" i="10"/>
  <c r="J95" i="10"/>
  <c r="L95" i="10"/>
  <c r="R95" i="10" s="1"/>
  <c r="N95" i="10"/>
  <c r="P95" i="10"/>
  <c r="F96" i="10"/>
  <c r="H96" i="10"/>
  <c r="J96" i="10"/>
  <c r="L96" i="10"/>
  <c r="R96" i="10" s="1"/>
  <c r="N96" i="10"/>
  <c r="P96" i="10"/>
  <c r="F97" i="10"/>
  <c r="H97" i="10"/>
  <c r="J97" i="10"/>
  <c r="L97" i="10"/>
  <c r="R97" i="10" s="1"/>
  <c r="N97" i="10"/>
  <c r="P97" i="10"/>
  <c r="F98" i="10"/>
  <c r="H98" i="10"/>
  <c r="J98" i="10"/>
  <c r="L98" i="10"/>
  <c r="R98" i="10" s="1"/>
  <c r="N98" i="10"/>
  <c r="P98" i="10"/>
  <c r="F99" i="10"/>
  <c r="H99" i="10"/>
  <c r="J99" i="10"/>
  <c r="L99" i="10"/>
  <c r="R99" i="10" s="1"/>
  <c r="N99" i="10"/>
  <c r="P99" i="10"/>
  <c r="F100" i="10"/>
  <c r="H100" i="10"/>
  <c r="J100" i="10"/>
  <c r="L100" i="10"/>
  <c r="R100" i="10" s="1"/>
  <c r="N100" i="10"/>
  <c r="P100" i="10"/>
  <c r="F101" i="10"/>
  <c r="H101" i="10"/>
  <c r="J101" i="10"/>
  <c r="L101" i="10"/>
  <c r="R101" i="10" s="1"/>
  <c r="N101" i="10"/>
  <c r="P101" i="10"/>
  <c r="F102" i="10"/>
  <c r="H102" i="10"/>
  <c r="J102" i="10"/>
  <c r="L102" i="10"/>
  <c r="R102" i="10" s="1"/>
  <c r="N102" i="10"/>
  <c r="P102" i="10"/>
  <c r="F103" i="10"/>
  <c r="H103" i="10"/>
  <c r="J103" i="10"/>
  <c r="L103" i="10"/>
  <c r="R103" i="10" s="1"/>
  <c r="N103" i="10"/>
  <c r="P103" i="10"/>
  <c r="F104" i="10"/>
  <c r="H104" i="10"/>
  <c r="J104" i="10"/>
  <c r="L104" i="10"/>
  <c r="R104" i="10" s="1"/>
  <c r="N104" i="10"/>
  <c r="P104" i="10"/>
  <c r="F105" i="10"/>
  <c r="H105" i="10"/>
  <c r="J105" i="10"/>
  <c r="L105" i="10"/>
  <c r="R105" i="10" s="1"/>
  <c r="N105" i="10"/>
  <c r="P105" i="10"/>
  <c r="F106" i="10"/>
  <c r="H106" i="10"/>
  <c r="J106" i="10"/>
  <c r="L106" i="10"/>
  <c r="R106" i="10" s="1"/>
  <c r="N106" i="10"/>
  <c r="P106" i="10"/>
  <c r="F107" i="10"/>
  <c r="H107" i="10"/>
  <c r="J107" i="10"/>
  <c r="L107" i="10"/>
  <c r="R107" i="10" s="1"/>
  <c r="N107" i="10"/>
  <c r="P107" i="10"/>
  <c r="F108" i="10"/>
  <c r="H108" i="10"/>
  <c r="J108" i="10"/>
  <c r="L108" i="10"/>
  <c r="R108" i="10" s="1"/>
  <c r="N108" i="10"/>
  <c r="P108" i="10"/>
  <c r="F109" i="10"/>
  <c r="H109" i="10"/>
  <c r="J109" i="10"/>
  <c r="L109" i="10"/>
  <c r="R109" i="10" s="1"/>
  <c r="N109" i="10"/>
  <c r="P109" i="10"/>
  <c r="F110" i="10"/>
  <c r="H110" i="10"/>
  <c r="J110" i="10"/>
  <c r="L110" i="10"/>
  <c r="R110" i="10" s="1"/>
  <c r="N110" i="10"/>
  <c r="P110" i="10"/>
  <c r="F111" i="10"/>
  <c r="H111" i="10"/>
  <c r="J111" i="10"/>
  <c r="L111" i="10"/>
  <c r="R111" i="10" s="1"/>
  <c r="N111" i="10"/>
  <c r="P111" i="10"/>
  <c r="F112" i="10"/>
  <c r="H112" i="10"/>
  <c r="J112" i="10"/>
  <c r="L112" i="10"/>
  <c r="R112" i="10" s="1"/>
  <c r="N112" i="10"/>
  <c r="P112" i="10"/>
  <c r="F113" i="10"/>
  <c r="H113" i="10"/>
  <c r="J113" i="10"/>
  <c r="L113" i="10"/>
  <c r="R113" i="10" s="1"/>
  <c r="N113" i="10"/>
  <c r="P113" i="10"/>
  <c r="F114" i="10"/>
  <c r="H114" i="10"/>
  <c r="J114" i="10"/>
  <c r="L114" i="10"/>
  <c r="R114" i="10" s="1"/>
  <c r="N114" i="10"/>
  <c r="P114" i="10"/>
  <c r="F115" i="10"/>
  <c r="H115" i="10"/>
  <c r="J115" i="10"/>
  <c r="L115" i="10"/>
  <c r="R115" i="10" s="1"/>
  <c r="N115" i="10"/>
  <c r="P115" i="10"/>
  <c r="F116" i="10"/>
  <c r="H116" i="10"/>
  <c r="J116" i="10"/>
  <c r="L116" i="10"/>
  <c r="R116" i="10" s="1"/>
  <c r="N116" i="10"/>
  <c r="P116" i="10"/>
  <c r="F117" i="10"/>
  <c r="H117" i="10"/>
  <c r="J117" i="10"/>
  <c r="L117" i="10"/>
  <c r="R117" i="10" s="1"/>
  <c r="N117" i="10"/>
  <c r="P117" i="10"/>
  <c r="F118" i="10"/>
  <c r="H118" i="10"/>
  <c r="J118" i="10"/>
  <c r="L118" i="10"/>
  <c r="R118" i="10" s="1"/>
  <c r="N118" i="10"/>
  <c r="P118" i="10"/>
  <c r="F119" i="10"/>
  <c r="H119" i="10"/>
  <c r="J119" i="10"/>
  <c r="L119" i="10"/>
  <c r="R119" i="10" s="1"/>
  <c r="N119" i="10"/>
  <c r="P119" i="10"/>
  <c r="F120" i="10"/>
  <c r="H120" i="10"/>
  <c r="J120" i="10"/>
  <c r="L120" i="10"/>
  <c r="R120" i="10" s="1"/>
  <c r="N120" i="10"/>
  <c r="P120" i="10"/>
  <c r="F121" i="10"/>
  <c r="H121" i="10"/>
  <c r="J121" i="10"/>
  <c r="L121" i="10"/>
  <c r="R121" i="10" s="1"/>
  <c r="N121" i="10"/>
  <c r="P121" i="10"/>
  <c r="F122" i="10"/>
  <c r="H122" i="10"/>
  <c r="J122" i="10"/>
  <c r="L122" i="10"/>
  <c r="R122" i="10" s="1"/>
  <c r="N122" i="10"/>
  <c r="P122" i="10"/>
  <c r="F123" i="10"/>
  <c r="H123" i="10"/>
  <c r="J123" i="10"/>
  <c r="L123" i="10"/>
  <c r="R123" i="10" s="1"/>
  <c r="N123" i="10"/>
  <c r="P123" i="10"/>
  <c r="F124" i="10"/>
  <c r="H124" i="10"/>
  <c r="J124" i="10"/>
  <c r="L124" i="10"/>
  <c r="R124" i="10" s="1"/>
  <c r="N124" i="10"/>
  <c r="P124" i="10"/>
  <c r="F125" i="10"/>
  <c r="H125" i="10"/>
  <c r="J125" i="10"/>
  <c r="L125" i="10"/>
  <c r="R125" i="10" s="1"/>
  <c r="N125" i="10"/>
  <c r="P125" i="10"/>
  <c r="F126" i="10"/>
  <c r="H126" i="10"/>
  <c r="J126" i="10"/>
  <c r="L126" i="10"/>
  <c r="R126" i="10" s="1"/>
  <c r="N126" i="10"/>
  <c r="P126" i="10"/>
  <c r="F127" i="10"/>
  <c r="H127" i="10"/>
  <c r="J127" i="10"/>
  <c r="L127" i="10"/>
  <c r="R127" i="10" s="1"/>
  <c r="N127" i="10"/>
  <c r="P127" i="10"/>
  <c r="F128" i="10"/>
  <c r="H128" i="10"/>
  <c r="J128" i="10"/>
  <c r="L128" i="10"/>
  <c r="R128" i="10" s="1"/>
  <c r="N128" i="10"/>
  <c r="P128" i="10"/>
  <c r="F129" i="10"/>
  <c r="H129" i="10"/>
  <c r="J129" i="10"/>
  <c r="L129" i="10"/>
  <c r="R129" i="10" s="1"/>
  <c r="N129" i="10"/>
  <c r="P129" i="10"/>
  <c r="F130" i="10"/>
  <c r="H130" i="10"/>
  <c r="J130" i="10"/>
  <c r="L130" i="10"/>
  <c r="R130" i="10" s="1"/>
  <c r="N130" i="10"/>
  <c r="P130" i="10"/>
  <c r="F131" i="10"/>
  <c r="H131" i="10"/>
  <c r="J131" i="10"/>
  <c r="L131" i="10"/>
  <c r="R131" i="10" s="1"/>
  <c r="N131" i="10"/>
  <c r="P131" i="10"/>
  <c r="F132" i="10"/>
  <c r="H132" i="10"/>
  <c r="J132" i="10"/>
  <c r="L132" i="10"/>
  <c r="R132" i="10" s="1"/>
  <c r="N132" i="10"/>
  <c r="P132" i="10"/>
  <c r="F133" i="10"/>
  <c r="H133" i="10"/>
  <c r="J133" i="10"/>
  <c r="L133" i="10"/>
  <c r="R133" i="10" s="1"/>
  <c r="N133" i="10"/>
  <c r="P133" i="10"/>
  <c r="F134" i="10"/>
  <c r="H134" i="10"/>
  <c r="J134" i="10"/>
  <c r="L134" i="10"/>
  <c r="R134" i="10" s="1"/>
  <c r="N134" i="10"/>
  <c r="P134" i="10"/>
  <c r="F135" i="10"/>
  <c r="H135" i="10"/>
  <c r="J135" i="10"/>
  <c r="L135" i="10"/>
  <c r="R135" i="10" s="1"/>
  <c r="N135" i="10"/>
  <c r="P135" i="10"/>
  <c r="F136" i="10"/>
  <c r="H136" i="10"/>
  <c r="J136" i="10"/>
  <c r="L136" i="10"/>
  <c r="R136" i="10" s="1"/>
  <c r="N136" i="10"/>
  <c r="P136" i="10"/>
  <c r="F137" i="10"/>
  <c r="H137" i="10"/>
  <c r="J137" i="10"/>
  <c r="L137" i="10"/>
  <c r="R137" i="10" s="1"/>
  <c r="N137" i="10"/>
  <c r="P137" i="10"/>
  <c r="F138" i="10"/>
  <c r="H138" i="10"/>
  <c r="J138" i="10"/>
  <c r="L138" i="10"/>
  <c r="R138" i="10" s="1"/>
  <c r="N138" i="10"/>
  <c r="P138" i="10"/>
  <c r="F139" i="10"/>
  <c r="H139" i="10"/>
  <c r="J139" i="10"/>
  <c r="L139" i="10"/>
  <c r="R139" i="10" s="1"/>
  <c r="N139" i="10"/>
  <c r="P139" i="10"/>
  <c r="F140" i="10"/>
  <c r="H140" i="10"/>
  <c r="J140" i="10"/>
  <c r="L140" i="10"/>
  <c r="R140" i="10" s="1"/>
  <c r="N140" i="10"/>
  <c r="P140" i="10"/>
  <c r="F141" i="10"/>
  <c r="H141" i="10"/>
  <c r="J141" i="10"/>
  <c r="L141" i="10"/>
  <c r="R141" i="10" s="1"/>
  <c r="N141" i="10"/>
  <c r="P141" i="10"/>
  <c r="F142" i="10"/>
  <c r="H142" i="10"/>
  <c r="J142" i="10"/>
  <c r="L142" i="10"/>
  <c r="R142" i="10" s="1"/>
  <c r="N142" i="10"/>
  <c r="P142" i="10"/>
  <c r="F143" i="10"/>
  <c r="H143" i="10"/>
  <c r="J143" i="10"/>
  <c r="L143" i="10"/>
  <c r="R143" i="10" s="1"/>
  <c r="N143" i="10"/>
  <c r="P143" i="10"/>
  <c r="F144" i="10"/>
  <c r="H144" i="10"/>
  <c r="J144" i="10"/>
  <c r="L144" i="10"/>
  <c r="R144" i="10" s="1"/>
  <c r="N144" i="10"/>
  <c r="P144" i="10"/>
  <c r="F145" i="10"/>
  <c r="H145" i="10"/>
  <c r="J145" i="10"/>
  <c r="L145" i="10"/>
  <c r="R145" i="10" s="1"/>
  <c r="N145" i="10"/>
  <c r="P145" i="10"/>
  <c r="F146" i="10"/>
  <c r="H146" i="10"/>
  <c r="J146" i="10"/>
  <c r="L146" i="10"/>
  <c r="R146" i="10" s="1"/>
  <c r="N146" i="10"/>
  <c r="P146" i="10"/>
  <c r="F147" i="10"/>
  <c r="H147" i="10"/>
  <c r="J147" i="10"/>
  <c r="L147" i="10"/>
  <c r="R147" i="10" s="1"/>
  <c r="N147" i="10"/>
  <c r="P147" i="10"/>
  <c r="F148" i="10"/>
  <c r="H148" i="10"/>
  <c r="J148" i="10"/>
  <c r="L148" i="10"/>
  <c r="R148" i="10" s="1"/>
  <c r="N148" i="10"/>
  <c r="P148" i="10"/>
  <c r="F149" i="10"/>
  <c r="H149" i="10"/>
  <c r="J149" i="10"/>
  <c r="L149" i="10"/>
  <c r="R149" i="10" s="1"/>
  <c r="N149" i="10"/>
  <c r="P149" i="10"/>
  <c r="F150" i="10"/>
  <c r="H150" i="10"/>
  <c r="J150" i="10"/>
  <c r="L150" i="10"/>
  <c r="R150" i="10" s="1"/>
  <c r="N150" i="10"/>
  <c r="P150" i="10"/>
  <c r="F151" i="10"/>
  <c r="H151" i="10"/>
  <c r="J151" i="10"/>
  <c r="L151" i="10"/>
  <c r="R151" i="10" s="1"/>
  <c r="N151" i="10"/>
  <c r="P151" i="10"/>
  <c r="F152" i="10"/>
  <c r="H152" i="10"/>
  <c r="J152" i="10"/>
  <c r="L152" i="10"/>
  <c r="R152" i="10" s="1"/>
  <c r="N152" i="10"/>
  <c r="P152" i="10"/>
  <c r="F153" i="10"/>
  <c r="H153" i="10"/>
  <c r="J153" i="10"/>
  <c r="L153" i="10"/>
  <c r="R153" i="10" s="1"/>
  <c r="N153" i="10"/>
  <c r="P153" i="10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G91" i="9"/>
  <c r="N91" i="9" s="1"/>
  <c r="I91" i="9"/>
  <c r="K91" i="9"/>
  <c r="M91" i="9"/>
  <c r="G92" i="9"/>
  <c r="N92" i="9" s="1"/>
  <c r="I92" i="9"/>
  <c r="K92" i="9"/>
  <c r="M92" i="9"/>
  <c r="G93" i="9"/>
  <c r="N93" i="9" s="1"/>
  <c r="I93" i="9"/>
  <c r="K93" i="9"/>
  <c r="M93" i="9"/>
  <c r="G94" i="9"/>
  <c r="N94" i="9" s="1"/>
  <c r="I94" i="9"/>
  <c r="K94" i="9"/>
  <c r="M94" i="9"/>
  <c r="G95" i="9"/>
  <c r="N95" i="9" s="1"/>
  <c r="I95" i="9"/>
  <c r="K95" i="9"/>
  <c r="M95" i="9"/>
  <c r="G96" i="9"/>
  <c r="N96" i="9" s="1"/>
  <c r="I96" i="9"/>
  <c r="K96" i="9"/>
  <c r="M96" i="9"/>
  <c r="G97" i="9"/>
  <c r="N97" i="9" s="1"/>
  <c r="I97" i="9"/>
  <c r="K97" i="9"/>
  <c r="M97" i="9"/>
  <c r="G98" i="9"/>
  <c r="N98" i="9" s="1"/>
  <c r="I98" i="9"/>
  <c r="K98" i="9"/>
  <c r="M98" i="9"/>
  <c r="G99" i="9"/>
  <c r="N99" i="9" s="1"/>
  <c r="I99" i="9"/>
  <c r="K99" i="9"/>
  <c r="M99" i="9"/>
  <c r="G100" i="9"/>
  <c r="N100" i="9" s="1"/>
  <c r="I100" i="9"/>
  <c r="K100" i="9"/>
  <c r="M100" i="9"/>
  <c r="G101" i="9"/>
  <c r="N101" i="9" s="1"/>
  <c r="I101" i="9"/>
  <c r="K101" i="9"/>
  <c r="M101" i="9"/>
  <c r="G102" i="9"/>
  <c r="N102" i="9" s="1"/>
  <c r="I102" i="9"/>
  <c r="K102" i="9"/>
  <c r="M102" i="9"/>
  <c r="G103" i="9"/>
  <c r="N103" i="9" s="1"/>
  <c r="I103" i="9"/>
  <c r="K103" i="9"/>
  <c r="M103" i="9"/>
  <c r="G104" i="9"/>
  <c r="N104" i="9" s="1"/>
  <c r="I104" i="9"/>
  <c r="K104" i="9"/>
  <c r="M104" i="9"/>
  <c r="G105" i="9"/>
  <c r="N105" i="9" s="1"/>
  <c r="I105" i="9"/>
  <c r="K105" i="9"/>
  <c r="M105" i="9"/>
  <c r="G106" i="9"/>
  <c r="N106" i="9" s="1"/>
  <c r="I106" i="9"/>
  <c r="K106" i="9"/>
  <c r="M106" i="9"/>
  <c r="G107" i="9"/>
  <c r="N107" i="9" s="1"/>
  <c r="I107" i="9"/>
  <c r="K107" i="9"/>
  <c r="M107" i="9"/>
  <c r="G108" i="9"/>
  <c r="N108" i="9" s="1"/>
  <c r="I108" i="9"/>
  <c r="K108" i="9"/>
  <c r="M108" i="9"/>
  <c r="G109" i="9"/>
  <c r="N109" i="9" s="1"/>
  <c r="I109" i="9"/>
  <c r="K109" i="9"/>
  <c r="M109" i="9"/>
  <c r="G110" i="9"/>
  <c r="N110" i="9" s="1"/>
  <c r="I110" i="9"/>
  <c r="K110" i="9"/>
  <c r="M110" i="9"/>
  <c r="G111" i="9"/>
  <c r="N111" i="9" s="1"/>
  <c r="I111" i="9"/>
  <c r="K111" i="9"/>
  <c r="M111" i="9"/>
  <c r="G112" i="9"/>
  <c r="N112" i="9" s="1"/>
  <c r="I112" i="9"/>
  <c r="K112" i="9"/>
  <c r="M112" i="9"/>
  <c r="G113" i="9"/>
  <c r="N113" i="9" s="1"/>
  <c r="I113" i="9"/>
  <c r="K113" i="9"/>
  <c r="M113" i="9"/>
  <c r="G114" i="9"/>
  <c r="N114" i="9" s="1"/>
  <c r="I114" i="9"/>
  <c r="K114" i="9"/>
  <c r="M114" i="9"/>
  <c r="G115" i="9"/>
  <c r="N115" i="9" s="1"/>
  <c r="I115" i="9"/>
  <c r="K115" i="9"/>
  <c r="M115" i="9"/>
  <c r="G116" i="9"/>
  <c r="N116" i="9" s="1"/>
  <c r="I116" i="9"/>
  <c r="K116" i="9"/>
  <c r="M116" i="9"/>
  <c r="G117" i="9"/>
  <c r="N117" i="9" s="1"/>
  <c r="I117" i="9"/>
  <c r="K117" i="9"/>
  <c r="M117" i="9"/>
  <c r="G118" i="9"/>
  <c r="N118" i="9" s="1"/>
  <c r="I118" i="9"/>
  <c r="K118" i="9"/>
  <c r="M118" i="9"/>
  <c r="G119" i="9"/>
  <c r="N119" i="9" s="1"/>
  <c r="I119" i="9"/>
  <c r="K119" i="9"/>
  <c r="M119" i="9"/>
  <c r="G120" i="9"/>
  <c r="N120" i="9" s="1"/>
  <c r="I120" i="9"/>
  <c r="K120" i="9"/>
  <c r="M120" i="9"/>
  <c r="G121" i="9"/>
  <c r="N121" i="9" s="1"/>
  <c r="I121" i="9"/>
  <c r="K121" i="9"/>
  <c r="M121" i="9"/>
  <c r="G122" i="9"/>
  <c r="N122" i="9" s="1"/>
  <c r="I122" i="9"/>
  <c r="K122" i="9"/>
  <c r="M122" i="9"/>
  <c r="G123" i="9"/>
  <c r="N123" i="9" s="1"/>
  <c r="I123" i="9"/>
  <c r="K123" i="9"/>
  <c r="M123" i="9"/>
  <c r="G124" i="9"/>
  <c r="N124" i="9" s="1"/>
  <c r="I124" i="9"/>
  <c r="K124" i="9"/>
  <c r="M124" i="9"/>
  <c r="G125" i="9"/>
  <c r="N125" i="9" s="1"/>
  <c r="I125" i="9"/>
  <c r="K125" i="9"/>
  <c r="M125" i="9"/>
  <c r="G126" i="9"/>
  <c r="N126" i="9" s="1"/>
  <c r="I126" i="9"/>
  <c r="K126" i="9"/>
  <c r="M126" i="9"/>
  <c r="G127" i="9"/>
  <c r="N127" i="9" s="1"/>
  <c r="I127" i="9"/>
  <c r="K127" i="9"/>
  <c r="M127" i="9"/>
  <c r="G128" i="9"/>
  <c r="N128" i="9" s="1"/>
  <c r="I128" i="9"/>
  <c r="K128" i="9"/>
  <c r="M128" i="9"/>
  <c r="G129" i="9"/>
  <c r="N129" i="9" s="1"/>
  <c r="I129" i="9"/>
  <c r="K129" i="9"/>
  <c r="M129" i="9"/>
  <c r="G130" i="9"/>
  <c r="N130" i="9" s="1"/>
  <c r="I130" i="9"/>
  <c r="K130" i="9"/>
  <c r="M130" i="9"/>
  <c r="G131" i="9"/>
  <c r="N131" i="9" s="1"/>
  <c r="I131" i="9"/>
  <c r="K131" i="9"/>
  <c r="M131" i="9"/>
  <c r="G132" i="9"/>
  <c r="N132" i="9" s="1"/>
  <c r="I132" i="9"/>
  <c r="K132" i="9"/>
  <c r="M132" i="9"/>
  <c r="G133" i="9"/>
  <c r="N133" i="9" s="1"/>
  <c r="I133" i="9"/>
  <c r="K133" i="9"/>
  <c r="M133" i="9"/>
  <c r="G134" i="9"/>
  <c r="N134" i="9" s="1"/>
  <c r="I134" i="9"/>
  <c r="K134" i="9"/>
  <c r="M134" i="9"/>
  <c r="G135" i="9"/>
  <c r="N135" i="9" s="1"/>
  <c r="I135" i="9"/>
  <c r="K135" i="9"/>
  <c r="M135" i="9"/>
  <c r="G136" i="9"/>
  <c r="N136" i="9" s="1"/>
  <c r="I136" i="9"/>
  <c r="K136" i="9"/>
  <c r="M136" i="9"/>
  <c r="G137" i="9"/>
  <c r="N137" i="9" s="1"/>
  <c r="I137" i="9"/>
  <c r="K137" i="9"/>
  <c r="M137" i="9"/>
  <c r="G138" i="9"/>
  <c r="N138" i="9" s="1"/>
  <c r="I138" i="9"/>
  <c r="K138" i="9"/>
  <c r="M138" i="9"/>
  <c r="G139" i="9"/>
  <c r="N139" i="9" s="1"/>
  <c r="I139" i="9"/>
  <c r="K139" i="9"/>
  <c r="M139" i="9"/>
  <c r="G140" i="9"/>
  <c r="N140" i="9" s="1"/>
  <c r="I140" i="9"/>
  <c r="K140" i="9"/>
  <c r="M140" i="9"/>
  <c r="G141" i="9"/>
  <c r="N141" i="9" s="1"/>
  <c r="I141" i="9"/>
  <c r="K141" i="9"/>
  <c r="M141" i="9"/>
  <c r="G142" i="9"/>
  <c r="N142" i="9" s="1"/>
  <c r="I142" i="9"/>
  <c r="K142" i="9"/>
  <c r="M142" i="9"/>
  <c r="G143" i="9"/>
  <c r="N143" i="9" s="1"/>
  <c r="I143" i="9"/>
  <c r="K143" i="9"/>
  <c r="M143" i="9"/>
  <c r="G144" i="9"/>
  <c r="N144" i="9" s="1"/>
  <c r="I144" i="9"/>
  <c r="K144" i="9"/>
  <c r="M144" i="9"/>
  <c r="G145" i="9"/>
  <c r="N145" i="9" s="1"/>
  <c r="I145" i="9"/>
  <c r="K145" i="9"/>
  <c r="M145" i="9"/>
  <c r="G146" i="9"/>
  <c r="N146" i="9" s="1"/>
  <c r="I146" i="9"/>
  <c r="K146" i="9"/>
  <c r="M146" i="9"/>
  <c r="G147" i="9"/>
  <c r="N147" i="9" s="1"/>
  <c r="I147" i="9"/>
  <c r="K147" i="9"/>
  <c r="M147" i="9"/>
  <c r="G148" i="9"/>
  <c r="N148" i="9" s="1"/>
  <c r="I148" i="9"/>
  <c r="K148" i="9"/>
  <c r="M148" i="9"/>
  <c r="G149" i="9"/>
  <c r="N149" i="9" s="1"/>
  <c r="I149" i="9"/>
  <c r="K149" i="9"/>
  <c r="M149" i="9"/>
  <c r="G150" i="9"/>
  <c r="N150" i="9" s="1"/>
  <c r="I150" i="9"/>
  <c r="K150" i="9"/>
  <c r="M150" i="9"/>
  <c r="G151" i="9"/>
  <c r="N151" i="9" s="1"/>
  <c r="I151" i="9"/>
  <c r="K151" i="9"/>
  <c r="M151" i="9"/>
  <c r="G152" i="9"/>
  <c r="N152" i="9" s="1"/>
  <c r="I152" i="9"/>
  <c r="K152" i="9"/>
  <c r="M152" i="9"/>
  <c r="G153" i="9"/>
  <c r="N153" i="9" s="1"/>
  <c r="I153" i="9"/>
  <c r="K153" i="9"/>
  <c r="M153" i="9"/>
  <c r="G154" i="9"/>
  <c r="N154" i="9" s="1"/>
  <c r="I154" i="9"/>
  <c r="K154" i="9"/>
  <c r="M154" i="9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G6" i="34"/>
  <c r="M145" i="11" l="1"/>
  <c r="P145" i="11"/>
  <c r="O145" i="11"/>
  <c r="M133" i="11"/>
  <c r="P133" i="11" s="1"/>
  <c r="M121" i="11"/>
  <c r="P121" i="11" s="1"/>
  <c r="O121" i="11"/>
  <c r="M109" i="11"/>
  <c r="O109" i="11" s="1"/>
  <c r="Q109" i="11" s="1"/>
  <c r="U109" i="11" s="1"/>
  <c r="P109" i="11"/>
  <c r="M97" i="11"/>
  <c r="P97" i="11"/>
  <c r="O97" i="11"/>
  <c r="Q97" i="11" s="1"/>
  <c r="M150" i="11"/>
  <c r="P150" i="11" s="1"/>
  <c r="O150" i="11"/>
  <c r="M144" i="11"/>
  <c r="P144" i="11"/>
  <c r="O144" i="11"/>
  <c r="M132" i="11"/>
  <c r="P132" i="11" s="1"/>
  <c r="O132" i="11"/>
  <c r="M126" i="11"/>
  <c r="P126" i="11" s="1"/>
  <c r="O126" i="11"/>
  <c r="M120" i="11"/>
  <c r="O120" i="11" s="1"/>
  <c r="M108" i="11"/>
  <c r="P108" i="11" s="1"/>
  <c r="M102" i="11"/>
  <c r="O102" i="11" s="1"/>
  <c r="P102" i="11"/>
  <c r="M96" i="11"/>
  <c r="O96" i="11" s="1"/>
  <c r="M139" i="11"/>
  <c r="O139" i="11"/>
  <c r="P139" i="11"/>
  <c r="M127" i="11"/>
  <c r="O127" i="11"/>
  <c r="P127" i="11"/>
  <c r="M115" i="11"/>
  <c r="O115" i="11" s="1"/>
  <c r="M103" i="11"/>
  <c r="P103" i="11" s="1"/>
  <c r="O103" i="11"/>
  <c r="M91" i="11"/>
  <c r="O91" i="11"/>
  <c r="P91" i="11"/>
  <c r="M149" i="11"/>
  <c r="P149" i="11" s="1"/>
  <c r="O149" i="11"/>
  <c r="M143" i="11"/>
  <c r="O143" i="11" s="1"/>
  <c r="Q143" i="11" s="1"/>
  <c r="P143" i="11"/>
  <c r="M137" i="11"/>
  <c r="O137" i="11" s="1"/>
  <c r="M131" i="11"/>
  <c r="P131" i="11" s="1"/>
  <c r="O131" i="11"/>
  <c r="M125" i="11"/>
  <c r="O125" i="11" s="1"/>
  <c r="P125" i="11"/>
  <c r="M119" i="11"/>
  <c r="P119" i="11"/>
  <c r="O119" i="11"/>
  <c r="Q119" i="11" s="1"/>
  <c r="M113" i="11"/>
  <c r="P113" i="11" s="1"/>
  <c r="O113" i="11"/>
  <c r="M107" i="11"/>
  <c r="P107" i="11"/>
  <c r="O107" i="11"/>
  <c r="M101" i="11"/>
  <c r="P101" i="11"/>
  <c r="O101" i="11"/>
  <c r="M95" i="11"/>
  <c r="P95" i="11"/>
  <c r="O95" i="11"/>
  <c r="Q95" i="11" s="1"/>
  <c r="M148" i="11"/>
  <c r="O148" i="11" s="1"/>
  <c r="M142" i="11"/>
  <c r="O142" i="11"/>
  <c r="Q142" i="11" s="1"/>
  <c r="P142" i="11"/>
  <c r="M136" i="11"/>
  <c r="O136" i="11"/>
  <c r="P136" i="11"/>
  <c r="O130" i="11"/>
  <c r="M124" i="11"/>
  <c r="O124" i="11"/>
  <c r="P124" i="11"/>
  <c r="M118" i="11"/>
  <c r="O118" i="11" s="1"/>
  <c r="P118" i="11"/>
  <c r="M112" i="11"/>
  <c r="O112" i="11" s="1"/>
  <c r="P112" i="11"/>
  <c r="M100" i="11"/>
  <c r="O100" i="11" s="1"/>
  <c r="M94" i="11"/>
  <c r="P94" i="11" s="1"/>
  <c r="O94" i="11"/>
  <c r="M153" i="11"/>
  <c r="O153" i="11" s="1"/>
  <c r="M147" i="11"/>
  <c r="P147" i="11" s="1"/>
  <c r="O147" i="11"/>
  <c r="M141" i="11"/>
  <c r="P141" i="11" s="1"/>
  <c r="O141" i="11"/>
  <c r="M135" i="11"/>
  <c r="O135" i="11" s="1"/>
  <c r="M129" i="11"/>
  <c r="O129" i="11"/>
  <c r="P129" i="11"/>
  <c r="M123" i="11"/>
  <c r="O123" i="11" s="1"/>
  <c r="M117" i="11"/>
  <c r="O117" i="11"/>
  <c r="P117" i="11"/>
  <c r="M111" i="11"/>
  <c r="P111" i="11"/>
  <c r="O111" i="11"/>
  <c r="M105" i="11"/>
  <c r="O105" i="11" s="1"/>
  <c r="P105" i="11"/>
  <c r="M99" i="11"/>
  <c r="P99" i="11" s="1"/>
  <c r="O99" i="11"/>
  <c r="M93" i="11"/>
  <c r="O93" i="11"/>
  <c r="P93" i="11"/>
  <c r="M152" i="11"/>
  <c r="O152" i="11" s="1"/>
  <c r="M140" i="11"/>
  <c r="P140" i="11" s="1"/>
  <c r="O140" i="11"/>
  <c r="M134" i="11"/>
  <c r="O134" i="11"/>
  <c r="P134" i="11"/>
  <c r="M128" i="11"/>
  <c r="O128" i="11" s="1"/>
  <c r="Q128" i="11" s="1"/>
  <c r="P128" i="11"/>
  <c r="M116" i="11"/>
  <c r="O116" i="11" s="1"/>
  <c r="P116" i="11"/>
  <c r="M110" i="11"/>
  <c r="O110" i="11"/>
  <c r="P110" i="11"/>
  <c r="M104" i="11"/>
  <c r="O104" i="11" s="1"/>
  <c r="M92" i="11"/>
  <c r="P92" i="11"/>
  <c r="O92" i="11"/>
  <c r="M151" i="11"/>
  <c r="O151" i="11" s="1"/>
  <c r="M91" i="2"/>
  <c r="M142" i="2"/>
  <c r="M76" i="2"/>
  <c r="L75" i="2"/>
  <c r="H13" i="34"/>
  <c r="U12" i="2" s="1"/>
  <c r="H21" i="34"/>
  <c r="U20" i="2" s="1"/>
  <c r="H29" i="34"/>
  <c r="U28" i="2" s="1"/>
  <c r="H69" i="34"/>
  <c r="U68" i="2" s="1"/>
  <c r="H62" i="34"/>
  <c r="U61" i="2" s="1"/>
  <c r="H55" i="34"/>
  <c r="U54" i="2" s="1"/>
  <c r="H48" i="34"/>
  <c r="U47" i="2" s="1"/>
  <c r="H41" i="34"/>
  <c r="U40" i="2" s="1"/>
  <c r="H34" i="34"/>
  <c r="U33" i="2" s="1"/>
  <c r="M147" i="2"/>
  <c r="M131" i="2"/>
  <c r="M103" i="2"/>
  <c r="H6" i="34"/>
  <c r="U5" i="2" s="1"/>
  <c r="H14" i="34"/>
  <c r="U13" i="2" s="1"/>
  <c r="H22" i="34"/>
  <c r="U21" i="2" s="1"/>
  <c r="H30" i="34"/>
  <c r="U29" i="2" s="1"/>
  <c r="U74" i="2"/>
  <c r="U82" i="2"/>
  <c r="U90" i="2"/>
  <c r="U98" i="2"/>
  <c r="U106" i="2"/>
  <c r="U114" i="2"/>
  <c r="U122" i="2"/>
  <c r="U130" i="2"/>
  <c r="U138" i="2"/>
  <c r="U146" i="2"/>
  <c r="U154" i="2"/>
  <c r="U109" i="2"/>
  <c r="U125" i="2"/>
  <c r="U149" i="2"/>
  <c r="U144" i="2"/>
  <c r="U105" i="2"/>
  <c r="U145" i="2"/>
  <c r="U75" i="2"/>
  <c r="U83" i="2"/>
  <c r="U91" i="2"/>
  <c r="U99" i="2"/>
  <c r="U107" i="2"/>
  <c r="U115" i="2"/>
  <c r="U123" i="2"/>
  <c r="U131" i="2"/>
  <c r="U139" i="2"/>
  <c r="U147" i="2"/>
  <c r="U133" i="2"/>
  <c r="U120" i="2"/>
  <c r="U81" i="2"/>
  <c r="U121" i="2"/>
  <c r="U76" i="2"/>
  <c r="U84" i="2"/>
  <c r="U92" i="2"/>
  <c r="U100" i="2"/>
  <c r="U108" i="2"/>
  <c r="U116" i="2"/>
  <c r="U124" i="2"/>
  <c r="U132" i="2"/>
  <c r="U140" i="2"/>
  <c r="U148" i="2"/>
  <c r="U101" i="2"/>
  <c r="U117" i="2"/>
  <c r="U141" i="2"/>
  <c r="U128" i="2"/>
  <c r="U89" i="2"/>
  <c r="U129" i="2"/>
  <c r="U77" i="2"/>
  <c r="U85" i="2"/>
  <c r="U93" i="2"/>
  <c r="U78" i="2"/>
  <c r="U86" i="2"/>
  <c r="U94" i="2"/>
  <c r="U102" i="2"/>
  <c r="U110" i="2"/>
  <c r="U118" i="2"/>
  <c r="U126" i="2"/>
  <c r="U134" i="2"/>
  <c r="U142" i="2"/>
  <c r="U150" i="2"/>
  <c r="U88" i="2"/>
  <c r="U112" i="2"/>
  <c r="U152" i="2"/>
  <c r="U113" i="2"/>
  <c r="U153" i="2"/>
  <c r="U79" i="2"/>
  <c r="U87" i="2"/>
  <c r="U95" i="2"/>
  <c r="U103" i="2"/>
  <c r="U111" i="2"/>
  <c r="U119" i="2"/>
  <c r="U127" i="2"/>
  <c r="U135" i="2"/>
  <c r="U143" i="2"/>
  <c r="U151" i="2"/>
  <c r="U80" i="2"/>
  <c r="U96" i="2"/>
  <c r="U104" i="2"/>
  <c r="U136" i="2"/>
  <c r="U97" i="2"/>
  <c r="U137" i="2"/>
  <c r="H68" i="34"/>
  <c r="U67" i="2" s="1"/>
  <c r="H61" i="34"/>
  <c r="U60" i="2" s="1"/>
  <c r="H54" i="34"/>
  <c r="U53" i="2" s="1"/>
  <c r="H33" i="34"/>
  <c r="U32" i="2" s="1"/>
  <c r="M146" i="2"/>
  <c r="M130" i="2"/>
  <c r="M99" i="2"/>
  <c r="H7" i="34"/>
  <c r="U6" i="2" s="1"/>
  <c r="H15" i="34"/>
  <c r="U14" i="2" s="1"/>
  <c r="H23" i="34"/>
  <c r="U22" i="2" s="1"/>
  <c r="H31" i="34"/>
  <c r="U30" i="2" s="1"/>
  <c r="H74" i="34"/>
  <c r="U73" i="2" s="1"/>
  <c r="H67" i="34"/>
  <c r="U66" i="2" s="1"/>
  <c r="H60" i="34"/>
  <c r="U59" i="2" s="1"/>
  <c r="H53" i="34"/>
  <c r="U52" i="2" s="1"/>
  <c r="M143" i="2"/>
  <c r="M127" i="2"/>
  <c r="M95" i="2"/>
  <c r="H8" i="34"/>
  <c r="U7" i="2" s="1"/>
  <c r="H32" i="34"/>
  <c r="U31" i="2" s="1"/>
  <c r="H73" i="34"/>
  <c r="U72" i="2" s="1"/>
  <c r="H66" i="34"/>
  <c r="U65" i="2" s="1"/>
  <c r="H46" i="34"/>
  <c r="U45" i="2" s="1"/>
  <c r="H39" i="34"/>
  <c r="U38" i="2" s="1"/>
  <c r="H24" i="34"/>
  <c r="U23" i="2" s="1"/>
  <c r="H9" i="34"/>
  <c r="U8" i="2" s="1"/>
  <c r="H17" i="34"/>
  <c r="U16" i="2" s="1"/>
  <c r="H25" i="34"/>
  <c r="U24" i="2" s="1"/>
  <c r="H72" i="34"/>
  <c r="U71" i="2" s="1"/>
  <c r="H65" i="34"/>
  <c r="U64" i="2" s="1"/>
  <c r="H45" i="34"/>
  <c r="U44" i="2" s="1"/>
  <c r="H38" i="34"/>
  <c r="U37" i="2" s="1"/>
  <c r="M139" i="2"/>
  <c r="M119" i="2"/>
  <c r="M87" i="2"/>
  <c r="H16" i="34"/>
  <c r="U15" i="2" s="1"/>
  <c r="H10" i="34"/>
  <c r="U9" i="2" s="1"/>
  <c r="H18" i="34"/>
  <c r="U17" i="2" s="1"/>
  <c r="H26" i="34"/>
  <c r="U25" i="2" s="1"/>
  <c r="H58" i="34"/>
  <c r="U57" i="2" s="1"/>
  <c r="H51" i="34"/>
  <c r="U50" i="2" s="1"/>
  <c r="H44" i="34"/>
  <c r="U43" i="2" s="1"/>
  <c r="H37" i="34"/>
  <c r="U36" i="2" s="1"/>
  <c r="M154" i="2"/>
  <c r="M138" i="2"/>
  <c r="M115" i="2"/>
  <c r="M83" i="2"/>
  <c r="H57" i="34"/>
  <c r="U56" i="2" s="1"/>
  <c r="H50" i="34"/>
  <c r="U49" i="2" s="1"/>
  <c r="H43" i="34"/>
  <c r="U42" i="2" s="1"/>
  <c r="H36" i="34"/>
  <c r="U35" i="2" s="1"/>
  <c r="M151" i="2"/>
  <c r="M135" i="2"/>
  <c r="M111" i="2"/>
  <c r="M79" i="2"/>
  <c r="H11" i="34"/>
  <c r="U10" i="2" s="1"/>
  <c r="H19" i="34"/>
  <c r="U18" i="2" s="1"/>
  <c r="H27" i="34"/>
  <c r="U26" i="2" s="1"/>
  <c r="H12" i="34"/>
  <c r="U11" i="2" s="1"/>
  <c r="H20" i="34"/>
  <c r="U19" i="2" s="1"/>
  <c r="H28" i="34"/>
  <c r="U27" i="2" s="1"/>
  <c r="N130" i="11"/>
  <c r="S130" i="11" s="1"/>
  <c r="H70" i="34"/>
  <c r="U69" i="2" s="1"/>
  <c r="H63" i="34"/>
  <c r="U62" i="2" s="1"/>
  <c r="H56" i="34"/>
  <c r="U55" i="2" s="1"/>
  <c r="H49" i="34"/>
  <c r="U48" i="2" s="1"/>
  <c r="H42" i="34"/>
  <c r="U41" i="2" s="1"/>
  <c r="H35" i="34"/>
  <c r="U34" i="2" s="1"/>
  <c r="M150" i="2"/>
  <c r="M134" i="2"/>
  <c r="M107" i="2"/>
  <c r="M75" i="2"/>
  <c r="M126" i="2"/>
  <c r="M122" i="2"/>
  <c r="M118" i="2"/>
  <c r="M114" i="2"/>
  <c r="M110" i="2"/>
  <c r="M106" i="2"/>
  <c r="M102" i="2"/>
  <c r="M98" i="2"/>
  <c r="M94" i="2"/>
  <c r="M90" i="2"/>
  <c r="M86" i="2"/>
  <c r="M82" i="2"/>
  <c r="M78" i="2"/>
  <c r="M74" i="2"/>
  <c r="M153" i="2"/>
  <c r="M149" i="2"/>
  <c r="M145" i="2"/>
  <c r="M141" i="2"/>
  <c r="M137" i="2"/>
  <c r="M133" i="2"/>
  <c r="M129" i="2"/>
  <c r="M125" i="2"/>
  <c r="M121" i="2"/>
  <c r="M117" i="2"/>
  <c r="M113" i="2"/>
  <c r="M109" i="2"/>
  <c r="M105" i="2"/>
  <c r="M101" i="2"/>
  <c r="M97" i="2"/>
  <c r="M93" i="2"/>
  <c r="M89" i="2"/>
  <c r="M85" i="2"/>
  <c r="M81" i="2"/>
  <c r="M77" i="2"/>
  <c r="M152" i="2"/>
  <c r="M148" i="2"/>
  <c r="M144" i="2"/>
  <c r="M140" i="2"/>
  <c r="M136" i="2"/>
  <c r="M132" i="2"/>
  <c r="M128" i="2"/>
  <c r="M124" i="2"/>
  <c r="M120" i="2"/>
  <c r="M116" i="2"/>
  <c r="M112" i="2"/>
  <c r="M108" i="2"/>
  <c r="M104" i="2"/>
  <c r="M100" i="2"/>
  <c r="M96" i="2"/>
  <c r="M92" i="2"/>
  <c r="M88" i="2"/>
  <c r="M84" i="2"/>
  <c r="M80" i="2"/>
  <c r="L154" i="2"/>
  <c r="L150" i="2"/>
  <c r="L146" i="2"/>
  <c r="L142" i="2"/>
  <c r="L138" i="2"/>
  <c r="L134" i="2"/>
  <c r="L130" i="2"/>
  <c r="L126" i="2"/>
  <c r="L122" i="2"/>
  <c r="L118" i="2"/>
  <c r="L114" i="2"/>
  <c r="L110" i="2"/>
  <c r="L106" i="2"/>
  <c r="L102" i="2"/>
  <c r="L98" i="2"/>
  <c r="L94" i="2"/>
  <c r="L90" i="2"/>
  <c r="L86" i="2"/>
  <c r="L82" i="2"/>
  <c r="L78" i="2"/>
  <c r="L74" i="2"/>
  <c r="L153" i="2"/>
  <c r="L149" i="2"/>
  <c r="L145" i="2"/>
  <c r="L141" i="2"/>
  <c r="L137" i="2"/>
  <c r="L133" i="2"/>
  <c r="L129" i="2"/>
  <c r="L125" i="2"/>
  <c r="L121" i="2"/>
  <c r="L117" i="2"/>
  <c r="L113" i="2"/>
  <c r="L109" i="2"/>
  <c r="L105" i="2"/>
  <c r="L101" i="2"/>
  <c r="L97" i="2"/>
  <c r="L93" i="2"/>
  <c r="L89" i="2"/>
  <c r="L85" i="2"/>
  <c r="L81" i="2"/>
  <c r="L77" i="2"/>
  <c r="L152" i="2"/>
  <c r="L148" i="2"/>
  <c r="L144" i="2"/>
  <c r="L140" i="2"/>
  <c r="L136" i="2"/>
  <c r="L132" i="2"/>
  <c r="L128" i="2"/>
  <c r="L124" i="2"/>
  <c r="L120" i="2"/>
  <c r="L116" i="2"/>
  <c r="L112" i="2"/>
  <c r="L108" i="2"/>
  <c r="L104" i="2"/>
  <c r="L100" i="2"/>
  <c r="L96" i="2"/>
  <c r="L92" i="2"/>
  <c r="L88" i="2"/>
  <c r="L84" i="2"/>
  <c r="L80" i="2"/>
  <c r="L76" i="2"/>
  <c r="L151" i="2"/>
  <c r="L147" i="2"/>
  <c r="L143" i="2"/>
  <c r="L139" i="2"/>
  <c r="L135" i="2"/>
  <c r="L131" i="2"/>
  <c r="L127" i="2"/>
  <c r="L123" i="2"/>
  <c r="L119" i="2"/>
  <c r="L115" i="2"/>
  <c r="L111" i="2"/>
  <c r="L107" i="2"/>
  <c r="L103" i="2"/>
  <c r="L99" i="2"/>
  <c r="L95" i="2"/>
  <c r="L91" i="2"/>
  <c r="L87" i="2"/>
  <c r="L83" i="2"/>
  <c r="L79" i="2"/>
  <c r="H153" i="2"/>
  <c r="H149" i="2"/>
  <c r="H145" i="2"/>
  <c r="H141" i="2"/>
  <c r="H137" i="2"/>
  <c r="H133" i="2"/>
  <c r="H129" i="2"/>
  <c r="H125" i="2"/>
  <c r="H121" i="2"/>
  <c r="H117" i="2"/>
  <c r="H113" i="2"/>
  <c r="H109" i="2"/>
  <c r="H105" i="2"/>
  <c r="H101" i="2"/>
  <c r="H97" i="2"/>
  <c r="H93" i="2"/>
  <c r="H89" i="2"/>
  <c r="H85" i="2"/>
  <c r="H81" i="2"/>
  <c r="H77" i="2"/>
  <c r="H152" i="2"/>
  <c r="H148" i="2"/>
  <c r="H144" i="2"/>
  <c r="H140" i="2"/>
  <c r="H136" i="2"/>
  <c r="H132" i="2"/>
  <c r="H128" i="2"/>
  <c r="H124" i="2"/>
  <c r="H120" i="2"/>
  <c r="H116" i="2"/>
  <c r="H112" i="2"/>
  <c r="H108" i="2"/>
  <c r="H104" i="2"/>
  <c r="H100" i="2"/>
  <c r="H96" i="2"/>
  <c r="H92" i="2"/>
  <c r="H88" i="2"/>
  <c r="H84" i="2"/>
  <c r="H80" i="2"/>
  <c r="H76" i="2"/>
  <c r="H151" i="2"/>
  <c r="H147" i="2"/>
  <c r="H143" i="2"/>
  <c r="H139" i="2"/>
  <c r="H135" i="2"/>
  <c r="H131" i="2"/>
  <c r="H127" i="2"/>
  <c r="H123" i="2"/>
  <c r="H119" i="2"/>
  <c r="H115" i="2"/>
  <c r="H111" i="2"/>
  <c r="H107" i="2"/>
  <c r="H103" i="2"/>
  <c r="H99" i="2"/>
  <c r="H95" i="2"/>
  <c r="H91" i="2"/>
  <c r="H87" i="2"/>
  <c r="H83" i="2"/>
  <c r="H79" i="2"/>
  <c r="H75" i="2"/>
  <c r="H154" i="2"/>
  <c r="H150" i="2"/>
  <c r="H146" i="2"/>
  <c r="H142" i="2"/>
  <c r="H138" i="2"/>
  <c r="H134" i="2"/>
  <c r="H130" i="2"/>
  <c r="H126" i="2"/>
  <c r="H122" i="2"/>
  <c r="H118" i="2"/>
  <c r="H114" i="2"/>
  <c r="H110" i="2"/>
  <c r="H106" i="2"/>
  <c r="H102" i="2"/>
  <c r="H98" i="2"/>
  <c r="H94" i="2"/>
  <c r="H90" i="2"/>
  <c r="H86" i="2"/>
  <c r="H82" i="2"/>
  <c r="H78" i="2"/>
  <c r="S148" i="10"/>
  <c r="N138" i="11"/>
  <c r="S138" i="11" s="1"/>
  <c r="R118" i="11"/>
  <c r="T118" i="11" s="1"/>
  <c r="R146" i="11"/>
  <c r="T146" i="11" s="1"/>
  <c r="M154" i="11"/>
  <c r="P154" i="11" s="1"/>
  <c r="T138" i="3"/>
  <c r="V138" i="3" s="1"/>
  <c r="U137" i="3"/>
  <c r="AA131" i="3"/>
  <c r="AB131" i="3" s="1"/>
  <c r="Z108" i="3"/>
  <c r="AB108" i="3" s="1"/>
  <c r="AA106" i="3"/>
  <c r="AB106" i="3" s="1"/>
  <c r="S98" i="3"/>
  <c r="Z98" i="3" s="1"/>
  <c r="AA102" i="3"/>
  <c r="R154" i="22"/>
  <c r="S131" i="10"/>
  <c r="S99" i="10"/>
  <c r="Q128" i="10"/>
  <c r="S137" i="10"/>
  <c r="S130" i="10"/>
  <c r="S90" i="10"/>
  <c r="S115" i="10"/>
  <c r="S111" i="10"/>
  <c r="S107" i="10"/>
  <c r="Q135" i="10"/>
  <c r="S108" i="10"/>
  <c r="S147" i="10"/>
  <c r="P119" i="22"/>
  <c r="AG147" i="22"/>
  <c r="AI147" i="22" s="1"/>
  <c r="AM147" i="22" s="1"/>
  <c r="AP147" i="22" s="1"/>
  <c r="AH132" i="22"/>
  <c r="O130" i="22"/>
  <c r="P115" i="22"/>
  <c r="AG132" i="22"/>
  <c r="AJ130" i="22"/>
  <c r="AL130" i="22" s="1"/>
  <c r="AN130" i="22" s="1"/>
  <c r="AR130" i="22" s="1"/>
  <c r="AK152" i="22"/>
  <c r="O141" i="22"/>
  <c r="AK140" i="22"/>
  <c r="P132" i="22"/>
  <c r="P99" i="22"/>
  <c r="AJ98" i="22"/>
  <c r="AL98" i="22" s="1"/>
  <c r="AN98" i="22" s="1"/>
  <c r="AR98" i="22" s="1"/>
  <c r="Q107" i="10"/>
  <c r="S105" i="10"/>
  <c r="S101" i="10"/>
  <c r="S138" i="10"/>
  <c r="O122" i="9"/>
  <c r="O120" i="9"/>
  <c r="O118" i="9"/>
  <c r="O115" i="9"/>
  <c r="Q111" i="10"/>
  <c r="O111" i="9"/>
  <c r="O99" i="9"/>
  <c r="Q149" i="10"/>
  <c r="Q147" i="10"/>
  <c r="S109" i="11"/>
  <c r="R109" i="11"/>
  <c r="T109" i="11" s="1"/>
  <c r="S117" i="11"/>
  <c r="R117" i="11"/>
  <c r="T117" i="11" s="1"/>
  <c r="S110" i="11"/>
  <c r="R110" i="11"/>
  <c r="R150" i="11"/>
  <c r="T150" i="11" s="1"/>
  <c r="R142" i="11"/>
  <c r="T142" i="11" s="1"/>
  <c r="R134" i="11"/>
  <c r="T134" i="11" s="1"/>
  <c r="R126" i="11"/>
  <c r="T126" i="11" s="1"/>
  <c r="N122" i="11"/>
  <c r="R122" i="11" s="1"/>
  <c r="S106" i="11"/>
  <c r="T106" i="11" s="1"/>
  <c r="N102" i="11"/>
  <c r="S102" i="11" s="1"/>
  <c r="S98" i="11"/>
  <c r="T98" i="11" s="1"/>
  <c r="R149" i="11"/>
  <c r="T149" i="11" s="1"/>
  <c r="R141" i="11"/>
  <c r="T141" i="11" s="1"/>
  <c r="R133" i="11"/>
  <c r="T133" i="11" s="1"/>
  <c r="R125" i="11"/>
  <c r="T125" i="11" s="1"/>
  <c r="S114" i="11"/>
  <c r="T114" i="11" s="1"/>
  <c r="N101" i="11"/>
  <c r="R101" i="11" s="1"/>
  <c r="N93" i="11"/>
  <c r="R93" i="11" s="1"/>
  <c r="R141" i="3"/>
  <c r="W141" i="3" s="1"/>
  <c r="R121" i="3"/>
  <c r="W121" i="3" s="1"/>
  <c r="R108" i="3"/>
  <c r="W108" i="3" s="1"/>
  <c r="R100" i="3"/>
  <c r="W100" i="3" s="1"/>
  <c r="R93" i="3"/>
  <c r="X93" i="3" s="1"/>
  <c r="R91" i="3"/>
  <c r="W91" i="3" s="1"/>
  <c r="R149" i="3"/>
  <c r="W149" i="3" s="1"/>
  <c r="R145" i="3"/>
  <c r="W145" i="3" s="1"/>
  <c r="Q135" i="3"/>
  <c r="T135" i="3" s="1"/>
  <c r="R129" i="3"/>
  <c r="W129" i="3" s="1"/>
  <c r="R124" i="3"/>
  <c r="W124" i="3" s="1"/>
  <c r="R116" i="3"/>
  <c r="W116" i="3" s="1"/>
  <c r="R101" i="3"/>
  <c r="W101" i="3" s="1"/>
  <c r="R95" i="3"/>
  <c r="W95" i="3" s="1"/>
  <c r="R153" i="3"/>
  <c r="W153" i="3" s="1"/>
  <c r="R140" i="3"/>
  <c r="W140" i="3" s="1"/>
  <c r="U139" i="3"/>
  <c r="R139" i="3"/>
  <c r="W139" i="3" s="1"/>
  <c r="R138" i="3"/>
  <c r="W138" i="3" s="1"/>
  <c r="R137" i="3"/>
  <c r="W137" i="3" s="1"/>
  <c r="R133" i="3"/>
  <c r="W133" i="3" s="1"/>
  <c r="W132" i="3"/>
  <c r="AA126" i="3"/>
  <c r="AB126" i="3" s="1"/>
  <c r="R125" i="3"/>
  <c r="W125" i="3" s="1"/>
  <c r="AA122" i="3"/>
  <c r="AB122" i="3" s="1"/>
  <c r="R112" i="3"/>
  <c r="X112" i="3" s="1"/>
  <c r="R104" i="3"/>
  <c r="W104" i="3" s="1"/>
  <c r="R96" i="3"/>
  <c r="W96" i="3" s="1"/>
  <c r="R148" i="3"/>
  <c r="W148" i="3" s="1"/>
  <c r="R135" i="3"/>
  <c r="W135" i="3" s="1"/>
  <c r="R120" i="3"/>
  <c r="W120" i="3" s="1"/>
  <c r="R117" i="3"/>
  <c r="X117" i="3" s="1"/>
  <c r="Q115" i="3"/>
  <c r="T115" i="3" s="1"/>
  <c r="R113" i="3"/>
  <c r="W113" i="3" s="1"/>
  <c r="R109" i="3"/>
  <c r="W109" i="3" s="1"/>
  <c r="R105" i="3"/>
  <c r="W105" i="3" s="1"/>
  <c r="R99" i="3"/>
  <c r="W99" i="3" s="1"/>
  <c r="R97" i="3"/>
  <c r="W97" i="3" s="1"/>
  <c r="S94" i="3"/>
  <c r="Z94" i="3" s="1"/>
  <c r="R92" i="3"/>
  <c r="W92" i="3" s="1"/>
  <c r="AG139" i="22"/>
  <c r="AI139" i="22" s="1"/>
  <c r="AM139" i="22" s="1"/>
  <c r="AP139" i="22" s="1"/>
  <c r="R135" i="22"/>
  <c r="O116" i="22"/>
  <c r="R108" i="22"/>
  <c r="T108" i="22" s="1"/>
  <c r="V108" i="22" s="1"/>
  <c r="AQ108" i="22" s="1"/>
  <c r="M153" i="22"/>
  <c r="P153" i="22" s="1"/>
  <c r="AG152" i="22"/>
  <c r="M152" i="22"/>
  <c r="O152" i="22" s="1"/>
  <c r="AE151" i="22"/>
  <c r="AH151" i="22" s="1"/>
  <c r="AH150" i="22"/>
  <c r="AI150" i="22" s="1"/>
  <c r="AM150" i="22" s="1"/>
  <c r="AP150" i="22" s="1"/>
  <c r="O149" i="22"/>
  <c r="AG142" i="22"/>
  <c r="O137" i="22"/>
  <c r="M105" i="22"/>
  <c r="O105" i="22" s="1"/>
  <c r="AE103" i="22"/>
  <c r="AG103" i="22" s="1"/>
  <c r="P97" i="22"/>
  <c r="Q97" i="22" s="1"/>
  <c r="U97" i="22" s="1"/>
  <c r="AO97" i="22" s="1"/>
  <c r="AH95" i="22"/>
  <c r="AI95" i="22" s="1"/>
  <c r="AM95" i="22" s="1"/>
  <c r="AP95" i="22" s="1"/>
  <c r="AH93" i="22"/>
  <c r="P149" i="22"/>
  <c r="AK148" i="22"/>
  <c r="M145" i="22"/>
  <c r="P145" i="22" s="1"/>
  <c r="AH142" i="22"/>
  <c r="S142" i="22"/>
  <c r="P137" i="22"/>
  <c r="AG135" i="22"/>
  <c r="AJ134" i="22"/>
  <c r="AL134" i="22" s="1"/>
  <c r="AN134" i="22" s="1"/>
  <c r="AR134" i="22" s="1"/>
  <c r="P130" i="22"/>
  <c r="R111" i="22"/>
  <c r="P109" i="22"/>
  <c r="Q109" i="22" s="1"/>
  <c r="U109" i="22" s="1"/>
  <c r="AO109" i="22" s="1"/>
  <c r="S153" i="10"/>
  <c r="S151" i="10"/>
  <c r="S146" i="10"/>
  <c r="S144" i="10"/>
  <c r="S142" i="10"/>
  <c r="Q130" i="10"/>
  <c r="Q119" i="10"/>
  <c r="S116" i="10"/>
  <c r="S136" i="10"/>
  <c r="S134" i="10"/>
  <c r="Q132" i="10"/>
  <c r="S129" i="10"/>
  <c r="S127" i="10"/>
  <c r="S123" i="10"/>
  <c r="Q121" i="10"/>
  <c r="S119" i="10"/>
  <c r="S114" i="10"/>
  <c r="Q108" i="10"/>
  <c r="S95" i="10"/>
  <c r="Q95" i="10"/>
  <c r="S93" i="10"/>
  <c r="S91" i="10"/>
  <c r="Q91" i="10"/>
  <c r="S145" i="10"/>
  <c r="S141" i="10"/>
  <c r="S139" i="10"/>
  <c r="Q139" i="10"/>
  <c r="S135" i="10"/>
  <c r="S128" i="10"/>
  <c r="S124" i="10"/>
  <c r="S92" i="10"/>
  <c r="O150" i="9"/>
  <c r="O129" i="9"/>
  <c r="O148" i="9"/>
  <c r="O139" i="9"/>
  <c r="O134" i="9"/>
  <c r="O126" i="9"/>
  <c r="O102" i="9"/>
  <c r="O144" i="9"/>
  <c r="O116" i="9"/>
  <c r="Q131" i="10"/>
  <c r="S106" i="10"/>
  <c r="Q99" i="10"/>
  <c r="S97" i="10"/>
  <c r="O142" i="9"/>
  <c r="O112" i="9"/>
  <c r="Q152" i="10"/>
  <c r="Q137" i="10"/>
  <c r="Q133" i="10"/>
  <c r="Q113" i="10"/>
  <c r="S98" i="10"/>
  <c r="O138" i="9"/>
  <c r="O110" i="9"/>
  <c r="O106" i="9"/>
  <c r="O104" i="9"/>
  <c r="S143" i="10"/>
  <c r="S125" i="10"/>
  <c r="Q105" i="10"/>
  <c r="S103" i="10"/>
  <c r="O147" i="9"/>
  <c r="O100" i="9"/>
  <c r="O98" i="9"/>
  <c r="Q123" i="10"/>
  <c r="S121" i="10"/>
  <c r="O94" i="9"/>
  <c r="S150" i="10"/>
  <c r="Q148" i="10"/>
  <c r="Q146" i="10"/>
  <c r="Q143" i="10"/>
  <c r="Q142" i="10"/>
  <c r="S126" i="10"/>
  <c r="S117" i="10"/>
  <c r="Q103" i="10"/>
  <c r="Q97" i="10"/>
  <c r="S94" i="10"/>
  <c r="O154" i="9"/>
  <c r="O152" i="9"/>
  <c r="O146" i="9"/>
  <c r="O143" i="9"/>
  <c r="O130" i="9"/>
  <c r="O101" i="9"/>
  <c r="S140" i="10"/>
  <c r="S122" i="10"/>
  <c r="Q115" i="10"/>
  <c r="S113" i="10"/>
  <c r="S109" i="10"/>
  <c r="O133" i="9"/>
  <c r="O114" i="9"/>
  <c r="O97" i="9"/>
  <c r="Q144" i="10"/>
  <c r="L5" i="2"/>
  <c r="S153" i="11"/>
  <c r="R153" i="11"/>
  <c r="T153" i="11" s="1"/>
  <c r="N154" i="11"/>
  <c r="R154" i="11" s="1"/>
  <c r="R94" i="11"/>
  <c r="S94" i="11"/>
  <c r="S152" i="11"/>
  <c r="N151" i="11"/>
  <c r="S151" i="11" s="1"/>
  <c r="R147" i="11"/>
  <c r="T147" i="11" s="1"/>
  <c r="M146" i="11"/>
  <c r="O146" i="11" s="1"/>
  <c r="S144" i="11"/>
  <c r="N143" i="11"/>
  <c r="R143" i="11" s="1"/>
  <c r="R139" i="11"/>
  <c r="T139" i="11" s="1"/>
  <c r="M138" i="11"/>
  <c r="P138" i="11" s="1"/>
  <c r="S136" i="11"/>
  <c r="N135" i="11"/>
  <c r="S135" i="11" s="1"/>
  <c r="R131" i="11"/>
  <c r="T131" i="11" s="1"/>
  <c r="M130" i="11"/>
  <c r="P130" i="11" s="1"/>
  <c r="S128" i="11"/>
  <c r="N127" i="11"/>
  <c r="R123" i="11"/>
  <c r="T123" i="11" s="1"/>
  <c r="M122" i="11"/>
  <c r="O122" i="11" s="1"/>
  <c r="S120" i="11"/>
  <c r="N119" i="11"/>
  <c r="R119" i="11" s="1"/>
  <c r="R115" i="11"/>
  <c r="T115" i="11" s="1"/>
  <c r="M114" i="11"/>
  <c r="P114" i="11" s="1"/>
  <c r="S112" i="11"/>
  <c r="N111" i="11"/>
  <c r="S111" i="11" s="1"/>
  <c r="R107" i="11"/>
  <c r="T107" i="11" s="1"/>
  <c r="M106" i="11"/>
  <c r="P106" i="11" s="1"/>
  <c r="S104" i="11"/>
  <c r="N103" i="11"/>
  <c r="R103" i="11" s="1"/>
  <c r="R99" i="11"/>
  <c r="T99" i="11" s="1"/>
  <c r="M98" i="11"/>
  <c r="O98" i="11" s="1"/>
  <c r="S96" i="11"/>
  <c r="N95" i="11"/>
  <c r="R91" i="11"/>
  <c r="T91" i="11" s="1"/>
  <c r="R152" i="11"/>
  <c r="N148" i="11"/>
  <c r="R144" i="11"/>
  <c r="T144" i="11" s="1"/>
  <c r="N140" i="11"/>
  <c r="R136" i="11"/>
  <c r="N132" i="11"/>
  <c r="R132" i="11" s="1"/>
  <c r="R128" i="11"/>
  <c r="N124" i="11"/>
  <c r="R120" i="11"/>
  <c r="N116" i="11"/>
  <c r="R116" i="11" s="1"/>
  <c r="R112" i="11"/>
  <c r="N108" i="11"/>
  <c r="R108" i="11" s="1"/>
  <c r="R104" i="11"/>
  <c r="N100" i="11"/>
  <c r="S100" i="11" s="1"/>
  <c r="R96" i="11"/>
  <c r="T96" i="11" s="1"/>
  <c r="N92" i="11"/>
  <c r="R92" i="11" s="1"/>
  <c r="S127" i="11"/>
  <c r="S95" i="11"/>
  <c r="S145" i="11"/>
  <c r="T145" i="11" s="1"/>
  <c r="S137" i="11"/>
  <c r="T137" i="11" s="1"/>
  <c r="S129" i="11"/>
  <c r="T129" i="11" s="1"/>
  <c r="S121" i="11"/>
  <c r="T121" i="11" s="1"/>
  <c r="S113" i="11"/>
  <c r="T113" i="11" s="1"/>
  <c r="S105" i="11"/>
  <c r="T105" i="11" s="1"/>
  <c r="S97" i="11"/>
  <c r="T97" i="11" s="1"/>
  <c r="U127" i="3"/>
  <c r="T127" i="3"/>
  <c r="V127" i="3" s="1"/>
  <c r="Z103" i="3"/>
  <c r="AA103" i="3"/>
  <c r="Z107" i="3"/>
  <c r="AA107" i="3"/>
  <c r="Z127" i="3"/>
  <c r="AA127" i="3"/>
  <c r="U111" i="3"/>
  <c r="T111" i="3"/>
  <c r="T95" i="3"/>
  <c r="U95" i="3"/>
  <c r="Z128" i="3"/>
  <c r="AA128" i="3"/>
  <c r="Z123" i="3"/>
  <c r="AA123" i="3"/>
  <c r="AA138" i="3"/>
  <c r="Z138" i="3"/>
  <c r="Z104" i="3"/>
  <c r="AA104" i="3"/>
  <c r="Z148" i="3"/>
  <c r="AB148" i="3" s="1"/>
  <c r="Z140" i="3"/>
  <c r="AB140" i="3" s="1"/>
  <c r="T123" i="3"/>
  <c r="V123" i="3" s="1"/>
  <c r="AA120" i="3"/>
  <c r="T107" i="3"/>
  <c r="V107" i="3" s="1"/>
  <c r="U103" i="3"/>
  <c r="AB102" i="3"/>
  <c r="T99" i="3"/>
  <c r="V99" i="3" s="1"/>
  <c r="Z96" i="3"/>
  <c r="AB96" i="3" s="1"/>
  <c r="U151" i="3"/>
  <c r="U143" i="3"/>
  <c r="U136" i="3"/>
  <c r="Z120" i="3"/>
  <c r="AA119" i="3"/>
  <c r="AB119" i="3" s="1"/>
  <c r="AA118" i="3"/>
  <c r="AB118" i="3" s="1"/>
  <c r="T116" i="3"/>
  <c r="V116" i="3" s="1"/>
  <c r="T103" i="3"/>
  <c r="T151" i="3"/>
  <c r="T143" i="3"/>
  <c r="V143" i="3" s="1"/>
  <c r="Z139" i="3"/>
  <c r="U119" i="3"/>
  <c r="V119" i="3" s="1"/>
  <c r="T112" i="3"/>
  <c r="V112" i="3" s="1"/>
  <c r="V139" i="3"/>
  <c r="Z152" i="3"/>
  <c r="AB152" i="3" s="1"/>
  <c r="Z144" i="3"/>
  <c r="AB144" i="3" s="1"/>
  <c r="T117" i="3"/>
  <c r="V117" i="3" s="1"/>
  <c r="AA115" i="3"/>
  <c r="AB115" i="3" s="1"/>
  <c r="AA114" i="3"/>
  <c r="AB114" i="3" s="1"/>
  <c r="T113" i="3"/>
  <c r="V113" i="3" s="1"/>
  <c r="Z99" i="3"/>
  <c r="AB99" i="3" s="1"/>
  <c r="T104" i="3"/>
  <c r="V104" i="3" s="1"/>
  <c r="X148" i="3"/>
  <c r="T128" i="3"/>
  <c r="V128" i="3" s="1"/>
  <c r="Q120" i="3"/>
  <c r="U120" i="3" s="1"/>
  <c r="Z112" i="3"/>
  <c r="AB112" i="3" s="1"/>
  <c r="AA111" i="3"/>
  <c r="AB111" i="3" s="1"/>
  <c r="AA110" i="3"/>
  <c r="AB110" i="3" s="1"/>
  <c r="T108" i="3"/>
  <c r="V108" i="3" s="1"/>
  <c r="Q105" i="3"/>
  <c r="U105" i="3" s="1"/>
  <c r="R152" i="3"/>
  <c r="W152" i="3" s="1"/>
  <c r="R144" i="3"/>
  <c r="W144" i="3" s="1"/>
  <c r="T129" i="3"/>
  <c r="V129" i="3" s="1"/>
  <c r="T124" i="3"/>
  <c r="V124" i="3" s="1"/>
  <c r="T100" i="3"/>
  <c r="V100" i="3" s="1"/>
  <c r="T93" i="3"/>
  <c r="Z142" i="3"/>
  <c r="AA142" i="3"/>
  <c r="R150" i="3"/>
  <c r="W150" i="3" s="1"/>
  <c r="R142" i="3"/>
  <c r="W142" i="3" s="1"/>
  <c r="S141" i="3"/>
  <c r="AA141" i="3" s="1"/>
  <c r="Z130" i="3"/>
  <c r="AA130" i="3"/>
  <c r="T153" i="3"/>
  <c r="U153" i="3"/>
  <c r="Q150" i="3"/>
  <c r="U150" i="3" s="1"/>
  <c r="T145" i="3"/>
  <c r="U145" i="3"/>
  <c r="Q142" i="3"/>
  <c r="T142" i="3" s="1"/>
  <c r="Z116" i="3"/>
  <c r="AA116" i="3"/>
  <c r="Z150" i="3"/>
  <c r="AA150" i="3"/>
  <c r="Z135" i="3"/>
  <c r="AA135" i="3"/>
  <c r="S153" i="3"/>
  <c r="Z153" i="3" s="1"/>
  <c r="U147" i="3"/>
  <c r="V147" i="3" s="1"/>
  <c r="S145" i="3"/>
  <c r="AA145" i="3" s="1"/>
  <c r="Z146" i="3"/>
  <c r="AA146" i="3"/>
  <c r="R131" i="3"/>
  <c r="W131" i="3" s="1"/>
  <c r="R154" i="3"/>
  <c r="W154" i="3" s="1"/>
  <c r="R146" i="3"/>
  <c r="X146" i="3" s="1"/>
  <c r="S97" i="3"/>
  <c r="AA97" i="3" s="1"/>
  <c r="S149" i="3"/>
  <c r="Z149" i="3" s="1"/>
  <c r="Q154" i="3"/>
  <c r="T154" i="3" s="1"/>
  <c r="T149" i="3"/>
  <c r="U149" i="3"/>
  <c r="Q146" i="3"/>
  <c r="T146" i="3" s="1"/>
  <c r="T141" i="3"/>
  <c r="U141" i="3"/>
  <c r="R128" i="3"/>
  <c r="X128" i="3" s="1"/>
  <c r="Q114" i="3"/>
  <c r="T114" i="3" s="1"/>
  <c r="R110" i="3"/>
  <c r="W110" i="3" s="1"/>
  <c r="Q110" i="3"/>
  <c r="T110" i="3" s="1"/>
  <c r="Q152" i="3"/>
  <c r="U152" i="3" s="1"/>
  <c r="S151" i="3"/>
  <c r="AA151" i="3" s="1"/>
  <c r="Q148" i="3"/>
  <c r="U148" i="3" s="1"/>
  <c r="S147" i="3"/>
  <c r="Z147" i="3" s="1"/>
  <c r="Q144" i="3"/>
  <c r="U144" i="3" s="1"/>
  <c r="S143" i="3"/>
  <c r="Z143" i="3" s="1"/>
  <c r="Q140" i="3"/>
  <c r="U140" i="3" s="1"/>
  <c r="AA139" i="3"/>
  <c r="T137" i="3"/>
  <c r="S136" i="3"/>
  <c r="Z136" i="3" s="1"/>
  <c r="AA134" i="3"/>
  <c r="AB134" i="3" s="1"/>
  <c r="R134" i="3"/>
  <c r="W134" i="3" s="1"/>
  <c r="AA132" i="3"/>
  <c r="AB132" i="3" s="1"/>
  <c r="S121" i="3"/>
  <c r="Z121" i="3" s="1"/>
  <c r="Q106" i="3"/>
  <c r="U106" i="3" s="1"/>
  <c r="R102" i="3"/>
  <c r="W102" i="3" s="1"/>
  <c r="AA100" i="3"/>
  <c r="AB100" i="3" s="1"/>
  <c r="X99" i="3"/>
  <c r="R94" i="3"/>
  <c r="X94" i="3" s="1"/>
  <c r="AA92" i="3"/>
  <c r="AB92" i="3" s="1"/>
  <c r="S125" i="3"/>
  <c r="Z125" i="3" s="1"/>
  <c r="R106" i="3"/>
  <c r="W106" i="3" s="1"/>
  <c r="R151" i="3"/>
  <c r="W151" i="3" s="1"/>
  <c r="R147" i="3"/>
  <c r="W147" i="3" s="1"/>
  <c r="R143" i="3"/>
  <c r="W143" i="3" s="1"/>
  <c r="S137" i="3"/>
  <c r="AA137" i="3" s="1"/>
  <c r="R136" i="3"/>
  <c r="X136" i="3" s="1"/>
  <c r="T134" i="3"/>
  <c r="V134" i="3" s="1"/>
  <c r="X132" i="3"/>
  <c r="U131" i="3"/>
  <c r="V131" i="3" s="1"/>
  <c r="R130" i="3"/>
  <c r="W130" i="3" s="1"/>
  <c r="T125" i="3"/>
  <c r="V125" i="3" s="1"/>
  <c r="S117" i="3"/>
  <c r="AA117" i="3" s="1"/>
  <c r="Q102" i="3"/>
  <c r="U102" i="3" s="1"/>
  <c r="R98" i="3"/>
  <c r="W98" i="3" s="1"/>
  <c r="Q94" i="3"/>
  <c r="T94" i="3" s="1"/>
  <c r="U91" i="3"/>
  <c r="V91" i="3" s="1"/>
  <c r="AA154" i="3"/>
  <c r="AB154" i="3" s="1"/>
  <c r="T132" i="3"/>
  <c r="V132" i="3" s="1"/>
  <c r="Q130" i="3"/>
  <c r="U130" i="3" s="1"/>
  <c r="S129" i="3"/>
  <c r="Z129" i="3" s="1"/>
  <c r="R126" i="3"/>
  <c r="W126" i="3" s="1"/>
  <c r="AA124" i="3"/>
  <c r="AB124" i="3" s="1"/>
  <c r="T121" i="3"/>
  <c r="V121" i="3" s="1"/>
  <c r="S113" i="3"/>
  <c r="Z113" i="3" s="1"/>
  <c r="Q98" i="3"/>
  <c r="U98" i="3" s="1"/>
  <c r="Z133" i="3"/>
  <c r="AB133" i="3" s="1"/>
  <c r="Q126" i="3"/>
  <c r="T126" i="3" s="1"/>
  <c r="R122" i="3"/>
  <c r="W122" i="3" s="1"/>
  <c r="S109" i="3"/>
  <c r="Z109" i="3" s="1"/>
  <c r="Z91" i="3"/>
  <c r="AA91" i="3"/>
  <c r="Q122" i="3"/>
  <c r="T122" i="3" s="1"/>
  <c r="R118" i="3"/>
  <c r="W118" i="3" s="1"/>
  <c r="S105" i="3"/>
  <c r="Z105" i="3" s="1"/>
  <c r="T101" i="3"/>
  <c r="U101" i="3"/>
  <c r="T136" i="3"/>
  <c r="T133" i="3"/>
  <c r="V133" i="3" s="1"/>
  <c r="Q118" i="3"/>
  <c r="T118" i="3" s="1"/>
  <c r="R114" i="3"/>
  <c r="X114" i="3" s="1"/>
  <c r="T109" i="3"/>
  <c r="V109" i="3" s="1"/>
  <c r="S101" i="3"/>
  <c r="AA101" i="3" s="1"/>
  <c r="T97" i="3"/>
  <c r="U97" i="3"/>
  <c r="Z95" i="3"/>
  <c r="AA95" i="3"/>
  <c r="S93" i="3"/>
  <c r="Z93" i="3" s="1"/>
  <c r="Q96" i="3"/>
  <c r="U96" i="3" s="1"/>
  <c r="Q92" i="3"/>
  <c r="U92" i="3" s="1"/>
  <c r="R127" i="3"/>
  <c r="W127" i="3" s="1"/>
  <c r="R123" i="3"/>
  <c r="W123" i="3" s="1"/>
  <c r="R119" i="3"/>
  <c r="W119" i="3" s="1"/>
  <c r="R115" i="3"/>
  <c r="W115" i="3" s="1"/>
  <c r="R111" i="3"/>
  <c r="W111" i="3" s="1"/>
  <c r="R107" i="3"/>
  <c r="W107" i="3" s="1"/>
  <c r="R103" i="3"/>
  <c r="W103" i="3" s="1"/>
  <c r="U93" i="3"/>
  <c r="S141" i="22"/>
  <c r="R141" i="22"/>
  <c r="P140" i="22"/>
  <c r="O140" i="22"/>
  <c r="P117" i="22"/>
  <c r="O117" i="22"/>
  <c r="O101" i="22"/>
  <c r="P101" i="22"/>
  <c r="P144" i="22"/>
  <c r="O144" i="22"/>
  <c r="AH138" i="22"/>
  <c r="AG138" i="22"/>
  <c r="AK112" i="22"/>
  <c r="AJ112" i="22"/>
  <c r="AG143" i="22"/>
  <c r="S153" i="22"/>
  <c r="R153" i="22"/>
  <c r="T153" i="22" s="1"/>
  <c r="V153" i="22" s="1"/>
  <c r="AQ153" i="22" s="1"/>
  <c r="P133" i="22"/>
  <c r="O133" i="22"/>
  <c r="S154" i="22"/>
  <c r="AJ152" i="22"/>
  <c r="R145" i="22"/>
  <c r="T145" i="22" s="1"/>
  <c r="V145" i="22" s="1"/>
  <c r="AQ145" i="22" s="1"/>
  <c r="AH143" i="22"/>
  <c r="R142" i="22"/>
  <c r="AJ133" i="22"/>
  <c r="AL133" i="22" s="1"/>
  <c r="AN133" i="22" s="1"/>
  <c r="AR133" i="22" s="1"/>
  <c r="N130" i="22"/>
  <c r="R130" i="22" s="1"/>
  <c r="O118" i="22"/>
  <c r="O113" i="22"/>
  <c r="S111" i="22"/>
  <c r="AH97" i="22"/>
  <c r="S155" i="22"/>
  <c r="T155" i="22" s="1"/>
  <c r="V155" i="22" s="1"/>
  <c r="AQ155" i="22" s="1"/>
  <c r="S150" i="22"/>
  <c r="O148" i="22"/>
  <c r="Q148" i="22" s="1"/>
  <c r="U148" i="22" s="1"/>
  <c r="AO148" i="22" s="1"/>
  <c r="AF143" i="22"/>
  <c r="AK143" i="22" s="1"/>
  <c r="R139" i="22"/>
  <c r="T139" i="22" s="1"/>
  <c r="V139" i="22" s="1"/>
  <c r="AQ139" i="22" s="1"/>
  <c r="S135" i="22"/>
  <c r="AH134" i="22"/>
  <c r="O127" i="22"/>
  <c r="Q127" i="22" s="1"/>
  <c r="U127" i="22" s="1"/>
  <c r="AO127" i="22" s="1"/>
  <c r="AK117" i="22"/>
  <c r="AK109" i="22"/>
  <c r="AJ106" i="22"/>
  <c r="AL106" i="22" s="1"/>
  <c r="AN106" i="22" s="1"/>
  <c r="AR106" i="22" s="1"/>
  <c r="R104" i="22"/>
  <c r="T104" i="22" s="1"/>
  <c r="V104" i="22" s="1"/>
  <c r="AQ104" i="22" s="1"/>
  <c r="P103" i="22"/>
  <c r="AH99" i="22"/>
  <c r="AI99" i="22" s="1"/>
  <c r="AM99" i="22" s="1"/>
  <c r="AP99" i="22" s="1"/>
  <c r="R96" i="22"/>
  <c r="T96" i="22" s="1"/>
  <c r="V96" i="22" s="1"/>
  <c r="AQ96" i="22" s="1"/>
  <c r="P95" i="22"/>
  <c r="R150" i="22"/>
  <c r="S138" i="22"/>
  <c r="T138" i="22" s="1"/>
  <c r="V138" i="22" s="1"/>
  <c r="AQ138" i="22" s="1"/>
  <c r="AK132" i="22"/>
  <c r="R132" i="22"/>
  <c r="T132" i="22" s="1"/>
  <c r="V132" i="22" s="1"/>
  <c r="AQ132" i="22" s="1"/>
  <c r="S131" i="22"/>
  <c r="T131" i="22" s="1"/>
  <c r="V131" i="22" s="1"/>
  <c r="AQ131" i="22" s="1"/>
  <c r="AH129" i="22"/>
  <c r="AH128" i="22"/>
  <c r="AH126" i="22"/>
  <c r="AJ117" i="22"/>
  <c r="AH111" i="22"/>
  <c r="AI111" i="22" s="1"/>
  <c r="AM111" i="22" s="1"/>
  <c r="AP111" i="22" s="1"/>
  <c r="AJ109" i="22"/>
  <c r="AG108" i="22"/>
  <c r="AI108" i="22" s="1"/>
  <c r="AM108" i="22" s="1"/>
  <c r="AP108" i="22" s="1"/>
  <c r="AK155" i="22"/>
  <c r="O154" i="22"/>
  <c r="Q154" i="22" s="1"/>
  <c r="U154" i="22" s="1"/>
  <c r="AO154" i="22" s="1"/>
  <c r="AH135" i="22"/>
  <c r="AG128" i="22"/>
  <c r="S118" i="22"/>
  <c r="T118" i="22" s="1"/>
  <c r="V118" i="22" s="1"/>
  <c r="AQ118" i="22" s="1"/>
  <c r="Q141" i="22"/>
  <c r="U141" i="22" s="1"/>
  <c r="AO141" i="22" s="1"/>
  <c r="AJ155" i="22"/>
  <c r="AK154" i="22"/>
  <c r="AI132" i="22"/>
  <c r="AM132" i="22" s="1"/>
  <c r="AP132" i="22" s="1"/>
  <c r="R122" i="22"/>
  <c r="AJ94" i="22"/>
  <c r="AL94" i="22" s="1"/>
  <c r="AN94" i="22" s="1"/>
  <c r="AR94" i="22" s="1"/>
  <c r="AF149" i="22"/>
  <c r="AJ149" i="22" s="1"/>
  <c r="P123" i="22"/>
  <c r="AJ120" i="22"/>
  <c r="AG117" i="22"/>
  <c r="R110" i="22"/>
  <c r="T110" i="22" s="1"/>
  <c r="V110" i="22" s="1"/>
  <c r="AQ110" i="22" s="1"/>
  <c r="AJ102" i="22"/>
  <c r="AL102" i="22" s="1"/>
  <c r="AN102" i="22" s="1"/>
  <c r="AR102" i="22" s="1"/>
  <c r="R100" i="22"/>
  <c r="T100" i="22" s="1"/>
  <c r="V100" i="22" s="1"/>
  <c r="AQ100" i="22" s="1"/>
  <c r="S147" i="22"/>
  <c r="R147" i="22"/>
  <c r="N128" i="22"/>
  <c r="R128" i="22" s="1"/>
  <c r="AG155" i="22"/>
  <c r="AI155" i="22" s="1"/>
  <c r="AM155" i="22" s="1"/>
  <c r="AP155" i="22" s="1"/>
  <c r="AJ151" i="22"/>
  <c r="AL151" i="22" s="1"/>
  <c r="AN151" i="22" s="1"/>
  <c r="AR151" i="22" s="1"/>
  <c r="O151" i="22"/>
  <c r="P151" i="22"/>
  <c r="AJ148" i="22"/>
  <c r="AK141" i="22"/>
  <c r="AE136" i="22"/>
  <c r="AH136" i="22" s="1"/>
  <c r="AG130" i="22"/>
  <c r="AH130" i="22"/>
  <c r="N129" i="22"/>
  <c r="R129" i="22" s="1"/>
  <c r="AF124" i="22"/>
  <c r="AK124" i="22" s="1"/>
  <c r="AH153" i="22"/>
  <c r="AI153" i="22" s="1"/>
  <c r="AM153" i="22" s="1"/>
  <c r="AP153" i="22" s="1"/>
  <c r="R152" i="22"/>
  <c r="S152" i="22"/>
  <c r="R149" i="22"/>
  <c r="T149" i="22" s="1"/>
  <c r="V149" i="22" s="1"/>
  <c r="AQ149" i="22" s="1"/>
  <c r="S146" i="22"/>
  <c r="S143" i="22"/>
  <c r="AJ142" i="22"/>
  <c r="AK142" i="22"/>
  <c r="M142" i="22"/>
  <c r="P142" i="22" s="1"/>
  <c r="AJ141" i="22"/>
  <c r="AJ139" i="22"/>
  <c r="AL139" i="22" s="1"/>
  <c r="AN139" i="22" s="1"/>
  <c r="AR139" i="22" s="1"/>
  <c r="O139" i="22"/>
  <c r="P139" i="22"/>
  <c r="AE144" i="22"/>
  <c r="AG144" i="22" s="1"/>
  <c r="AH154" i="22"/>
  <c r="AK153" i="22"/>
  <c r="AL153" i="22" s="1"/>
  <c r="AN153" i="22" s="1"/>
  <c r="AR153" i="22" s="1"/>
  <c r="AH146" i="22"/>
  <c r="AI146" i="22" s="1"/>
  <c r="AM146" i="22" s="1"/>
  <c r="AP146" i="22" s="1"/>
  <c r="R146" i="22"/>
  <c r="AG145" i="22"/>
  <c r="AH145" i="22"/>
  <c r="AK144" i="22"/>
  <c r="R143" i="22"/>
  <c r="AE140" i="22"/>
  <c r="AG140" i="22" s="1"/>
  <c r="R140" i="22"/>
  <c r="S140" i="22"/>
  <c r="AK137" i="22"/>
  <c r="AG154" i="22"/>
  <c r="S151" i="22"/>
  <c r="AJ150" i="22"/>
  <c r="AK150" i="22"/>
  <c r="M150" i="22"/>
  <c r="P150" i="22" s="1"/>
  <c r="AJ147" i="22"/>
  <c r="AL147" i="22" s="1"/>
  <c r="AN147" i="22" s="1"/>
  <c r="AR147" i="22" s="1"/>
  <c r="O147" i="22"/>
  <c r="P147" i="22"/>
  <c r="AJ144" i="22"/>
  <c r="AJ137" i="22"/>
  <c r="R137" i="22"/>
  <c r="S137" i="22"/>
  <c r="AK136" i="22"/>
  <c r="AL136" i="22" s="1"/>
  <c r="AN136" i="22" s="1"/>
  <c r="AR136" i="22" s="1"/>
  <c r="O136" i="22"/>
  <c r="Q136" i="22" s="1"/>
  <c r="U136" i="22" s="1"/>
  <c r="AO136" i="22" s="1"/>
  <c r="M134" i="22"/>
  <c r="P134" i="22" s="1"/>
  <c r="AH131" i="22"/>
  <c r="AG131" i="22"/>
  <c r="AF126" i="22"/>
  <c r="AK126" i="22" s="1"/>
  <c r="R151" i="22"/>
  <c r="AE148" i="22"/>
  <c r="AH148" i="22" s="1"/>
  <c r="R148" i="22"/>
  <c r="S148" i="22"/>
  <c r="AJ138" i="22"/>
  <c r="AK138" i="22"/>
  <c r="M138" i="22"/>
  <c r="P138" i="22" s="1"/>
  <c r="M155" i="22"/>
  <c r="P155" i="22" s="1"/>
  <c r="AE149" i="22"/>
  <c r="AH149" i="22" s="1"/>
  <c r="AK145" i="22"/>
  <c r="AL145" i="22" s="1"/>
  <c r="AN145" i="22" s="1"/>
  <c r="AR145" i="22" s="1"/>
  <c r="N144" i="22"/>
  <c r="R144" i="22" s="1"/>
  <c r="AG141" i="22"/>
  <c r="AH141" i="22"/>
  <c r="N136" i="22"/>
  <c r="S136" i="22" s="1"/>
  <c r="AJ135" i="22"/>
  <c r="AK135" i="22"/>
  <c r="AJ154" i="22"/>
  <c r="AH152" i="22"/>
  <c r="AJ146" i="22"/>
  <c r="AK146" i="22"/>
  <c r="M146" i="22"/>
  <c r="P146" i="22" s="1"/>
  <c r="O143" i="22"/>
  <c r="P143" i="22"/>
  <c r="AJ140" i="22"/>
  <c r="AG137" i="22"/>
  <c r="AH137" i="22"/>
  <c r="AG134" i="22"/>
  <c r="O132" i="22"/>
  <c r="AK131" i="22"/>
  <c r="AL131" i="22" s="1"/>
  <c r="AN131" i="22" s="1"/>
  <c r="AR131" i="22" s="1"/>
  <c r="AG129" i="22"/>
  <c r="M128" i="22"/>
  <c r="P128" i="22" s="1"/>
  <c r="AK127" i="22"/>
  <c r="AL127" i="22" s="1"/>
  <c r="AN127" i="22" s="1"/>
  <c r="AR127" i="22" s="1"/>
  <c r="AG124" i="22"/>
  <c r="AH124" i="22"/>
  <c r="O122" i="22"/>
  <c r="P122" i="22"/>
  <c r="N121" i="22"/>
  <c r="S121" i="22" s="1"/>
  <c r="AJ116" i="22"/>
  <c r="AK116" i="22"/>
  <c r="R102" i="22"/>
  <c r="S102" i="22"/>
  <c r="P135" i="22"/>
  <c r="AJ132" i="22"/>
  <c r="AK129" i="22"/>
  <c r="AL129" i="22" s="1"/>
  <c r="AN129" i="22" s="1"/>
  <c r="AR129" i="22" s="1"/>
  <c r="AJ128" i="22"/>
  <c r="AK128" i="22"/>
  <c r="N125" i="22"/>
  <c r="R125" i="22" s="1"/>
  <c r="AG115" i="22"/>
  <c r="AH115" i="22"/>
  <c r="AE110" i="22"/>
  <c r="AH110" i="22" s="1"/>
  <c r="AG133" i="22"/>
  <c r="AI133" i="22" s="1"/>
  <c r="AM133" i="22" s="1"/>
  <c r="AP133" i="22" s="1"/>
  <c r="AF123" i="22"/>
  <c r="AJ123" i="22" s="1"/>
  <c r="Q113" i="22"/>
  <c r="U113" i="22" s="1"/>
  <c r="AO113" i="22" s="1"/>
  <c r="AG112" i="22"/>
  <c r="AH112" i="22"/>
  <c r="AF99" i="22"/>
  <c r="AK99" i="22" s="1"/>
  <c r="R134" i="22"/>
  <c r="T134" i="22" s="1"/>
  <c r="V134" i="22" s="1"/>
  <c r="AQ134" i="22" s="1"/>
  <c r="S133" i="22"/>
  <c r="T133" i="22" s="1"/>
  <c r="V133" i="22" s="1"/>
  <c r="AQ133" i="22" s="1"/>
  <c r="O131" i="22"/>
  <c r="Q131" i="22" s="1"/>
  <c r="U131" i="22" s="1"/>
  <c r="AO131" i="22" s="1"/>
  <c r="R127" i="22"/>
  <c r="T127" i="22" s="1"/>
  <c r="V127" i="22" s="1"/>
  <c r="AQ127" i="22" s="1"/>
  <c r="P126" i="22"/>
  <c r="Q126" i="22" s="1"/>
  <c r="U126" i="22" s="1"/>
  <c r="AO126" i="22" s="1"/>
  <c r="AJ125" i="22"/>
  <c r="AK125" i="22"/>
  <c r="O94" i="22"/>
  <c r="P94" i="22"/>
  <c r="AF119" i="22"/>
  <c r="AJ119" i="22" s="1"/>
  <c r="N112" i="22"/>
  <c r="S112" i="22" s="1"/>
  <c r="O135" i="22"/>
  <c r="R126" i="22"/>
  <c r="S126" i="22"/>
  <c r="AG120" i="22"/>
  <c r="AH120" i="22"/>
  <c r="R116" i="22"/>
  <c r="S116" i="22"/>
  <c r="O110" i="22"/>
  <c r="P110" i="22"/>
  <c r="AJ96" i="22"/>
  <c r="AK96" i="22"/>
  <c r="O129" i="22"/>
  <c r="P129" i="22"/>
  <c r="AG125" i="22"/>
  <c r="AI125" i="22" s="1"/>
  <c r="AM125" i="22" s="1"/>
  <c r="AP125" i="22" s="1"/>
  <c r="O123" i="22"/>
  <c r="AG121" i="22"/>
  <c r="AI121" i="22" s="1"/>
  <c r="AM121" i="22" s="1"/>
  <c r="AP121" i="22" s="1"/>
  <c r="O119" i="22"/>
  <c r="AJ115" i="22"/>
  <c r="AK115" i="22"/>
  <c r="R114" i="22"/>
  <c r="T114" i="22" s="1"/>
  <c r="V114" i="22" s="1"/>
  <c r="AQ114" i="22" s="1"/>
  <c r="O112" i="22"/>
  <c r="P112" i="22"/>
  <c r="AJ108" i="22"/>
  <c r="AL108" i="22" s="1"/>
  <c r="AN108" i="22" s="1"/>
  <c r="AR108" i="22" s="1"/>
  <c r="AF107" i="22"/>
  <c r="AK107" i="22" s="1"/>
  <c r="AJ104" i="22"/>
  <c r="AK104" i="22"/>
  <c r="O102" i="22"/>
  <c r="P102" i="22"/>
  <c r="N101" i="22"/>
  <c r="R101" i="22" s="1"/>
  <c r="AG96" i="22"/>
  <c r="AH96" i="22"/>
  <c r="AJ92" i="22"/>
  <c r="AK92" i="22"/>
  <c r="AG126" i="22"/>
  <c r="O124" i="22"/>
  <c r="Q124" i="22" s="1"/>
  <c r="U124" i="22" s="1"/>
  <c r="AO124" i="22" s="1"/>
  <c r="AG122" i="22"/>
  <c r="AI122" i="22" s="1"/>
  <c r="AM122" i="22" s="1"/>
  <c r="AP122" i="22" s="1"/>
  <c r="S122" i="22"/>
  <c r="AK120" i="22"/>
  <c r="O120" i="22"/>
  <c r="Q120" i="22" s="1"/>
  <c r="U120" i="22" s="1"/>
  <c r="AO120" i="22" s="1"/>
  <c r="AG118" i="22"/>
  <c r="AI118" i="22" s="1"/>
  <c r="AM118" i="22" s="1"/>
  <c r="AP118" i="22" s="1"/>
  <c r="R117" i="22"/>
  <c r="S117" i="22"/>
  <c r="O115" i="22"/>
  <c r="AJ114" i="22"/>
  <c r="AL114" i="22" s="1"/>
  <c r="AN114" i="22" s="1"/>
  <c r="AR114" i="22" s="1"/>
  <c r="P114" i="22"/>
  <c r="Q114" i="22" s="1"/>
  <c r="U114" i="22" s="1"/>
  <c r="AO114" i="22" s="1"/>
  <c r="AE113" i="22"/>
  <c r="AH113" i="22" s="1"/>
  <c r="R113" i="22"/>
  <c r="S113" i="22"/>
  <c r="AK110" i="22"/>
  <c r="R109" i="22"/>
  <c r="S109" i="22"/>
  <c r="M108" i="22"/>
  <c r="P108" i="22" s="1"/>
  <c r="R98" i="22"/>
  <c r="S98" i="22"/>
  <c r="AF95" i="22"/>
  <c r="AJ95" i="22" s="1"/>
  <c r="AH127" i="22"/>
  <c r="AI127" i="22" s="1"/>
  <c r="AM127" i="22" s="1"/>
  <c r="AP127" i="22" s="1"/>
  <c r="P125" i="22"/>
  <c r="Q125" i="22" s="1"/>
  <c r="U125" i="22" s="1"/>
  <c r="AO125" i="22" s="1"/>
  <c r="N124" i="22"/>
  <c r="R124" i="22" s="1"/>
  <c r="AH123" i="22"/>
  <c r="AI123" i="22" s="1"/>
  <c r="AM123" i="22" s="1"/>
  <c r="AP123" i="22" s="1"/>
  <c r="AF122" i="22"/>
  <c r="AJ122" i="22" s="1"/>
  <c r="P121" i="22"/>
  <c r="Q121" i="22" s="1"/>
  <c r="U121" i="22" s="1"/>
  <c r="AO121" i="22" s="1"/>
  <c r="N120" i="22"/>
  <c r="R120" i="22" s="1"/>
  <c r="AH119" i="22"/>
  <c r="AI119" i="22" s="1"/>
  <c r="AM119" i="22" s="1"/>
  <c r="AP119" i="22" s="1"/>
  <c r="AF118" i="22"/>
  <c r="AJ118" i="22" s="1"/>
  <c r="P116" i="22"/>
  <c r="AJ111" i="22"/>
  <c r="AK111" i="22"/>
  <c r="M111" i="22"/>
  <c r="P111" i="22" s="1"/>
  <c r="AJ110" i="22"/>
  <c r="AE109" i="22"/>
  <c r="AH109" i="22" s="1"/>
  <c r="AG104" i="22"/>
  <c r="AH104" i="22"/>
  <c r="AG92" i="22"/>
  <c r="AH92" i="22"/>
  <c r="S123" i="22"/>
  <c r="T123" i="22" s="1"/>
  <c r="V123" i="22" s="1"/>
  <c r="AQ123" i="22" s="1"/>
  <c r="AK121" i="22"/>
  <c r="AL121" i="22" s="1"/>
  <c r="AN121" i="22" s="1"/>
  <c r="AR121" i="22" s="1"/>
  <c r="S119" i="22"/>
  <c r="T119" i="22" s="1"/>
  <c r="V119" i="22" s="1"/>
  <c r="AQ119" i="22" s="1"/>
  <c r="P118" i="22"/>
  <c r="S115" i="22"/>
  <c r="R106" i="22"/>
  <c r="S106" i="22"/>
  <c r="AF103" i="22"/>
  <c r="AJ103" i="22" s="1"/>
  <c r="AJ100" i="22"/>
  <c r="AK100" i="22"/>
  <c r="O98" i="22"/>
  <c r="P98" i="22"/>
  <c r="N97" i="22"/>
  <c r="R97" i="22" s="1"/>
  <c r="R92" i="22"/>
  <c r="T92" i="22" s="1"/>
  <c r="V92" i="22" s="1"/>
  <c r="AQ92" i="22" s="1"/>
  <c r="AH117" i="22"/>
  <c r="AH116" i="22"/>
  <c r="R115" i="22"/>
  <c r="AK113" i="22"/>
  <c r="R94" i="22"/>
  <c r="S94" i="22"/>
  <c r="AG116" i="22"/>
  <c r="AG114" i="22"/>
  <c r="AH114" i="22"/>
  <c r="AJ113" i="22"/>
  <c r="O106" i="22"/>
  <c r="P106" i="22"/>
  <c r="N105" i="22"/>
  <c r="S105" i="22" s="1"/>
  <c r="AG100" i="22"/>
  <c r="AH100" i="22"/>
  <c r="N93" i="22"/>
  <c r="R93" i="22" s="1"/>
  <c r="O107" i="22"/>
  <c r="Q107" i="22" s="1"/>
  <c r="U107" i="22" s="1"/>
  <c r="AO107" i="22" s="1"/>
  <c r="AG105" i="22"/>
  <c r="AI105" i="22" s="1"/>
  <c r="AM105" i="22" s="1"/>
  <c r="AP105" i="22" s="1"/>
  <c r="O103" i="22"/>
  <c r="AG101" i="22"/>
  <c r="AI101" i="22" s="1"/>
  <c r="AM101" i="22" s="1"/>
  <c r="AP101" i="22" s="1"/>
  <c r="O99" i="22"/>
  <c r="AG97" i="22"/>
  <c r="O95" i="22"/>
  <c r="AG93" i="22"/>
  <c r="AI93" i="22" s="1"/>
  <c r="AM93" i="22" s="1"/>
  <c r="AP93" i="22" s="1"/>
  <c r="N107" i="22"/>
  <c r="R107" i="22" s="1"/>
  <c r="AH106" i="22"/>
  <c r="AF105" i="22"/>
  <c r="AK105" i="22" s="1"/>
  <c r="P104" i="22"/>
  <c r="N103" i="22"/>
  <c r="R103" i="22" s="1"/>
  <c r="AH102" i="22"/>
  <c r="AF101" i="22"/>
  <c r="AJ101" i="22" s="1"/>
  <c r="P100" i="22"/>
  <c r="N99" i="22"/>
  <c r="R99" i="22" s="1"/>
  <c r="AH98" i="22"/>
  <c r="AF97" i="22"/>
  <c r="AJ97" i="22" s="1"/>
  <c r="P96" i="22"/>
  <c r="N95" i="22"/>
  <c r="S95" i="22" s="1"/>
  <c r="AH94" i="22"/>
  <c r="AF93" i="22"/>
  <c r="AJ93" i="22" s="1"/>
  <c r="P92" i="22"/>
  <c r="AG106" i="22"/>
  <c r="O104" i="22"/>
  <c r="AG102" i="22"/>
  <c r="O100" i="22"/>
  <c r="AG98" i="22"/>
  <c r="O96" i="22"/>
  <c r="AG94" i="22"/>
  <c r="O92" i="22"/>
  <c r="AH107" i="22"/>
  <c r="AI107" i="22" s="1"/>
  <c r="AM107" i="22" s="1"/>
  <c r="AP107" i="22" s="1"/>
  <c r="P93" i="22"/>
  <c r="Q93" i="22" s="1"/>
  <c r="U93" i="22" s="1"/>
  <c r="AO93" i="22" s="1"/>
  <c r="Q134" i="10"/>
  <c r="Q125" i="10"/>
  <c r="Q122" i="10"/>
  <c r="Q114" i="10"/>
  <c r="Q106" i="10"/>
  <c r="Q98" i="10"/>
  <c r="S149" i="10"/>
  <c r="Q136" i="10"/>
  <c r="S132" i="10"/>
  <c r="Q127" i="10"/>
  <c r="Q126" i="10"/>
  <c r="S120" i="10"/>
  <c r="Q117" i="10"/>
  <c r="S112" i="10"/>
  <c r="Q109" i="10"/>
  <c r="S104" i="10"/>
  <c r="Q101" i="10"/>
  <c r="S96" i="10"/>
  <c r="Q93" i="10"/>
  <c r="Q118" i="10"/>
  <c r="Q110" i="10"/>
  <c r="Q102" i="10"/>
  <c r="S100" i="10"/>
  <c r="Q153" i="10"/>
  <c r="Q140" i="10"/>
  <c r="S133" i="10"/>
  <c r="Q120" i="10"/>
  <c r="Q112" i="10"/>
  <c r="Q104" i="10"/>
  <c r="Q94" i="10"/>
  <c r="S152" i="10"/>
  <c r="Q145" i="10"/>
  <c r="Q124" i="10"/>
  <c r="Q116" i="10"/>
  <c r="Q100" i="10"/>
  <c r="Q92" i="10"/>
  <c r="Q151" i="10"/>
  <c r="Q150" i="10"/>
  <c r="Q141" i="10"/>
  <c r="Q138" i="10"/>
  <c r="Q129" i="10"/>
  <c r="S118" i="10"/>
  <c r="S110" i="10"/>
  <c r="S102" i="10"/>
  <c r="Q96" i="10"/>
  <c r="Q90" i="10"/>
  <c r="O149" i="9"/>
  <c r="O136" i="9"/>
  <c r="O131" i="9"/>
  <c r="O117" i="9"/>
  <c r="O151" i="9"/>
  <c r="O137" i="9"/>
  <c r="O124" i="9"/>
  <c r="O119" i="9"/>
  <c r="O107" i="9"/>
  <c r="O105" i="9"/>
  <c r="O92" i="9"/>
  <c r="O125" i="9"/>
  <c r="O95" i="9"/>
  <c r="O93" i="9"/>
  <c r="O145" i="9"/>
  <c r="O132" i="9"/>
  <c r="O127" i="9"/>
  <c r="O113" i="9"/>
  <c r="O103" i="9"/>
  <c r="O153" i="9"/>
  <c r="O140" i="9"/>
  <c r="O135" i="9"/>
  <c r="O121" i="9"/>
  <c r="O108" i="9"/>
  <c r="O91" i="9"/>
  <c r="O141" i="9"/>
  <c r="O128" i="9"/>
  <c r="O123" i="9"/>
  <c r="O109" i="9"/>
  <c r="O96" i="9"/>
  <c r="Q127" i="11" l="1"/>
  <c r="P123" i="11"/>
  <c r="Q131" i="11"/>
  <c r="S119" i="11"/>
  <c r="T119" i="11" s="1"/>
  <c r="U119" i="11" s="1"/>
  <c r="T120" i="11"/>
  <c r="P104" i="11"/>
  <c r="Q107" i="11"/>
  <c r="Q144" i="11"/>
  <c r="U144" i="11" s="1"/>
  <c r="Q104" i="11"/>
  <c r="U104" i="11" s="1"/>
  <c r="P135" i="11"/>
  <c r="Q135" i="11" s="1"/>
  <c r="Q112" i="11"/>
  <c r="P137" i="11"/>
  <c r="Q102" i="11"/>
  <c r="Q145" i="11"/>
  <c r="S143" i="11"/>
  <c r="P152" i="11"/>
  <c r="Q152" i="11" s="1"/>
  <c r="P148" i="11"/>
  <c r="Q148" i="11" s="1"/>
  <c r="Q137" i="11"/>
  <c r="U137" i="11" s="1"/>
  <c r="P115" i="11"/>
  <c r="Q120" i="11"/>
  <c r="U120" i="11" s="1"/>
  <c r="Q116" i="11"/>
  <c r="Q123" i="11"/>
  <c r="U123" i="11" s="1"/>
  <c r="O138" i="11"/>
  <c r="Q118" i="11"/>
  <c r="U118" i="11" s="1"/>
  <c r="P120" i="11"/>
  <c r="X92" i="3"/>
  <c r="X133" i="3"/>
  <c r="Q98" i="11"/>
  <c r="U98" i="11" s="1"/>
  <c r="Q122" i="11"/>
  <c r="X145" i="3"/>
  <c r="Y145" i="3" s="1"/>
  <c r="T104" i="11"/>
  <c r="T152" i="11"/>
  <c r="Q92" i="11"/>
  <c r="O106" i="11"/>
  <c r="Q106" i="11" s="1"/>
  <c r="U106" i="11" s="1"/>
  <c r="O154" i="11"/>
  <c r="Q154" i="11" s="1"/>
  <c r="O114" i="11"/>
  <c r="Q114" i="11" s="1"/>
  <c r="U114" i="11" s="1"/>
  <c r="Q138" i="11"/>
  <c r="U138" i="11" s="1"/>
  <c r="P146" i="11"/>
  <c r="Q146" i="11" s="1"/>
  <c r="U146" i="11" s="1"/>
  <c r="Q140" i="11"/>
  <c r="Q147" i="11"/>
  <c r="U147" i="11" s="1"/>
  <c r="T108" i="11"/>
  <c r="S103" i="11"/>
  <c r="T112" i="11"/>
  <c r="U112" i="11" s="1"/>
  <c r="T143" i="11"/>
  <c r="U143" i="11" s="1"/>
  <c r="P122" i="11"/>
  <c r="Q105" i="11"/>
  <c r="U105" i="11" s="1"/>
  <c r="Q129" i="11"/>
  <c r="U129" i="11" s="1"/>
  <c r="Q136" i="11"/>
  <c r="Q115" i="11"/>
  <c r="U115" i="11" s="1"/>
  <c r="Q121" i="11"/>
  <c r="U121" i="11" s="1"/>
  <c r="Q99" i="11"/>
  <c r="U99" i="11" s="1"/>
  <c r="Q130" i="11"/>
  <c r="U130" i="11" s="1"/>
  <c r="Q113" i="11"/>
  <c r="U113" i="11" s="1"/>
  <c r="Q103" i="11"/>
  <c r="AI126" i="22"/>
  <c r="AM126" i="22" s="1"/>
  <c r="AP126" i="22" s="1"/>
  <c r="AI152" i="22"/>
  <c r="AM152" i="22" s="1"/>
  <c r="AP152" i="22" s="1"/>
  <c r="AA94" i="3"/>
  <c r="P98" i="11"/>
  <c r="P153" i="11"/>
  <c r="Q153" i="11" s="1"/>
  <c r="U153" i="11" s="1"/>
  <c r="P96" i="11"/>
  <c r="Q96" i="11" s="1"/>
  <c r="U96" i="11" s="1"/>
  <c r="Q111" i="11"/>
  <c r="Q101" i="11"/>
  <c r="Q125" i="11"/>
  <c r="U125" i="11" s="1"/>
  <c r="Q149" i="11"/>
  <c r="U149" i="11" s="1"/>
  <c r="U142" i="11"/>
  <c r="Q126" i="11"/>
  <c r="U126" i="11" s="1"/>
  <c r="Q150" i="11"/>
  <c r="U150" i="11" s="1"/>
  <c r="O133" i="11"/>
  <c r="Q133" i="11" s="1"/>
  <c r="U133" i="11" s="1"/>
  <c r="X125" i="3"/>
  <c r="Y125" i="3" s="1"/>
  <c r="T128" i="11"/>
  <c r="U128" i="11" s="1"/>
  <c r="T103" i="11"/>
  <c r="Q94" i="11"/>
  <c r="U94" i="11" s="1"/>
  <c r="U107" i="11"/>
  <c r="U131" i="11"/>
  <c r="T136" i="11"/>
  <c r="Q134" i="11"/>
  <c r="U134" i="11" s="1"/>
  <c r="Q93" i="11"/>
  <c r="Q117" i="11"/>
  <c r="U117" i="11" s="1"/>
  <c r="Q141" i="11"/>
  <c r="U141" i="11" s="1"/>
  <c r="Q91" i="11"/>
  <c r="U91" i="11" s="1"/>
  <c r="Q139" i="11"/>
  <c r="U139" i="11" s="1"/>
  <c r="U97" i="11"/>
  <c r="U145" i="11"/>
  <c r="Q92" i="22"/>
  <c r="U92" i="22" s="1"/>
  <c r="AO92" i="22" s="1"/>
  <c r="P151" i="11"/>
  <c r="Q151" i="11" s="1"/>
  <c r="U151" i="11" s="1"/>
  <c r="Q110" i="11"/>
  <c r="P100" i="11"/>
  <c r="Q100" i="11" s="1"/>
  <c r="Q124" i="11"/>
  <c r="O108" i="11"/>
  <c r="Q108" i="11" s="1"/>
  <c r="Q132" i="11"/>
  <c r="AI138" i="22"/>
  <c r="AM138" i="22" s="1"/>
  <c r="AP138" i="22" s="1"/>
  <c r="T94" i="11"/>
  <c r="T110" i="11"/>
  <c r="Y132" i="3"/>
  <c r="AC132" i="3" s="1"/>
  <c r="X95" i="3"/>
  <c r="S148" i="11"/>
  <c r="R130" i="11"/>
  <c r="T130" i="11" s="1"/>
  <c r="X105" i="3"/>
  <c r="Y105" i="3" s="1"/>
  <c r="AA109" i="3"/>
  <c r="AB109" i="3" s="1"/>
  <c r="X124" i="3"/>
  <c r="Y124" i="3" s="1"/>
  <c r="AC124" i="3" s="1"/>
  <c r="X100" i="3"/>
  <c r="Y100" i="3" s="1"/>
  <c r="AC100" i="3" s="1"/>
  <c r="X121" i="3"/>
  <c r="W93" i="3"/>
  <c r="Y93" i="3" s="1"/>
  <c r="X138" i="3"/>
  <c r="Y138" i="3" s="1"/>
  <c r="AL141" i="22"/>
  <c r="AN141" i="22" s="1"/>
  <c r="AR141" i="22" s="1"/>
  <c r="AK149" i="22"/>
  <c r="AL149" i="22" s="1"/>
  <c r="AN149" i="22" s="1"/>
  <c r="AR149" i="22" s="1"/>
  <c r="Q103" i="22"/>
  <c r="U103" i="22" s="1"/>
  <c r="AO103" i="22" s="1"/>
  <c r="Q143" i="22"/>
  <c r="U143" i="22" s="1"/>
  <c r="AO143" i="22" s="1"/>
  <c r="T135" i="22"/>
  <c r="V135" i="22" s="1"/>
  <c r="AQ135" i="22" s="1"/>
  <c r="T154" i="22"/>
  <c r="V154" i="22" s="1"/>
  <c r="AQ154" i="22" s="1"/>
  <c r="X113" i="3"/>
  <c r="Y113" i="3" s="1"/>
  <c r="Q119" i="22"/>
  <c r="U119" i="22" s="1"/>
  <c r="AO119" i="22" s="1"/>
  <c r="U122" i="3"/>
  <c r="V122" i="3" s="1"/>
  <c r="X141" i="3"/>
  <c r="Y141" i="3" s="1"/>
  <c r="V111" i="3"/>
  <c r="W117" i="3"/>
  <c r="Y117" i="3" s="1"/>
  <c r="S108" i="11"/>
  <c r="AL154" i="22"/>
  <c r="AN154" i="22" s="1"/>
  <c r="AR154" i="22" s="1"/>
  <c r="AL117" i="22"/>
  <c r="AN117" i="22" s="1"/>
  <c r="AR117" i="22" s="1"/>
  <c r="V93" i="3"/>
  <c r="X97" i="3"/>
  <c r="Y97" i="3" s="1"/>
  <c r="Z137" i="3"/>
  <c r="AB137" i="3" s="1"/>
  <c r="X153" i="3"/>
  <c r="Y153" i="3" s="1"/>
  <c r="AB128" i="3"/>
  <c r="AI142" i="22"/>
  <c r="AM142" i="22" s="1"/>
  <c r="AP142" i="22" s="1"/>
  <c r="X104" i="3"/>
  <c r="Y104" i="3" s="1"/>
  <c r="X137" i="3"/>
  <c r="Y137" i="3" s="1"/>
  <c r="X91" i="3"/>
  <c r="Y91" i="3" s="1"/>
  <c r="X140" i="3"/>
  <c r="Y140" i="3" s="1"/>
  <c r="X135" i="3"/>
  <c r="Y135" i="3" s="1"/>
  <c r="V137" i="3"/>
  <c r="X101" i="3"/>
  <c r="Y101" i="3" s="1"/>
  <c r="X129" i="3"/>
  <c r="Y129" i="3" s="1"/>
  <c r="R111" i="11"/>
  <c r="T111" i="11" s="1"/>
  <c r="R135" i="11"/>
  <c r="T135" i="11" s="1"/>
  <c r="R138" i="11"/>
  <c r="T138" i="11" s="1"/>
  <c r="X115" i="3"/>
  <c r="Y115" i="3" s="1"/>
  <c r="U94" i="3"/>
  <c r="V94" i="3" s="1"/>
  <c r="X144" i="3"/>
  <c r="Y144" i="3" s="1"/>
  <c r="X122" i="3"/>
  <c r="Y122" i="3" s="1"/>
  <c r="U146" i="3"/>
  <c r="AB139" i="3"/>
  <c r="AA153" i="3"/>
  <c r="AB153" i="3" s="1"/>
  <c r="Y133" i="3"/>
  <c r="AC133" i="3" s="1"/>
  <c r="Y95" i="3"/>
  <c r="W146" i="3"/>
  <c r="Y146" i="3" s="1"/>
  <c r="AA98" i="3"/>
  <c r="AB98" i="3" s="1"/>
  <c r="S99" i="22"/>
  <c r="T99" i="22" s="1"/>
  <c r="V99" i="22" s="1"/>
  <c r="AQ99" i="22" s="1"/>
  <c r="R95" i="22"/>
  <c r="T95" i="22" s="1"/>
  <c r="V95" i="22" s="1"/>
  <c r="AQ95" i="22" s="1"/>
  <c r="AI117" i="22"/>
  <c r="AM117" i="22" s="1"/>
  <c r="AP117" i="22" s="1"/>
  <c r="AI130" i="22"/>
  <c r="AM130" i="22" s="1"/>
  <c r="AP130" i="22" s="1"/>
  <c r="AL140" i="22"/>
  <c r="AN140" i="22" s="1"/>
  <c r="AR140" i="22" s="1"/>
  <c r="Q130" i="22"/>
  <c r="U130" i="22" s="1"/>
  <c r="AO130" i="22" s="1"/>
  <c r="S103" i="22"/>
  <c r="T103" i="22" s="1"/>
  <c r="V103" i="22" s="1"/>
  <c r="AQ103" i="22" s="1"/>
  <c r="Q115" i="22"/>
  <c r="U115" i="22" s="1"/>
  <c r="AO115" i="22" s="1"/>
  <c r="AJ107" i="22"/>
  <c r="AL107" i="22" s="1"/>
  <c r="AN107" i="22" s="1"/>
  <c r="AR107" i="22" s="1"/>
  <c r="AI128" i="22"/>
  <c r="AM128" i="22" s="1"/>
  <c r="AP128" i="22" s="1"/>
  <c r="AL112" i="22"/>
  <c r="AN112" i="22" s="1"/>
  <c r="AR112" i="22" s="1"/>
  <c r="Q144" i="22"/>
  <c r="U144" i="22" s="1"/>
  <c r="AO144" i="22" s="1"/>
  <c r="T111" i="22"/>
  <c r="V111" i="22" s="1"/>
  <c r="AQ111" i="22" s="1"/>
  <c r="Q118" i="22"/>
  <c r="U118" i="22" s="1"/>
  <c r="AO118" i="22" s="1"/>
  <c r="S107" i="22"/>
  <c r="AI102" i="22"/>
  <c r="AM102" i="22" s="1"/>
  <c r="AP102" i="22" s="1"/>
  <c r="AJ124" i="22"/>
  <c r="AL124" i="22" s="1"/>
  <c r="AN124" i="22" s="1"/>
  <c r="AR124" i="22" s="1"/>
  <c r="AG136" i="22"/>
  <c r="AI136" i="22" s="1"/>
  <c r="AM136" i="22" s="1"/>
  <c r="AP136" i="22" s="1"/>
  <c r="S128" i="22"/>
  <c r="T128" i="22" s="1"/>
  <c r="V128" i="22" s="1"/>
  <c r="AQ128" i="22" s="1"/>
  <c r="Q95" i="22"/>
  <c r="U95" i="22" s="1"/>
  <c r="AO95" i="22" s="1"/>
  <c r="AL142" i="22"/>
  <c r="AN142" i="22" s="1"/>
  <c r="AR142" i="22" s="1"/>
  <c r="AK93" i="22"/>
  <c r="AL93" i="22" s="1"/>
  <c r="AN93" i="22" s="1"/>
  <c r="AR93" i="22" s="1"/>
  <c r="AL113" i="22"/>
  <c r="AN113" i="22" s="1"/>
  <c r="AR113" i="22" s="1"/>
  <c r="T106" i="22"/>
  <c r="V106" i="22" s="1"/>
  <c r="AQ106" i="22" s="1"/>
  <c r="O108" i="22"/>
  <c r="Q108" i="22" s="1"/>
  <c r="U108" i="22" s="1"/>
  <c r="AO108" i="22" s="1"/>
  <c r="AS108" i="22" s="1"/>
  <c r="AT108" i="22" s="1"/>
  <c r="AI115" i="22"/>
  <c r="AM115" i="22" s="1"/>
  <c r="AP115" i="22" s="1"/>
  <c r="AL128" i="22"/>
  <c r="AN128" i="22" s="1"/>
  <c r="AR128" i="22" s="1"/>
  <c r="R121" i="22"/>
  <c r="O128" i="22"/>
  <c r="Q128" i="22" s="1"/>
  <c r="U128" i="22" s="1"/>
  <c r="AO128" i="22" s="1"/>
  <c r="Q132" i="22"/>
  <c r="U132" i="22" s="1"/>
  <c r="AO132" i="22" s="1"/>
  <c r="AH144" i="22"/>
  <c r="O142" i="22"/>
  <c r="Q142" i="22" s="1"/>
  <c r="U142" i="22" s="1"/>
  <c r="AO142" i="22" s="1"/>
  <c r="P152" i="22"/>
  <c r="Q152" i="22" s="1"/>
  <c r="U152" i="22" s="1"/>
  <c r="AO152" i="22" s="1"/>
  <c r="AL152" i="22"/>
  <c r="AN152" i="22" s="1"/>
  <c r="AR152" i="22" s="1"/>
  <c r="AG151" i="22"/>
  <c r="AI151" i="22" s="1"/>
  <c r="AM151" i="22" s="1"/>
  <c r="AP151" i="22" s="1"/>
  <c r="Q99" i="22"/>
  <c r="U99" i="22" s="1"/>
  <c r="AO99" i="22" s="1"/>
  <c r="S125" i="22"/>
  <c r="T125" i="22" s="1"/>
  <c r="V125" i="22" s="1"/>
  <c r="AQ125" i="22" s="1"/>
  <c r="AJ126" i="22"/>
  <c r="AL126" i="22" s="1"/>
  <c r="AN126" i="22" s="1"/>
  <c r="AR126" i="22" s="1"/>
  <c r="AL148" i="22"/>
  <c r="AN148" i="22" s="1"/>
  <c r="AR148" i="22" s="1"/>
  <c r="AI135" i="22"/>
  <c r="AM135" i="22" s="1"/>
  <c r="AP135" i="22" s="1"/>
  <c r="Q140" i="22"/>
  <c r="U140" i="22" s="1"/>
  <c r="AO140" i="22" s="1"/>
  <c r="S116" i="11"/>
  <c r="T116" i="11" s="1"/>
  <c r="S93" i="11"/>
  <c r="T93" i="11" s="1"/>
  <c r="R102" i="11"/>
  <c r="T102" i="11" s="1"/>
  <c r="U102" i="11" s="1"/>
  <c r="S124" i="11"/>
  <c r="S92" i="11"/>
  <c r="T92" i="11" s="1"/>
  <c r="S140" i="11"/>
  <c r="S101" i="11"/>
  <c r="T101" i="11" s="1"/>
  <c r="S122" i="11"/>
  <c r="T122" i="11" s="1"/>
  <c r="X109" i="3"/>
  <c r="Y109" i="3" s="1"/>
  <c r="T106" i="3"/>
  <c r="V106" i="3" s="1"/>
  <c r="X154" i="3"/>
  <c r="Y154" i="3" s="1"/>
  <c r="AB107" i="3"/>
  <c r="U115" i="3"/>
  <c r="V115" i="3" s="1"/>
  <c r="X116" i="3"/>
  <c r="Y116" i="3" s="1"/>
  <c r="T148" i="3"/>
  <c r="V148" i="3" s="1"/>
  <c r="AB94" i="3"/>
  <c r="Y148" i="3"/>
  <c r="AC148" i="3" s="1"/>
  <c r="X108" i="3"/>
  <c r="Y108" i="3" s="1"/>
  <c r="AC108" i="3" s="1"/>
  <c r="V151" i="3"/>
  <c r="W112" i="3"/>
  <c r="Y112" i="3" s="1"/>
  <c r="AC112" i="3" s="1"/>
  <c r="W114" i="3"/>
  <c r="Y114" i="3" s="1"/>
  <c r="AA93" i="3"/>
  <c r="AB93" i="3" s="1"/>
  <c r="V136" i="3"/>
  <c r="T98" i="3"/>
  <c r="V98" i="3" s="1"/>
  <c r="X120" i="3"/>
  <c r="Y120" i="3" s="1"/>
  <c r="U114" i="3"/>
  <c r="V114" i="3" s="1"/>
  <c r="AA149" i="3"/>
  <c r="AB149" i="3" s="1"/>
  <c r="X139" i="3"/>
  <c r="Y139" i="3" s="1"/>
  <c r="AC139" i="3" s="1"/>
  <c r="X96" i="3"/>
  <c r="Y96" i="3" s="1"/>
  <c r="Y121" i="3"/>
  <c r="X149" i="3"/>
  <c r="Y149" i="3" s="1"/>
  <c r="AB120" i="3"/>
  <c r="AB104" i="3"/>
  <c r="V95" i="3"/>
  <c r="AB127" i="3"/>
  <c r="W94" i="3"/>
  <c r="Y94" i="3" s="1"/>
  <c r="W136" i="3"/>
  <c r="Y136" i="3" s="1"/>
  <c r="W128" i="3"/>
  <c r="Y128" i="3" s="1"/>
  <c r="U135" i="3"/>
  <c r="V135" i="3" s="1"/>
  <c r="S130" i="22"/>
  <c r="T130" i="22" s="1"/>
  <c r="V130" i="22" s="1"/>
  <c r="AQ130" i="22" s="1"/>
  <c r="Q110" i="22"/>
  <c r="U110" i="22" s="1"/>
  <c r="AO110" i="22" s="1"/>
  <c r="Q116" i="22"/>
  <c r="U116" i="22" s="1"/>
  <c r="AO116" i="22" s="1"/>
  <c r="Q123" i="22"/>
  <c r="U123" i="22" s="1"/>
  <c r="AO123" i="22" s="1"/>
  <c r="R112" i="22"/>
  <c r="T112" i="22" s="1"/>
  <c r="V112" i="22" s="1"/>
  <c r="AQ112" i="22" s="1"/>
  <c r="AJ99" i="22"/>
  <c r="AL99" i="22" s="1"/>
  <c r="AN99" i="22" s="1"/>
  <c r="AR99" i="22" s="1"/>
  <c r="AL132" i="22"/>
  <c r="AN132" i="22" s="1"/>
  <c r="AR132" i="22" s="1"/>
  <c r="AS132" i="22" s="1"/>
  <c r="AT132" i="22" s="1"/>
  <c r="AI129" i="22"/>
  <c r="AM129" i="22" s="1"/>
  <c r="AP129" i="22" s="1"/>
  <c r="R136" i="22"/>
  <c r="S129" i="22"/>
  <c r="T129" i="22" s="1"/>
  <c r="V129" i="22" s="1"/>
  <c r="AQ129" i="22" s="1"/>
  <c r="T150" i="22"/>
  <c r="V150" i="22" s="1"/>
  <c r="AQ150" i="22" s="1"/>
  <c r="T142" i="22"/>
  <c r="V142" i="22" s="1"/>
  <c r="AQ142" i="22" s="1"/>
  <c r="P105" i="22"/>
  <c r="Q105" i="22" s="1"/>
  <c r="U105" i="22" s="1"/>
  <c r="AO105" i="22" s="1"/>
  <c r="Q149" i="22"/>
  <c r="U149" i="22" s="1"/>
  <c r="AO149" i="22" s="1"/>
  <c r="AH103" i="22"/>
  <c r="AI103" i="22" s="1"/>
  <c r="AM103" i="22" s="1"/>
  <c r="AP103" i="22" s="1"/>
  <c r="R105" i="22"/>
  <c r="T105" i="22" s="1"/>
  <c r="V105" i="22" s="1"/>
  <c r="AQ105" i="22" s="1"/>
  <c r="T115" i="22"/>
  <c r="V115" i="22" s="1"/>
  <c r="AQ115" i="22" s="1"/>
  <c r="AL120" i="22"/>
  <c r="AN120" i="22" s="1"/>
  <c r="AR120" i="22" s="1"/>
  <c r="AI131" i="22"/>
  <c r="AM131" i="22" s="1"/>
  <c r="AP131" i="22" s="1"/>
  <c r="AG149" i="22"/>
  <c r="AI149" i="22" s="1"/>
  <c r="AM149" i="22" s="1"/>
  <c r="AP149" i="22" s="1"/>
  <c r="AI143" i="22"/>
  <c r="AM143" i="22" s="1"/>
  <c r="AP143" i="22" s="1"/>
  <c r="Q133" i="22"/>
  <c r="U133" i="22" s="1"/>
  <c r="AO133" i="22" s="1"/>
  <c r="AS133" i="22" s="1"/>
  <c r="AT133" i="22" s="1"/>
  <c r="AJ143" i="22"/>
  <c r="AL143" i="22" s="1"/>
  <c r="AN143" i="22" s="1"/>
  <c r="AR143" i="22" s="1"/>
  <c r="Q117" i="22"/>
  <c r="U117" i="22" s="1"/>
  <c r="AO117" i="22" s="1"/>
  <c r="T141" i="22"/>
  <c r="V141" i="22" s="1"/>
  <c r="AQ141" i="22" s="1"/>
  <c r="Q137" i="22"/>
  <c r="U137" i="22" s="1"/>
  <c r="AO137" i="22" s="1"/>
  <c r="O145" i="22"/>
  <c r="Q145" i="22" s="1"/>
  <c r="U145" i="22" s="1"/>
  <c r="AO145" i="22" s="1"/>
  <c r="O153" i="22"/>
  <c r="Q153" i="22" s="1"/>
  <c r="U153" i="22" s="1"/>
  <c r="AO153" i="22" s="1"/>
  <c r="AS153" i="22" s="1"/>
  <c r="AT153" i="22" s="1"/>
  <c r="S154" i="11"/>
  <c r="T154" i="11" s="1"/>
  <c r="R151" i="11"/>
  <c r="T151" i="11" s="1"/>
  <c r="R127" i="11"/>
  <c r="T127" i="11" s="1"/>
  <c r="U127" i="11" s="1"/>
  <c r="R124" i="11"/>
  <c r="S132" i="11"/>
  <c r="T132" i="11" s="1"/>
  <c r="R140" i="11"/>
  <c r="R148" i="11"/>
  <c r="R100" i="11"/>
  <c r="T100" i="11" s="1"/>
  <c r="R95" i="11"/>
  <c r="T95" i="11" s="1"/>
  <c r="U95" i="11" s="1"/>
  <c r="AA143" i="3"/>
  <c r="AB143" i="3" s="1"/>
  <c r="AB91" i="3"/>
  <c r="X134" i="3"/>
  <c r="Y134" i="3" s="1"/>
  <c r="AC134" i="3" s="1"/>
  <c r="V146" i="3"/>
  <c r="X106" i="3"/>
  <c r="Y106" i="3" s="1"/>
  <c r="T105" i="3"/>
  <c r="V105" i="3" s="1"/>
  <c r="AB135" i="3"/>
  <c r="Z117" i="3"/>
  <c r="AB117" i="3" s="1"/>
  <c r="AC117" i="3" s="1"/>
  <c r="AB103" i="3"/>
  <c r="U118" i="3"/>
  <c r="V118" i="3" s="1"/>
  <c r="AA105" i="3"/>
  <c r="AB105" i="3" s="1"/>
  <c r="AA113" i="3"/>
  <c r="AB113" i="3" s="1"/>
  <c r="X98" i="3"/>
  <c r="Y98" i="3" s="1"/>
  <c r="Y99" i="3"/>
  <c r="AC99" i="3" s="1"/>
  <c r="AA147" i="3"/>
  <c r="AB147" i="3" s="1"/>
  <c r="U110" i="3"/>
  <c r="V110" i="3" s="1"/>
  <c r="AB130" i="3"/>
  <c r="X150" i="3"/>
  <c r="Y150" i="3" s="1"/>
  <c r="AB123" i="3"/>
  <c r="Z97" i="3"/>
  <c r="AB97" i="3" s="1"/>
  <c r="T102" i="3"/>
  <c r="V102" i="3" s="1"/>
  <c r="AA125" i="3"/>
  <c r="AB125" i="3" s="1"/>
  <c r="AA121" i="3"/>
  <c r="AB121" i="3" s="1"/>
  <c r="T150" i="3"/>
  <c r="V150" i="3" s="1"/>
  <c r="Z151" i="3"/>
  <c r="AB151" i="3" s="1"/>
  <c r="T120" i="3"/>
  <c r="V120" i="3" s="1"/>
  <c r="U154" i="3"/>
  <c r="V154" i="3" s="1"/>
  <c r="V103" i="3"/>
  <c r="T96" i="3"/>
  <c r="V96" i="3" s="1"/>
  <c r="X103" i="3"/>
  <c r="Y103" i="3" s="1"/>
  <c r="X152" i="3"/>
  <c r="Y152" i="3" s="1"/>
  <c r="AB116" i="3"/>
  <c r="Z141" i="3"/>
  <c r="AB141" i="3" s="1"/>
  <c r="AB138" i="3"/>
  <c r="Z101" i="3"/>
  <c r="AB101" i="3" s="1"/>
  <c r="X126" i="3"/>
  <c r="Y126" i="3" s="1"/>
  <c r="AA136" i="3"/>
  <c r="AB136" i="3" s="1"/>
  <c r="X102" i="3"/>
  <c r="Y102" i="3" s="1"/>
  <c r="X110" i="3"/>
  <c r="Y110" i="3" s="1"/>
  <c r="V141" i="3"/>
  <c r="X131" i="3"/>
  <c r="Y131" i="3" s="1"/>
  <c r="AC131" i="3" s="1"/>
  <c r="T92" i="3"/>
  <c r="V92" i="3" s="1"/>
  <c r="Z145" i="3"/>
  <c r="AB145" i="3" s="1"/>
  <c r="V145" i="3"/>
  <c r="Y92" i="3"/>
  <c r="AA129" i="3"/>
  <c r="AB129" i="3" s="1"/>
  <c r="X127" i="3"/>
  <c r="Y127" i="3" s="1"/>
  <c r="T144" i="3"/>
  <c r="V144" i="3" s="1"/>
  <c r="X119" i="3"/>
  <c r="Y119" i="3" s="1"/>
  <c r="AC119" i="3" s="1"/>
  <c r="AB95" i="3"/>
  <c r="X130" i="3"/>
  <c r="Y130" i="3" s="1"/>
  <c r="X107" i="3"/>
  <c r="Y107" i="3" s="1"/>
  <c r="AB146" i="3"/>
  <c r="U142" i="3"/>
  <c r="V142" i="3" s="1"/>
  <c r="X142" i="3"/>
  <c r="Y142" i="3" s="1"/>
  <c r="X111" i="3"/>
  <c r="Y111" i="3" s="1"/>
  <c r="T130" i="3"/>
  <c r="V130" i="3" s="1"/>
  <c r="X147" i="3"/>
  <c r="Y147" i="3" s="1"/>
  <c r="T152" i="3"/>
  <c r="V152" i="3" s="1"/>
  <c r="X151" i="3"/>
  <c r="Y151" i="3" s="1"/>
  <c r="V97" i="3"/>
  <c r="U126" i="3"/>
  <c r="V126" i="3" s="1"/>
  <c r="X123" i="3"/>
  <c r="Y123" i="3" s="1"/>
  <c r="V101" i="3"/>
  <c r="X118" i="3"/>
  <c r="Y118" i="3" s="1"/>
  <c r="V149" i="3"/>
  <c r="T140" i="3"/>
  <c r="V140" i="3" s="1"/>
  <c r="AB150" i="3"/>
  <c r="X143" i="3"/>
  <c r="Y143" i="3" s="1"/>
  <c r="V153" i="3"/>
  <c r="AB142" i="3"/>
  <c r="Q98" i="22"/>
  <c r="U98" i="22" s="1"/>
  <c r="AO98" i="22" s="1"/>
  <c r="AL104" i="22"/>
  <c r="AN104" i="22" s="1"/>
  <c r="AR104" i="22" s="1"/>
  <c r="T116" i="22"/>
  <c r="V116" i="22" s="1"/>
  <c r="AQ116" i="22" s="1"/>
  <c r="AI96" i="22"/>
  <c r="AM96" i="22" s="1"/>
  <c r="AP96" i="22" s="1"/>
  <c r="Q94" i="22"/>
  <c r="U94" i="22" s="1"/>
  <c r="AO94" i="22" s="1"/>
  <c r="AL150" i="22"/>
  <c r="AN150" i="22" s="1"/>
  <c r="AR150" i="22" s="1"/>
  <c r="T107" i="22"/>
  <c r="V107" i="22" s="1"/>
  <c r="AQ107" i="22" s="1"/>
  <c r="Q106" i="22"/>
  <c r="U106" i="22" s="1"/>
  <c r="AO106" i="22" s="1"/>
  <c r="AI124" i="22"/>
  <c r="AM124" i="22" s="1"/>
  <c r="AP124" i="22" s="1"/>
  <c r="AI134" i="22"/>
  <c r="AM134" i="22" s="1"/>
  <c r="AP134" i="22" s="1"/>
  <c r="AI145" i="22"/>
  <c r="AM145" i="22" s="1"/>
  <c r="AP145" i="22" s="1"/>
  <c r="AL109" i="22"/>
  <c r="AN109" i="22" s="1"/>
  <c r="AR109" i="22" s="1"/>
  <c r="Q101" i="22"/>
  <c r="U101" i="22" s="1"/>
  <c r="AO101" i="22" s="1"/>
  <c r="Q96" i="22"/>
  <c r="U96" i="22" s="1"/>
  <c r="AO96" i="22" s="1"/>
  <c r="AI97" i="22"/>
  <c r="AM97" i="22" s="1"/>
  <c r="AP97" i="22" s="1"/>
  <c r="AI100" i="22"/>
  <c r="AM100" i="22" s="1"/>
  <c r="AP100" i="22" s="1"/>
  <c r="AI114" i="22"/>
  <c r="AM114" i="22" s="1"/>
  <c r="AP114" i="22" s="1"/>
  <c r="AS114" i="22" s="1"/>
  <c r="AT114" i="22" s="1"/>
  <c r="T122" i="22"/>
  <c r="V122" i="22" s="1"/>
  <c r="AQ122" i="22" s="1"/>
  <c r="T126" i="22"/>
  <c r="V126" i="22" s="1"/>
  <c r="AQ126" i="22" s="1"/>
  <c r="AG110" i="22"/>
  <c r="AI110" i="22" s="1"/>
  <c r="AM110" i="22" s="1"/>
  <c r="AP110" i="22" s="1"/>
  <c r="AL137" i="22"/>
  <c r="AN137" i="22" s="1"/>
  <c r="AR137" i="22" s="1"/>
  <c r="AK101" i="22"/>
  <c r="AL101" i="22" s="1"/>
  <c r="AN101" i="22" s="1"/>
  <c r="AR101" i="22" s="1"/>
  <c r="AI116" i="22"/>
  <c r="AM116" i="22" s="1"/>
  <c r="AP116" i="22" s="1"/>
  <c r="AI92" i="22"/>
  <c r="AM92" i="22" s="1"/>
  <c r="AP92" i="22" s="1"/>
  <c r="O134" i="22"/>
  <c r="Q134" i="22" s="1"/>
  <c r="U134" i="22" s="1"/>
  <c r="AO134" i="22" s="1"/>
  <c r="AL144" i="22"/>
  <c r="AN144" i="22" s="1"/>
  <c r="AR144" i="22" s="1"/>
  <c r="AI154" i="22"/>
  <c r="AM154" i="22" s="1"/>
  <c r="AP154" i="22" s="1"/>
  <c r="AI144" i="22"/>
  <c r="AM144" i="22" s="1"/>
  <c r="AP144" i="22" s="1"/>
  <c r="AL155" i="22"/>
  <c r="AN155" i="22" s="1"/>
  <c r="AR155" i="22" s="1"/>
  <c r="AL138" i="22"/>
  <c r="AN138" i="22" s="1"/>
  <c r="AR138" i="22" s="1"/>
  <c r="Q100" i="22"/>
  <c r="U100" i="22" s="1"/>
  <c r="AO100" i="22" s="1"/>
  <c r="T109" i="22"/>
  <c r="V109" i="22" s="1"/>
  <c r="AQ109" i="22" s="1"/>
  <c r="Q104" i="22"/>
  <c r="U104" i="22" s="1"/>
  <c r="AO104" i="22" s="1"/>
  <c r="AL100" i="22"/>
  <c r="AN100" i="22" s="1"/>
  <c r="AR100" i="22" s="1"/>
  <c r="AL115" i="22"/>
  <c r="AN115" i="22" s="1"/>
  <c r="AR115" i="22" s="1"/>
  <c r="Q129" i="22"/>
  <c r="U129" i="22" s="1"/>
  <c r="AO129" i="22" s="1"/>
  <c r="AL125" i="22"/>
  <c r="AN125" i="22" s="1"/>
  <c r="AR125" i="22" s="1"/>
  <c r="AI137" i="22"/>
  <c r="AM137" i="22" s="1"/>
  <c r="AP137" i="22" s="1"/>
  <c r="AL146" i="22"/>
  <c r="AN146" i="22" s="1"/>
  <c r="AR146" i="22" s="1"/>
  <c r="S120" i="22"/>
  <c r="T120" i="22" s="1"/>
  <c r="V120" i="22" s="1"/>
  <c r="AQ120" i="22" s="1"/>
  <c r="T143" i="22"/>
  <c r="V143" i="22" s="1"/>
  <c r="AQ143" i="22" s="1"/>
  <c r="Q139" i="22"/>
  <c r="U139" i="22" s="1"/>
  <c r="AO139" i="22" s="1"/>
  <c r="AS139" i="22" s="1"/>
  <c r="AT139" i="22" s="1"/>
  <c r="T136" i="22"/>
  <c r="V136" i="22" s="1"/>
  <c r="AQ136" i="22" s="1"/>
  <c r="AI106" i="22"/>
  <c r="AM106" i="22" s="1"/>
  <c r="AP106" i="22" s="1"/>
  <c r="AI104" i="22"/>
  <c r="AM104" i="22" s="1"/>
  <c r="AP104" i="22" s="1"/>
  <c r="AL111" i="22"/>
  <c r="AN111" i="22" s="1"/>
  <c r="AR111" i="22" s="1"/>
  <c r="T98" i="22"/>
  <c r="V98" i="22" s="1"/>
  <c r="AQ98" i="22" s="1"/>
  <c r="T117" i="22"/>
  <c r="V117" i="22" s="1"/>
  <c r="AQ117" i="22" s="1"/>
  <c r="Q102" i="22"/>
  <c r="U102" i="22" s="1"/>
  <c r="AO102" i="22" s="1"/>
  <c r="AI120" i="22"/>
  <c r="AM120" i="22" s="1"/>
  <c r="AP120" i="22" s="1"/>
  <c r="AK118" i="22"/>
  <c r="AL118" i="22" s="1"/>
  <c r="AN118" i="22" s="1"/>
  <c r="AR118" i="22" s="1"/>
  <c r="T148" i="22"/>
  <c r="V148" i="22" s="1"/>
  <c r="AQ148" i="22" s="1"/>
  <c r="Q147" i="22"/>
  <c r="U147" i="22" s="1"/>
  <c r="AO147" i="22" s="1"/>
  <c r="O155" i="22"/>
  <c r="Q155" i="22" s="1"/>
  <c r="U155" i="22" s="1"/>
  <c r="AO155" i="22" s="1"/>
  <c r="AH140" i="22"/>
  <c r="AI140" i="22" s="1"/>
  <c r="AM140" i="22" s="1"/>
  <c r="AP140" i="22" s="1"/>
  <c r="AK97" i="22"/>
  <c r="AL97" i="22" s="1"/>
  <c r="AN97" i="22" s="1"/>
  <c r="AR97" i="22" s="1"/>
  <c r="S93" i="22"/>
  <c r="T93" i="22" s="1"/>
  <c r="V93" i="22" s="1"/>
  <c r="AQ93" i="22" s="1"/>
  <c r="T94" i="22"/>
  <c r="V94" i="22" s="1"/>
  <c r="AQ94" i="22" s="1"/>
  <c r="S97" i="22"/>
  <c r="T97" i="22" s="1"/>
  <c r="V97" i="22" s="1"/>
  <c r="AQ97" i="22" s="1"/>
  <c r="AK103" i="22"/>
  <c r="AL103" i="22" s="1"/>
  <c r="AN103" i="22" s="1"/>
  <c r="AR103" i="22" s="1"/>
  <c r="T113" i="22"/>
  <c r="V113" i="22" s="1"/>
  <c r="AQ113" i="22" s="1"/>
  <c r="AL92" i="22"/>
  <c r="AN92" i="22" s="1"/>
  <c r="AR92" i="22" s="1"/>
  <c r="AL96" i="22"/>
  <c r="AN96" i="22" s="1"/>
  <c r="AR96" i="22" s="1"/>
  <c r="AK119" i="22"/>
  <c r="AL119" i="22" s="1"/>
  <c r="AN119" i="22" s="1"/>
  <c r="AR119" i="22" s="1"/>
  <c r="AI112" i="22"/>
  <c r="AM112" i="22" s="1"/>
  <c r="AP112" i="22" s="1"/>
  <c r="T102" i="22"/>
  <c r="V102" i="22" s="1"/>
  <c r="AQ102" i="22" s="1"/>
  <c r="Q122" i="22"/>
  <c r="U122" i="22" s="1"/>
  <c r="AO122" i="22" s="1"/>
  <c r="AI141" i="22"/>
  <c r="AM141" i="22" s="1"/>
  <c r="AP141" i="22" s="1"/>
  <c r="AS141" i="22" s="1"/>
  <c r="AT141" i="22" s="1"/>
  <c r="AG148" i="22"/>
  <c r="AI148" i="22" s="1"/>
  <c r="AM148" i="22" s="1"/>
  <c r="AP148" i="22" s="1"/>
  <c r="S144" i="22"/>
  <c r="T144" i="22" s="1"/>
  <c r="V144" i="22" s="1"/>
  <c r="AQ144" i="22" s="1"/>
  <c r="AI94" i="22"/>
  <c r="AM94" i="22" s="1"/>
  <c r="AP94" i="22" s="1"/>
  <c r="AG109" i="22"/>
  <c r="AI109" i="22" s="1"/>
  <c r="AM109" i="22" s="1"/>
  <c r="AP109" i="22" s="1"/>
  <c r="AG113" i="22"/>
  <c r="AI113" i="22" s="1"/>
  <c r="AM113" i="22" s="1"/>
  <c r="AP113" i="22" s="1"/>
  <c r="AS131" i="22"/>
  <c r="AT131" i="22" s="1"/>
  <c r="O138" i="22"/>
  <c r="Q138" i="22" s="1"/>
  <c r="U138" i="22" s="1"/>
  <c r="AO138" i="22" s="1"/>
  <c r="O150" i="22"/>
  <c r="Q150" i="22" s="1"/>
  <c r="U150" i="22" s="1"/>
  <c r="AO150" i="22" s="1"/>
  <c r="AJ105" i="22"/>
  <c r="AL105" i="22" s="1"/>
  <c r="AN105" i="22" s="1"/>
  <c r="AR105" i="22" s="1"/>
  <c r="T151" i="22"/>
  <c r="V151" i="22" s="1"/>
  <c r="AQ151" i="22" s="1"/>
  <c r="T146" i="22"/>
  <c r="V146" i="22" s="1"/>
  <c r="AQ146" i="22" s="1"/>
  <c r="T152" i="22"/>
  <c r="V152" i="22" s="1"/>
  <c r="AQ152" i="22" s="1"/>
  <c r="Q151" i="22"/>
  <c r="U151" i="22" s="1"/>
  <c r="AO151" i="22" s="1"/>
  <c r="AI98" i="22"/>
  <c r="AM98" i="22" s="1"/>
  <c r="AP98" i="22" s="1"/>
  <c r="AL110" i="22"/>
  <c r="AN110" i="22" s="1"/>
  <c r="AR110" i="22" s="1"/>
  <c r="AK95" i="22"/>
  <c r="AL95" i="22" s="1"/>
  <c r="AN95" i="22" s="1"/>
  <c r="AR95" i="22" s="1"/>
  <c r="S101" i="22"/>
  <c r="T101" i="22" s="1"/>
  <c r="V101" i="22" s="1"/>
  <c r="AQ101" i="22" s="1"/>
  <c r="Q112" i="22"/>
  <c r="U112" i="22" s="1"/>
  <c r="AO112" i="22" s="1"/>
  <c r="Q135" i="22"/>
  <c r="U135" i="22" s="1"/>
  <c r="AO135" i="22" s="1"/>
  <c r="AK122" i="22"/>
  <c r="AL122" i="22" s="1"/>
  <c r="AN122" i="22" s="1"/>
  <c r="AR122" i="22" s="1"/>
  <c r="AK123" i="22"/>
  <c r="AL123" i="22" s="1"/>
  <c r="AN123" i="22" s="1"/>
  <c r="AR123" i="22" s="1"/>
  <c r="AS123" i="22" s="1"/>
  <c r="AT123" i="22" s="1"/>
  <c r="AL116" i="22"/>
  <c r="AN116" i="22" s="1"/>
  <c r="AR116" i="22" s="1"/>
  <c r="O146" i="22"/>
  <c r="Q146" i="22" s="1"/>
  <c r="U146" i="22" s="1"/>
  <c r="AO146" i="22" s="1"/>
  <c r="AL135" i="22"/>
  <c r="AN135" i="22" s="1"/>
  <c r="AR135" i="22" s="1"/>
  <c r="T137" i="22"/>
  <c r="V137" i="22" s="1"/>
  <c r="AQ137" i="22" s="1"/>
  <c r="T140" i="22"/>
  <c r="V140" i="22" s="1"/>
  <c r="AQ140" i="22" s="1"/>
  <c r="T121" i="22"/>
  <c r="V121" i="22" s="1"/>
  <c r="AQ121" i="22" s="1"/>
  <c r="AS121" i="22" s="1"/>
  <c r="AT121" i="22" s="1"/>
  <c r="O111" i="22"/>
  <c r="Q111" i="22" s="1"/>
  <c r="U111" i="22" s="1"/>
  <c r="AO111" i="22" s="1"/>
  <c r="S124" i="22"/>
  <c r="T124" i="22" s="1"/>
  <c r="V124" i="22" s="1"/>
  <c r="AQ124" i="22" s="1"/>
  <c r="AS127" i="22"/>
  <c r="AT127" i="22" s="1"/>
  <c r="T147" i="22"/>
  <c r="V147" i="22" s="1"/>
  <c r="AQ147" i="22" s="1"/>
  <c r="U116" i="11" l="1"/>
  <c r="U136" i="11"/>
  <c r="T124" i="11"/>
  <c r="T140" i="11"/>
  <c r="T148" i="11"/>
  <c r="U140" i="11"/>
  <c r="U124" i="11"/>
  <c r="U135" i="11"/>
  <c r="U100" i="11"/>
  <c r="U152" i="11"/>
  <c r="AC127" i="3"/>
  <c r="AC113" i="3"/>
  <c r="AS136" i="22"/>
  <c r="AT136" i="22" s="1"/>
  <c r="AC128" i="3"/>
  <c r="U122" i="11"/>
  <c r="U103" i="11"/>
  <c r="U148" i="11"/>
  <c r="U154" i="11"/>
  <c r="U132" i="11"/>
  <c r="AS154" i="22"/>
  <c r="AT154" i="22" s="1"/>
  <c r="U108" i="11"/>
  <c r="U101" i="11"/>
  <c r="U92" i="11"/>
  <c r="U93" i="11"/>
  <c r="U110" i="11"/>
  <c r="U111" i="11"/>
  <c r="AC116" i="3"/>
  <c r="AC121" i="3"/>
  <c r="AD121" i="3" s="1"/>
  <c r="AH121" i="3" s="1"/>
  <c r="AC144" i="3"/>
  <c r="AD144" i="3" s="1"/>
  <c r="AH144" i="3" s="1"/>
  <c r="AC125" i="3"/>
  <c r="AD125" i="3" s="1"/>
  <c r="AH125" i="3" s="1"/>
  <c r="AC115" i="3"/>
  <c r="AD115" i="3" s="1"/>
  <c r="AH115" i="3" s="1"/>
  <c r="AC106" i="3"/>
  <c r="AD106" i="3" s="1"/>
  <c r="AH106" i="3" s="1"/>
  <c r="AC129" i="3"/>
  <c r="AC147" i="3"/>
  <c r="AD147" i="3" s="1"/>
  <c r="AH147" i="3" s="1"/>
  <c r="AC104" i="3"/>
  <c r="AD104" i="3" s="1"/>
  <c r="AH104" i="3" s="1"/>
  <c r="AC107" i="3"/>
  <c r="AD107" i="3" s="1"/>
  <c r="AH107" i="3" s="1"/>
  <c r="AS115" i="22"/>
  <c r="AT115" i="22" s="1"/>
  <c r="AS119" i="22"/>
  <c r="AT119" i="22" s="1"/>
  <c r="AS118" i="22"/>
  <c r="AT118" i="22" s="1"/>
  <c r="AS145" i="22"/>
  <c r="AT145" i="22" s="1"/>
  <c r="AS117" i="22"/>
  <c r="AT117" i="22" s="1"/>
  <c r="AC140" i="3"/>
  <c r="AD140" i="3" s="1"/>
  <c r="AH140" i="3" s="1"/>
  <c r="AS142" i="22"/>
  <c r="AT142" i="22" s="1"/>
  <c r="AC111" i="3"/>
  <c r="AD111" i="3" s="1"/>
  <c r="AH111" i="3" s="1"/>
  <c r="AC95" i="3"/>
  <c r="AD95" i="3" s="1"/>
  <c r="AH95" i="3" s="1"/>
  <c r="AC120" i="3"/>
  <c r="AD120" i="3" s="1"/>
  <c r="AH120" i="3" s="1"/>
  <c r="AC109" i="3"/>
  <c r="AD109" i="3" s="1"/>
  <c r="AH109" i="3" s="1"/>
  <c r="AS143" i="22"/>
  <c r="AT143" i="22" s="1"/>
  <c r="AS130" i="22"/>
  <c r="AT130" i="22" s="1"/>
  <c r="AC153" i="3"/>
  <c r="AD153" i="3" s="1"/>
  <c r="AH153" i="3" s="1"/>
  <c r="AC93" i="3"/>
  <c r="AD93" i="3" s="1"/>
  <c r="AH93" i="3" s="1"/>
  <c r="AC145" i="3"/>
  <c r="AD145" i="3" s="1"/>
  <c r="AH145" i="3" s="1"/>
  <c r="AC143" i="3"/>
  <c r="AD143" i="3" s="1"/>
  <c r="AH143" i="3" s="1"/>
  <c r="AC151" i="3"/>
  <c r="AD151" i="3" s="1"/>
  <c r="AH151" i="3" s="1"/>
  <c r="AC138" i="3"/>
  <c r="AD138" i="3" s="1"/>
  <c r="AH138" i="3" s="1"/>
  <c r="AS150" i="22"/>
  <c r="AT150" i="22" s="1"/>
  <c r="AD113" i="3"/>
  <c r="AH113" i="3" s="1"/>
  <c r="AD116" i="3"/>
  <c r="AH116" i="3" s="1"/>
  <c r="AD133" i="3"/>
  <c r="AH133" i="3" s="1"/>
  <c r="AD108" i="3"/>
  <c r="AH108" i="3" s="1"/>
  <c r="AD100" i="3"/>
  <c r="AH100" i="3" s="1"/>
  <c r="AD132" i="3"/>
  <c r="AH132" i="3" s="1"/>
  <c r="AD117" i="3"/>
  <c r="AH117" i="3" s="1"/>
  <c r="AD131" i="3"/>
  <c r="AH131" i="3" s="1"/>
  <c r="AD148" i="3"/>
  <c r="AH148" i="3" s="1"/>
  <c r="AC123" i="3"/>
  <c r="AD139" i="3"/>
  <c r="AH139" i="3" s="1"/>
  <c r="AD128" i="3"/>
  <c r="AH128" i="3" s="1"/>
  <c r="AD127" i="3"/>
  <c r="AH127" i="3" s="1"/>
  <c r="AD119" i="3"/>
  <c r="AH119" i="3" s="1"/>
  <c r="AC91" i="3"/>
  <c r="AD99" i="3"/>
  <c r="AH99" i="3" s="1"/>
  <c r="AC103" i="3"/>
  <c r="AD124" i="3"/>
  <c r="AH124" i="3" s="1"/>
  <c r="AC149" i="3"/>
  <c r="AC97" i="3"/>
  <c r="AC146" i="3"/>
  <c r="AD129" i="3"/>
  <c r="AH129" i="3" s="1"/>
  <c r="AD134" i="3"/>
  <c r="AH134" i="3" s="1"/>
  <c r="AD112" i="3"/>
  <c r="AH112" i="3" s="1"/>
  <c r="AS100" i="22"/>
  <c r="AT100" i="22" s="1"/>
  <c r="AS107" i="22"/>
  <c r="AT107" i="22" s="1"/>
  <c r="AS109" i="22"/>
  <c r="AT109" i="22" s="1"/>
  <c r="AS96" i="22"/>
  <c r="AT96" i="22" s="1"/>
  <c r="AS128" i="22"/>
  <c r="AT128" i="22" s="1"/>
  <c r="AS155" i="22"/>
  <c r="AT155" i="22" s="1"/>
  <c r="AS110" i="22"/>
  <c r="AT110" i="22" s="1"/>
  <c r="AS93" i="22"/>
  <c r="AT93" i="22" s="1"/>
  <c r="AS152" i="22"/>
  <c r="AT152" i="22" s="1"/>
  <c r="AS138" i="22"/>
  <c r="AT138" i="22" s="1"/>
  <c r="AS126" i="22"/>
  <c r="AT126" i="22" s="1"/>
  <c r="AS106" i="22"/>
  <c r="AT106" i="22" s="1"/>
  <c r="AC135" i="3"/>
  <c r="AC136" i="3"/>
  <c r="AC96" i="3"/>
  <c r="AC137" i="3"/>
  <c r="AC101" i="3"/>
  <c r="AC114" i="3"/>
  <c r="AC110" i="3"/>
  <c r="AC105" i="3"/>
  <c r="AC94" i="3"/>
  <c r="AC141" i="3"/>
  <c r="AC154" i="3"/>
  <c r="AS103" i="22"/>
  <c r="AT103" i="22" s="1"/>
  <c r="AS129" i="22"/>
  <c r="AT129" i="22" s="1"/>
  <c r="AS116" i="22"/>
  <c r="AT116" i="22" s="1"/>
  <c r="AS99" i="22"/>
  <c r="AT99" i="22" s="1"/>
  <c r="AS125" i="22"/>
  <c r="AT125" i="22" s="1"/>
  <c r="AS92" i="22"/>
  <c r="AT92" i="22" s="1"/>
  <c r="AC152" i="3"/>
  <c r="AC126" i="3"/>
  <c r="AC118" i="3"/>
  <c r="AC102" i="3"/>
  <c r="AC150" i="3"/>
  <c r="AC130" i="3"/>
  <c r="AC98" i="3"/>
  <c r="AC92" i="3"/>
  <c r="AC142" i="3"/>
  <c r="AC122" i="3"/>
  <c r="AS124" i="22"/>
  <c r="AT124" i="22" s="1"/>
  <c r="AS101" i="22"/>
  <c r="AT101" i="22" s="1"/>
  <c r="AS94" i="22"/>
  <c r="AT94" i="22" s="1"/>
  <c r="AS105" i="22"/>
  <c r="AT105" i="22" s="1"/>
  <c r="AS144" i="22"/>
  <c r="AT144" i="22" s="1"/>
  <c r="AS104" i="22"/>
  <c r="AT104" i="22" s="1"/>
  <c r="AS98" i="22"/>
  <c r="AT98" i="22" s="1"/>
  <c r="AS149" i="22"/>
  <c r="AT149" i="22" s="1"/>
  <c r="AS135" i="22"/>
  <c r="AT135" i="22" s="1"/>
  <c r="AS148" i="22"/>
  <c r="AT148" i="22" s="1"/>
  <c r="AS134" i="22"/>
  <c r="AT134" i="22" s="1"/>
  <c r="AS120" i="22"/>
  <c r="AT120" i="22" s="1"/>
  <c r="AS151" i="22"/>
  <c r="AT151" i="22" s="1"/>
  <c r="AS95" i="22"/>
  <c r="AT95" i="22" s="1"/>
  <c r="AS113" i="22"/>
  <c r="AT113" i="22" s="1"/>
  <c r="AS140" i="22"/>
  <c r="AT140" i="22" s="1"/>
  <c r="AS97" i="22"/>
  <c r="AT97" i="22" s="1"/>
  <c r="AS112" i="22"/>
  <c r="AT112" i="22" s="1"/>
  <c r="AS111" i="22"/>
  <c r="AT111" i="22" s="1"/>
  <c r="AS122" i="22"/>
  <c r="AT122" i="22" s="1"/>
  <c r="AS137" i="22"/>
  <c r="AT137" i="22" s="1"/>
  <c r="AS146" i="22"/>
  <c r="AT146" i="22" s="1"/>
  <c r="AS147" i="22"/>
  <c r="AT147" i="22" s="1"/>
  <c r="AS102" i="22"/>
  <c r="AT102" i="22" s="1"/>
  <c r="P88" i="10"/>
  <c r="P75" i="10"/>
  <c r="P80" i="10"/>
  <c r="P65" i="10"/>
  <c r="N70" i="10"/>
  <c r="N66" i="10"/>
  <c r="AD142" i="3" l="1"/>
  <c r="AH142" i="3" s="1"/>
  <c r="AD150" i="3"/>
  <c r="AH150" i="3" s="1"/>
  <c r="AD152" i="3"/>
  <c r="AH152" i="3" s="1"/>
  <c r="AD141" i="3"/>
  <c r="AH141" i="3" s="1"/>
  <c r="AD114" i="3"/>
  <c r="AH114" i="3" s="1"/>
  <c r="AD136" i="3"/>
  <c r="AH136" i="3" s="1"/>
  <c r="AD97" i="3"/>
  <c r="AH97" i="3" s="1"/>
  <c r="AD92" i="3"/>
  <c r="AH92" i="3" s="1"/>
  <c r="AD102" i="3"/>
  <c r="AH102" i="3" s="1"/>
  <c r="AD94" i="3"/>
  <c r="AH94" i="3" s="1"/>
  <c r="AD101" i="3"/>
  <c r="AH101" i="3" s="1"/>
  <c r="AD135" i="3"/>
  <c r="AH135" i="3" s="1"/>
  <c r="AD123" i="3"/>
  <c r="AH123" i="3" s="1"/>
  <c r="AD98" i="3"/>
  <c r="AH98" i="3" s="1"/>
  <c r="AD118" i="3"/>
  <c r="AH118" i="3" s="1"/>
  <c r="AD105" i="3"/>
  <c r="AH105" i="3" s="1"/>
  <c r="AD137" i="3"/>
  <c r="AH137" i="3" s="1"/>
  <c r="AD149" i="3"/>
  <c r="AH149" i="3" s="1"/>
  <c r="AD91" i="3"/>
  <c r="AH91" i="3" s="1"/>
  <c r="AD122" i="3"/>
  <c r="AH122" i="3" s="1"/>
  <c r="AD130" i="3"/>
  <c r="AH130" i="3" s="1"/>
  <c r="AD126" i="3"/>
  <c r="AH126" i="3" s="1"/>
  <c r="AD154" i="3"/>
  <c r="AH154" i="3" s="1"/>
  <c r="AD110" i="3"/>
  <c r="AH110" i="3" s="1"/>
  <c r="AD96" i="3"/>
  <c r="AH96" i="3" s="1"/>
  <c r="AD146" i="3"/>
  <c r="AH146" i="3" s="1"/>
  <c r="AD103" i="3"/>
  <c r="AH103" i="3" s="1"/>
  <c r="N76" i="3" l="1"/>
  <c r="O76" i="3"/>
  <c r="P76" i="3"/>
  <c r="N77" i="3"/>
  <c r="O77" i="3"/>
  <c r="P77" i="3"/>
  <c r="N78" i="3"/>
  <c r="O78" i="3"/>
  <c r="P78" i="3"/>
  <c r="N79" i="3"/>
  <c r="O79" i="3"/>
  <c r="P79" i="3"/>
  <c r="N80" i="3"/>
  <c r="O80" i="3"/>
  <c r="P80" i="3"/>
  <c r="N81" i="3"/>
  <c r="O81" i="3"/>
  <c r="P81" i="3"/>
  <c r="N82" i="3"/>
  <c r="O82" i="3"/>
  <c r="P82" i="3"/>
  <c r="N83" i="3"/>
  <c r="O83" i="3"/>
  <c r="P83" i="3"/>
  <c r="N84" i="3"/>
  <c r="O84" i="3"/>
  <c r="P84" i="3"/>
  <c r="N85" i="3"/>
  <c r="O85" i="3"/>
  <c r="P85" i="3"/>
  <c r="N86" i="3"/>
  <c r="O86" i="3"/>
  <c r="P86" i="3"/>
  <c r="N87" i="3"/>
  <c r="O87" i="3"/>
  <c r="P87" i="3"/>
  <c r="N88" i="3"/>
  <c r="O88" i="3"/>
  <c r="P88" i="3"/>
  <c r="N89" i="3"/>
  <c r="O89" i="3"/>
  <c r="P89" i="3"/>
  <c r="N90" i="3"/>
  <c r="O90" i="3"/>
  <c r="P90" i="3"/>
  <c r="AD77" i="22"/>
  <c r="AD78" i="22"/>
  <c r="AD79" i="22"/>
  <c r="AD80" i="22"/>
  <c r="AD81" i="22"/>
  <c r="AD82" i="22"/>
  <c r="AD83" i="22"/>
  <c r="AD84" i="22"/>
  <c r="AD85" i="22"/>
  <c r="AD86" i="22"/>
  <c r="AD87" i="22"/>
  <c r="AD88" i="22"/>
  <c r="AD89" i="22"/>
  <c r="AD90" i="22"/>
  <c r="AD91" i="22"/>
  <c r="AC77" i="22"/>
  <c r="AC78" i="22"/>
  <c r="AC79" i="22"/>
  <c r="AC80" i="22"/>
  <c r="AC81" i="22"/>
  <c r="AC82" i="22"/>
  <c r="AC83" i="22"/>
  <c r="AC84" i="22"/>
  <c r="AC85" i="22"/>
  <c r="AC86" i="22"/>
  <c r="AC87" i="22"/>
  <c r="AC88" i="22"/>
  <c r="AC89" i="22"/>
  <c r="AC90" i="22"/>
  <c r="AC91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K77" i="22"/>
  <c r="K78" i="22"/>
  <c r="K79" i="22"/>
  <c r="K80" i="22"/>
  <c r="K81" i="22"/>
  <c r="K82" i="22"/>
  <c r="K83" i="22"/>
  <c r="K84" i="22"/>
  <c r="K85" i="22"/>
  <c r="K86" i="22"/>
  <c r="K87" i="22"/>
  <c r="K88" i="22"/>
  <c r="K89" i="22"/>
  <c r="K90" i="22"/>
  <c r="K91" i="22"/>
  <c r="H10" i="10" l="1"/>
  <c r="J10" i="10"/>
  <c r="AE89" i="22"/>
  <c r="AH89" i="22" s="1"/>
  <c r="AF89" i="22"/>
  <c r="AJ89" i="22" s="1"/>
  <c r="AF9" i="22"/>
  <c r="AK9" i="22" s="1"/>
  <c r="AE9" i="22"/>
  <c r="AG9" i="22" s="1"/>
  <c r="N89" i="22"/>
  <c r="S89" i="22" s="1"/>
  <c r="M89" i="22"/>
  <c r="O89" i="22" s="1"/>
  <c r="AQ8" i="31"/>
  <c r="AN8" i="31"/>
  <c r="AM8" i="31"/>
  <c r="AK8" i="31"/>
  <c r="AJ8" i="31"/>
  <c r="AH8" i="31"/>
  <c r="AG8" i="31"/>
  <c r="AE8" i="31"/>
  <c r="AE7" i="31"/>
  <c r="AD8" i="31"/>
  <c r="AO8" i="31" l="1"/>
  <c r="AG89" i="22"/>
  <c r="AI89" i="22" s="1"/>
  <c r="AI8" i="31"/>
  <c r="R89" i="22"/>
  <c r="T89" i="22" s="1"/>
  <c r="AK89" i="22"/>
  <c r="AL89" i="22" s="1"/>
  <c r="AH9" i="22"/>
  <c r="AI9" i="22" s="1"/>
  <c r="P89" i="22"/>
  <c r="Q89" i="22" s="1"/>
  <c r="AR8" i="31"/>
  <c r="AL8" i="31"/>
  <c r="AF8" i="31"/>
  <c r="AJ9" i="22"/>
  <c r="AL9" i="22" s="1"/>
  <c r="AF91" i="22"/>
  <c r="AJ91" i="22" s="1"/>
  <c r="AE91" i="22"/>
  <c r="AF90" i="22"/>
  <c r="AE90" i="22"/>
  <c r="AF88" i="22"/>
  <c r="AJ88" i="22" s="1"/>
  <c r="AE88" i="22"/>
  <c r="AG88" i="22" s="1"/>
  <c r="AF87" i="22"/>
  <c r="AK87" i="22" s="1"/>
  <c r="AE87" i="22"/>
  <c r="AG87" i="22" s="1"/>
  <c r="AF86" i="22"/>
  <c r="AE86" i="22"/>
  <c r="AG86" i="22" s="1"/>
  <c r="AF85" i="22"/>
  <c r="AK85" i="22" s="1"/>
  <c r="AE85" i="22"/>
  <c r="AF84" i="22"/>
  <c r="AJ84" i="22" s="1"/>
  <c r="AE84" i="22"/>
  <c r="AG84" i="22" s="1"/>
  <c r="AF83" i="22"/>
  <c r="AK83" i="22" s="1"/>
  <c r="AE83" i="22"/>
  <c r="AG83" i="22" s="1"/>
  <c r="AF82" i="22"/>
  <c r="AK82" i="22" s="1"/>
  <c r="AE82" i="22"/>
  <c r="AG82" i="22" s="1"/>
  <c r="AF81" i="22"/>
  <c r="AK81" i="22" s="1"/>
  <c r="AE81" i="22"/>
  <c r="AG81" i="22" s="1"/>
  <c r="AF80" i="22"/>
  <c r="AK80" i="22" s="1"/>
  <c r="AE80" i="22"/>
  <c r="AG80" i="22" s="1"/>
  <c r="AF79" i="22"/>
  <c r="AJ79" i="22" s="1"/>
  <c r="AE79" i="22"/>
  <c r="AF78" i="22"/>
  <c r="AJ78" i="22" s="1"/>
  <c r="AE78" i="22"/>
  <c r="AF77" i="22"/>
  <c r="AE77" i="22"/>
  <c r="AF76" i="22"/>
  <c r="AJ76" i="22" s="1"/>
  <c r="AE76" i="22"/>
  <c r="AG76" i="22" s="1"/>
  <c r="AF75" i="22"/>
  <c r="AK75" i="22" s="1"/>
  <c r="AE75" i="22"/>
  <c r="AG75" i="22" s="1"/>
  <c r="AF74" i="22"/>
  <c r="AE74" i="22"/>
  <c r="AG74" i="22" s="1"/>
  <c r="AF73" i="22"/>
  <c r="AE73" i="22"/>
  <c r="AF72" i="22"/>
  <c r="AJ72" i="22" s="1"/>
  <c r="AE72" i="22"/>
  <c r="AG72" i="22" s="1"/>
  <c r="AF71" i="22"/>
  <c r="AK71" i="22" s="1"/>
  <c r="AE71" i="22"/>
  <c r="AG71" i="22" s="1"/>
  <c r="AF70" i="22"/>
  <c r="AJ70" i="22" s="1"/>
  <c r="AE70" i="22"/>
  <c r="AG70" i="22" s="1"/>
  <c r="AF69" i="22"/>
  <c r="AE69" i="22"/>
  <c r="AG69" i="22" s="1"/>
  <c r="AF68" i="22"/>
  <c r="AK68" i="22" s="1"/>
  <c r="AE68" i="22"/>
  <c r="AG68" i="22" s="1"/>
  <c r="AF67" i="22"/>
  <c r="AE67" i="22"/>
  <c r="AF66" i="22"/>
  <c r="AJ66" i="22" s="1"/>
  <c r="AE66" i="22"/>
  <c r="AF65" i="22"/>
  <c r="AE65" i="22"/>
  <c r="AF64" i="22"/>
  <c r="AJ64" i="22" s="1"/>
  <c r="AE64" i="22"/>
  <c r="AG64" i="22" s="1"/>
  <c r="AF63" i="22"/>
  <c r="AK63" i="22" s="1"/>
  <c r="AE63" i="22"/>
  <c r="AG63" i="22" s="1"/>
  <c r="AF62" i="22"/>
  <c r="AE62" i="22"/>
  <c r="AG62" i="22" s="1"/>
  <c r="AF61" i="22"/>
  <c r="AE61" i="22"/>
  <c r="AF60" i="22"/>
  <c r="AJ60" i="22" s="1"/>
  <c r="AE60" i="22"/>
  <c r="AG60" i="22" s="1"/>
  <c r="AF59" i="22"/>
  <c r="AE59" i="22"/>
  <c r="AG59" i="22" s="1"/>
  <c r="AF58" i="22"/>
  <c r="AK58" i="22" s="1"/>
  <c r="AE58" i="22"/>
  <c r="AG58" i="22" s="1"/>
  <c r="AF57" i="22"/>
  <c r="AK57" i="22" s="1"/>
  <c r="AE57" i="22"/>
  <c r="AG57" i="22" s="1"/>
  <c r="AF56" i="22"/>
  <c r="AE56" i="22"/>
  <c r="AG56" i="22" s="1"/>
  <c r="AF55" i="22"/>
  <c r="AK55" i="22" s="1"/>
  <c r="AE55" i="22"/>
  <c r="AF54" i="22"/>
  <c r="AJ54" i="22" s="1"/>
  <c r="AE54" i="22"/>
  <c r="AG54" i="22" s="1"/>
  <c r="AF53" i="22"/>
  <c r="AE53" i="22"/>
  <c r="AG53" i="22" s="1"/>
  <c r="AF52" i="22"/>
  <c r="AJ52" i="22" s="1"/>
  <c r="AE52" i="22"/>
  <c r="AG52" i="22" s="1"/>
  <c r="AF51" i="22"/>
  <c r="AK51" i="22" s="1"/>
  <c r="AE51" i="22"/>
  <c r="AG51" i="22" s="1"/>
  <c r="AF50" i="22"/>
  <c r="AE50" i="22"/>
  <c r="AG50" i="22" s="1"/>
  <c r="AF49" i="22"/>
  <c r="AE49" i="22"/>
  <c r="AF48" i="22"/>
  <c r="AJ48" i="22" s="1"/>
  <c r="AE48" i="22"/>
  <c r="AG48" i="22" s="1"/>
  <c r="AF47" i="22"/>
  <c r="AK47" i="22" s="1"/>
  <c r="AE47" i="22"/>
  <c r="AG47" i="22" s="1"/>
  <c r="AF46" i="22"/>
  <c r="AK46" i="22" s="1"/>
  <c r="AE46" i="22"/>
  <c r="AG46" i="22" s="1"/>
  <c r="AF45" i="22"/>
  <c r="AK45" i="22" s="1"/>
  <c r="AE45" i="22"/>
  <c r="AG45" i="22" s="1"/>
  <c r="AF44" i="22"/>
  <c r="AE44" i="22"/>
  <c r="AG44" i="22" s="1"/>
  <c r="AF43" i="22"/>
  <c r="AJ43" i="22" s="1"/>
  <c r="AE43" i="22"/>
  <c r="AF42" i="22"/>
  <c r="AJ42" i="22" s="1"/>
  <c r="AE42" i="22"/>
  <c r="AF41" i="22"/>
  <c r="AE41" i="22"/>
  <c r="AF40" i="22"/>
  <c r="AJ40" i="22" s="1"/>
  <c r="AE40" i="22"/>
  <c r="AG40" i="22" s="1"/>
  <c r="AF39" i="22"/>
  <c r="AK39" i="22" s="1"/>
  <c r="AE39" i="22"/>
  <c r="AG39" i="22" s="1"/>
  <c r="AF38" i="22"/>
  <c r="AE38" i="22"/>
  <c r="AG38" i="22" s="1"/>
  <c r="AF37" i="22"/>
  <c r="AE37" i="22"/>
  <c r="AF36" i="22"/>
  <c r="AJ36" i="22" s="1"/>
  <c r="AE36" i="22"/>
  <c r="AF35" i="22"/>
  <c r="AK35" i="22" s="1"/>
  <c r="AE35" i="22"/>
  <c r="AF34" i="22"/>
  <c r="AK34" i="22" s="1"/>
  <c r="AE34" i="22"/>
  <c r="AG34" i="22" s="1"/>
  <c r="AF33" i="22"/>
  <c r="AK33" i="22" s="1"/>
  <c r="AE33" i="22"/>
  <c r="AG33" i="22" s="1"/>
  <c r="AF32" i="22"/>
  <c r="AJ32" i="22" s="1"/>
  <c r="AE32" i="22"/>
  <c r="AG32" i="22" s="1"/>
  <c r="AF31" i="22"/>
  <c r="AK31" i="22" s="1"/>
  <c r="AE31" i="22"/>
  <c r="AF30" i="22"/>
  <c r="AJ30" i="22" s="1"/>
  <c r="AE30" i="22"/>
  <c r="AG30" i="22" s="1"/>
  <c r="AF29" i="22"/>
  <c r="AE29" i="22"/>
  <c r="AF28" i="22"/>
  <c r="AJ28" i="22" s="1"/>
  <c r="AE28" i="22"/>
  <c r="AG28" i="22" s="1"/>
  <c r="AF27" i="22"/>
  <c r="AK27" i="22" s="1"/>
  <c r="AE27" i="22"/>
  <c r="AG27" i="22" s="1"/>
  <c r="AF26" i="22"/>
  <c r="AE26" i="22"/>
  <c r="AG26" i="22" s="1"/>
  <c r="AF25" i="22"/>
  <c r="AE25" i="22"/>
  <c r="AF24" i="22"/>
  <c r="AJ24" i="22" s="1"/>
  <c r="AE24" i="22"/>
  <c r="AF23" i="22"/>
  <c r="AJ23" i="22" s="1"/>
  <c r="AE23" i="22"/>
  <c r="AF22" i="22"/>
  <c r="AK22" i="22" s="1"/>
  <c r="AE22" i="22"/>
  <c r="AG22" i="22" s="1"/>
  <c r="AF21" i="22"/>
  <c r="AJ21" i="22" s="1"/>
  <c r="AE21" i="22"/>
  <c r="AG21" i="22" s="1"/>
  <c r="AF20" i="22"/>
  <c r="AK20" i="22" s="1"/>
  <c r="AE20" i="22"/>
  <c r="AG20" i="22" s="1"/>
  <c r="AF19" i="22"/>
  <c r="AJ19" i="22" s="1"/>
  <c r="AE19" i="22"/>
  <c r="AF18" i="22"/>
  <c r="AJ18" i="22" s="1"/>
  <c r="AE18" i="22"/>
  <c r="AG18" i="22" s="1"/>
  <c r="AF17" i="22"/>
  <c r="AE17" i="22"/>
  <c r="AF16" i="22"/>
  <c r="AJ16" i="22" s="1"/>
  <c r="AE16" i="22"/>
  <c r="AG16" i="22" s="1"/>
  <c r="AF15" i="22"/>
  <c r="AK15" i="22" s="1"/>
  <c r="AE15" i="22"/>
  <c r="AG15" i="22" s="1"/>
  <c r="AF14" i="22"/>
  <c r="AG14" i="22"/>
  <c r="AF13" i="22"/>
  <c r="AE13" i="22"/>
  <c r="AJ12" i="22"/>
  <c r="AE12" i="22"/>
  <c r="AF11" i="22"/>
  <c r="AK11" i="22" s="1"/>
  <c r="AE11" i="22"/>
  <c r="AF10" i="22"/>
  <c r="AJ10" i="22" s="1"/>
  <c r="AE10" i="22"/>
  <c r="AG10" i="22" s="1"/>
  <c r="AF8" i="22"/>
  <c r="AK8" i="22" s="1"/>
  <c r="AE8" i="22"/>
  <c r="AG8" i="22" s="1"/>
  <c r="N77" i="22"/>
  <c r="R77" i="22" s="1"/>
  <c r="N78" i="22"/>
  <c r="R78" i="22" s="1"/>
  <c r="N79" i="22"/>
  <c r="R79" i="22" s="1"/>
  <c r="N80" i="22"/>
  <c r="N81" i="22"/>
  <c r="N82" i="22"/>
  <c r="N83" i="22"/>
  <c r="N84" i="22"/>
  <c r="N85" i="22"/>
  <c r="N86" i="22"/>
  <c r="R86" i="22" s="1"/>
  <c r="N87" i="22"/>
  <c r="R87" i="22" s="1"/>
  <c r="N88" i="22"/>
  <c r="R88" i="22" s="1"/>
  <c r="N90" i="22"/>
  <c r="N91" i="22"/>
  <c r="M77" i="22"/>
  <c r="M78" i="22"/>
  <c r="M79" i="22"/>
  <c r="M80" i="22"/>
  <c r="M81" i="22"/>
  <c r="M82" i="22"/>
  <c r="O82" i="22" s="1"/>
  <c r="M83" i="22"/>
  <c r="O83" i="22" s="1"/>
  <c r="M84" i="22"/>
  <c r="O84" i="22" s="1"/>
  <c r="M85" i="22"/>
  <c r="O85" i="22" s="1"/>
  <c r="M86" i="22"/>
  <c r="O86" i="22" s="1"/>
  <c r="M87" i="22"/>
  <c r="O87" i="22" s="1"/>
  <c r="M88" i="22"/>
  <c r="M90" i="22"/>
  <c r="M91" i="22"/>
  <c r="M6" i="11"/>
  <c r="S7" i="3"/>
  <c r="Z7" i="3" s="1"/>
  <c r="S8" i="3"/>
  <c r="Z8" i="3" s="1"/>
  <c r="S9" i="3"/>
  <c r="AA9" i="3" s="1"/>
  <c r="S10" i="3"/>
  <c r="S11" i="3"/>
  <c r="S12" i="3"/>
  <c r="S13" i="3"/>
  <c r="Z13" i="3" s="1"/>
  <c r="S14" i="3"/>
  <c r="AA14" i="3" s="1"/>
  <c r="S15" i="3"/>
  <c r="S16" i="3"/>
  <c r="S17" i="3"/>
  <c r="S18" i="3"/>
  <c r="AA18" i="3" s="1"/>
  <c r="S19" i="3"/>
  <c r="AA19" i="3" s="1"/>
  <c r="S20" i="3"/>
  <c r="Z20" i="3" s="1"/>
  <c r="S21" i="3"/>
  <c r="Z21" i="3" s="1"/>
  <c r="S22" i="3"/>
  <c r="S23" i="3"/>
  <c r="S24" i="3"/>
  <c r="S25" i="3"/>
  <c r="AA25" i="3" s="1"/>
  <c r="S26" i="3"/>
  <c r="AA26" i="3" s="1"/>
  <c r="S27" i="3"/>
  <c r="Z27" i="3" s="1"/>
  <c r="S28" i="3"/>
  <c r="S29" i="3"/>
  <c r="S30" i="3"/>
  <c r="Z30" i="3" s="1"/>
  <c r="S31" i="3"/>
  <c r="Z31" i="3" s="1"/>
  <c r="S32" i="3"/>
  <c r="Z32" i="3" s="1"/>
  <c r="S33" i="3"/>
  <c r="Z33" i="3" s="1"/>
  <c r="S34" i="3"/>
  <c r="Z34" i="3" s="1"/>
  <c r="S35" i="3"/>
  <c r="AA35" i="3" s="1"/>
  <c r="S36" i="3"/>
  <c r="AA36" i="3" s="1"/>
  <c r="S37" i="3"/>
  <c r="Z37" i="3" s="1"/>
  <c r="S38" i="3"/>
  <c r="Z38" i="3" s="1"/>
  <c r="S39" i="3"/>
  <c r="Z39" i="3" s="1"/>
  <c r="S40" i="3"/>
  <c r="S41" i="3"/>
  <c r="S42" i="3"/>
  <c r="Z42" i="3" s="1"/>
  <c r="S43" i="3"/>
  <c r="Z43" i="3" s="1"/>
  <c r="S44" i="3"/>
  <c r="AA44" i="3" s="1"/>
  <c r="S45" i="3"/>
  <c r="AA45" i="3" s="1"/>
  <c r="S46" i="3"/>
  <c r="S47" i="3"/>
  <c r="S48" i="3"/>
  <c r="S49" i="3"/>
  <c r="Z49" i="3" s="1"/>
  <c r="S50" i="3"/>
  <c r="Z50" i="3" s="1"/>
  <c r="S51" i="3"/>
  <c r="Z51" i="3" s="1"/>
  <c r="S52" i="3"/>
  <c r="S53" i="3"/>
  <c r="S54" i="3"/>
  <c r="Z54" i="3" s="1"/>
  <c r="S55" i="3"/>
  <c r="Z55" i="3" s="1"/>
  <c r="S56" i="3"/>
  <c r="Z56" i="3" s="1"/>
  <c r="S57" i="3"/>
  <c r="Z57" i="3" s="1"/>
  <c r="S58" i="3"/>
  <c r="S59" i="3"/>
  <c r="S60" i="3"/>
  <c r="S61" i="3"/>
  <c r="Z61" i="3" s="1"/>
  <c r="S62" i="3"/>
  <c r="AA62" i="3" s="1"/>
  <c r="S63" i="3"/>
  <c r="Z63" i="3" s="1"/>
  <c r="S64" i="3"/>
  <c r="S65" i="3"/>
  <c r="S66" i="3"/>
  <c r="AA66" i="3" s="1"/>
  <c r="S67" i="3"/>
  <c r="AA67" i="3" s="1"/>
  <c r="S68" i="3"/>
  <c r="AA68" i="3" s="1"/>
  <c r="AA69" i="3"/>
  <c r="S70" i="3"/>
  <c r="AA70" i="3" s="1"/>
  <c r="S71" i="3"/>
  <c r="AA71" i="3" s="1"/>
  <c r="S72" i="3"/>
  <c r="S73" i="3"/>
  <c r="AA73" i="3" s="1"/>
  <c r="S74" i="3"/>
  <c r="Z74" i="3" s="1"/>
  <c r="S75" i="3"/>
  <c r="Z75" i="3" s="1"/>
  <c r="S76" i="3"/>
  <c r="S77" i="3"/>
  <c r="S78" i="3"/>
  <c r="AA78" i="3" s="1"/>
  <c r="S79" i="3"/>
  <c r="AA79" i="3" s="1"/>
  <c r="S80" i="3"/>
  <c r="Z80" i="3" s="1"/>
  <c r="S81" i="3"/>
  <c r="Z81" i="3" s="1"/>
  <c r="S82" i="3"/>
  <c r="S83" i="3"/>
  <c r="S84" i="3"/>
  <c r="Z84" i="3" s="1"/>
  <c r="S85" i="3"/>
  <c r="AA85" i="3" s="1"/>
  <c r="S86" i="3"/>
  <c r="AA86" i="3" s="1"/>
  <c r="S87" i="3"/>
  <c r="S88" i="3"/>
  <c r="S89" i="3"/>
  <c r="AA89" i="3" s="1"/>
  <c r="S90" i="3"/>
  <c r="Z90" i="3" s="1"/>
  <c r="R7" i="3"/>
  <c r="R8" i="3"/>
  <c r="R9" i="3"/>
  <c r="R10" i="3"/>
  <c r="W10" i="3" s="1"/>
  <c r="R11" i="3"/>
  <c r="W11" i="3" s="1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W88" i="3" s="1"/>
  <c r="R89" i="3"/>
  <c r="R90" i="3"/>
  <c r="Q7" i="3"/>
  <c r="T7" i="3" s="1"/>
  <c r="T8" i="3"/>
  <c r="Q9" i="3"/>
  <c r="T9" i="3" s="1"/>
  <c r="Q10" i="3"/>
  <c r="T10" i="3" s="1"/>
  <c r="Q11" i="3"/>
  <c r="T11" i="3" s="1"/>
  <c r="Q12" i="3"/>
  <c r="Q13" i="3"/>
  <c r="Q14" i="3"/>
  <c r="T14" i="3" s="1"/>
  <c r="Q15" i="3"/>
  <c r="Q16" i="3"/>
  <c r="Q17" i="3"/>
  <c r="Q18" i="3"/>
  <c r="Q19" i="3"/>
  <c r="Q20" i="3"/>
  <c r="Q21" i="3"/>
  <c r="Q22" i="3"/>
  <c r="Q23" i="3"/>
  <c r="T23" i="3" s="1"/>
  <c r="Q24" i="3"/>
  <c r="T24" i="3" s="1"/>
  <c r="Q25" i="3"/>
  <c r="T25" i="3" s="1"/>
  <c r="Q26" i="3"/>
  <c r="T26" i="3" s="1"/>
  <c r="Q27" i="3"/>
  <c r="Q28" i="3"/>
  <c r="Q29" i="3"/>
  <c r="T29" i="3" s="1"/>
  <c r="Q30" i="3"/>
  <c r="T30" i="3" s="1"/>
  <c r="Q31" i="3"/>
  <c r="Q32" i="3"/>
  <c r="Q33" i="3"/>
  <c r="T33" i="3" s="1"/>
  <c r="Q34" i="3"/>
  <c r="U34" i="3" s="1"/>
  <c r="Q35" i="3"/>
  <c r="U35" i="3" s="1"/>
  <c r="Q36" i="3"/>
  <c r="Q37" i="3"/>
  <c r="Q38" i="3"/>
  <c r="T38" i="3" s="1"/>
  <c r="Q39" i="3"/>
  <c r="Q40" i="3"/>
  <c r="Q41" i="3"/>
  <c r="Q42" i="3"/>
  <c r="Q43" i="3"/>
  <c r="Q44" i="3"/>
  <c r="Q45" i="3"/>
  <c r="U45" i="3" s="1"/>
  <c r="Q46" i="3"/>
  <c r="U46" i="3" s="1"/>
  <c r="Q47" i="3"/>
  <c r="U47" i="3" s="1"/>
  <c r="Q48" i="3"/>
  <c r="T48" i="3" s="1"/>
  <c r="Q49" i="3"/>
  <c r="T49" i="3" s="1"/>
  <c r="Q50" i="3"/>
  <c r="T50" i="3" s="1"/>
  <c r="Q51" i="3"/>
  <c r="Q52" i="3"/>
  <c r="Q53" i="3"/>
  <c r="Q54" i="3"/>
  <c r="Q55" i="3"/>
  <c r="Q56" i="3"/>
  <c r="Q57" i="3"/>
  <c r="T57" i="3" s="1"/>
  <c r="Q58" i="3"/>
  <c r="Q59" i="3"/>
  <c r="U59" i="3" s="1"/>
  <c r="Q60" i="3"/>
  <c r="Q61" i="3"/>
  <c r="T61" i="3" s="1"/>
  <c r="Q62" i="3"/>
  <c r="T62" i="3" s="1"/>
  <c r="Q63" i="3"/>
  <c r="Q64" i="3"/>
  <c r="Q65" i="3"/>
  <c r="Q66" i="3"/>
  <c r="Q67" i="3"/>
  <c r="Q68" i="3"/>
  <c r="T68" i="3" s="1"/>
  <c r="Q69" i="3"/>
  <c r="T69" i="3" s="1"/>
  <c r="Q70" i="3"/>
  <c r="T70" i="3" s="1"/>
  <c r="Q71" i="3"/>
  <c r="U71" i="3" s="1"/>
  <c r="Q72" i="3"/>
  <c r="T72" i="3" s="1"/>
  <c r="Q73" i="3"/>
  <c r="T73" i="3" s="1"/>
  <c r="Q74" i="3"/>
  <c r="T74" i="3" s="1"/>
  <c r="Q76" i="3"/>
  <c r="T76" i="3" s="1"/>
  <c r="Q77" i="3"/>
  <c r="Q78" i="3"/>
  <c r="Q79" i="3"/>
  <c r="Q80" i="3"/>
  <c r="U80" i="3" s="1"/>
  <c r="Q81" i="3"/>
  <c r="U81" i="3" s="1"/>
  <c r="Q82" i="3"/>
  <c r="U82" i="3" s="1"/>
  <c r="Q83" i="3"/>
  <c r="U83" i="3" s="1"/>
  <c r="Q84" i="3"/>
  <c r="Q85" i="3"/>
  <c r="Q86" i="3"/>
  <c r="T86" i="3" s="1"/>
  <c r="Q87" i="3"/>
  <c r="Q88" i="3"/>
  <c r="Q89" i="3"/>
  <c r="Q90" i="3"/>
  <c r="T90" i="3" s="1"/>
  <c r="P6" i="11" l="1"/>
  <c r="O6" i="11"/>
  <c r="Q6" i="11" s="1"/>
  <c r="AS8" i="31"/>
  <c r="X87" i="3"/>
  <c r="W87" i="3"/>
  <c r="X83" i="3"/>
  <c r="W83" i="3"/>
  <c r="X79" i="3"/>
  <c r="W79" i="3"/>
  <c r="X75" i="3"/>
  <c r="W75" i="3"/>
  <c r="X90" i="3"/>
  <c r="W90" i="3"/>
  <c r="X86" i="3"/>
  <c r="W86" i="3"/>
  <c r="X82" i="3"/>
  <c r="W82" i="3"/>
  <c r="X78" i="3"/>
  <c r="W78" i="3"/>
  <c r="X89" i="3"/>
  <c r="W89" i="3"/>
  <c r="X85" i="3"/>
  <c r="W85" i="3"/>
  <c r="X81" i="3"/>
  <c r="W81" i="3"/>
  <c r="X77" i="3"/>
  <c r="W77" i="3"/>
  <c r="X84" i="3"/>
  <c r="W84" i="3"/>
  <c r="X80" i="3"/>
  <c r="W80" i="3"/>
  <c r="X76" i="3"/>
  <c r="W76" i="3"/>
  <c r="X71" i="3"/>
  <c r="W71" i="3"/>
  <c r="X67" i="3"/>
  <c r="W67" i="3"/>
  <c r="X63" i="3"/>
  <c r="W63" i="3"/>
  <c r="X59" i="3"/>
  <c r="W59" i="3"/>
  <c r="X55" i="3"/>
  <c r="W55" i="3"/>
  <c r="X51" i="3"/>
  <c r="W51" i="3"/>
  <c r="X47" i="3"/>
  <c r="W47" i="3"/>
  <c r="X43" i="3"/>
  <c r="W43" i="3"/>
  <c r="X39" i="3"/>
  <c r="W39" i="3"/>
  <c r="X35" i="3"/>
  <c r="W35" i="3"/>
  <c r="X31" i="3"/>
  <c r="W31" i="3"/>
  <c r="X27" i="3"/>
  <c r="W27" i="3"/>
  <c r="X23" i="3"/>
  <c r="W23" i="3"/>
  <c r="X19" i="3"/>
  <c r="W19" i="3"/>
  <c r="X15" i="3"/>
  <c r="W15" i="3"/>
  <c r="X74" i="3"/>
  <c r="W74" i="3"/>
  <c r="X70" i="3"/>
  <c r="W70" i="3"/>
  <c r="X66" i="3"/>
  <c r="W66" i="3"/>
  <c r="X62" i="3"/>
  <c r="W62" i="3"/>
  <c r="X58" i="3"/>
  <c r="W58" i="3"/>
  <c r="X54" i="3"/>
  <c r="W54" i="3"/>
  <c r="X50" i="3"/>
  <c r="W50" i="3"/>
  <c r="X46" i="3"/>
  <c r="W46" i="3"/>
  <c r="X42" i="3"/>
  <c r="W42" i="3"/>
  <c r="X38" i="3"/>
  <c r="W38" i="3"/>
  <c r="X34" i="3"/>
  <c r="W34" i="3"/>
  <c r="X30" i="3"/>
  <c r="W30" i="3"/>
  <c r="X26" i="3"/>
  <c r="W26" i="3"/>
  <c r="X22" i="3"/>
  <c r="W22" i="3"/>
  <c r="X18" i="3"/>
  <c r="W18" i="3"/>
  <c r="X14" i="3"/>
  <c r="W14" i="3"/>
  <c r="X73" i="3"/>
  <c r="W73" i="3"/>
  <c r="X69" i="3"/>
  <c r="W69" i="3"/>
  <c r="X65" i="3"/>
  <c r="W65" i="3"/>
  <c r="X61" i="3"/>
  <c r="W61" i="3"/>
  <c r="X57" i="3"/>
  <c r="W57" i="3"/>
  <c r="X53" i="3"/>
  <c r="W53" i="3"/>
  <c r="X49" i="3"/>
  <c r="W49" i="3"/>
  <c r="X45" i="3"/>
  <c r="W45" i="3"/>
  <c r="X41" i="3"/>
  <c r="W41" i="3"/>
  <c r="X37" i="3"/>
  <c r="W37" i="3"/>
  <c r="X33" i="3"/>
  <c r="W33" i="3"/>
  <c r="X29" i="3"/>
  <c r="W29" i="3"/>
  <c r="X25" i="3"/>
  <c r="W25" i="3"/>
  <c r="X21" i="3"/>
  <c r="W21" i="3"/>
  <c r="X17" i="3"/>
  <c r="W17" i="3"/>
  <c r="X13" i="3"/>
  <c r="W13" i="3"/>
  <c r="X72" i="3"/>
  <c r="W72" i="3"/>
  <c r="X68" i="3"/>
  <c r="W68" i="3"/>
  <c r="X64" i="3"/>
  <c r="W64" i="3"/>
  <c r="X60" i="3"/>
  <c r="W60" i="3"/>
  <c r="X56" i="3"/>
  <c r="W56" i="3"/>
  <c r="X52" i="3"/>
  <c r="W52" i="3"/>
  <c r="X48" i="3"/>
  <c r="W48" i="3"/>
  <c r="X44" i="3"/>
  <c r="W44" i="3"/>
  <c r="Y44" i="3" s="1"/>
  <c r="X40" i="3"/>
  <c r="W40" i="3"/>
  <c r="X36" i="3"/>
  <c r="W36" i="3"/>
  <c r="X32" i="3"/>
  <c r="W32" i="3"/>
  <c r="X28" i="3"/>
  <c r="W28" i="3"/>
  <c r="X24" i="3"/>
  <c r="W24" i="3"/>
  <c r="X20" i="3"/>
  <c r="W20" i="3"/>
  <c r="X16" i="3"/>
  <c r="W16" i="3"/>
  <c r="X12" i="3"/>
  <c r="W12" i="3"/>
  <c r="X9" i="3"/>
  <c r="W9" i="3"/>
  <c r="X8" i="3"/>
  <c r="W8" i="3"/>
  <c r="X7" i="3"/>
  <c r="W7" i="3"/>
  <c r="P79" i="22"/>
  <c r="O79" i="22"/>
  <c r="S81" i="22"/>
  <c r="R81" i="22"/>
  <c r="P81" i="22"/>
  <c r="O81" i="22"/>
  <c r="S80" i="22"/>
  <c r="R80" i="22"/>
  <c r="P78" i="22"/>
  <c r="O78" i="22"/>
  <c r="AH11" i="22"/>
  <c r="AG11" i="22"/>
  <c r="P88" i="22"/>
  <c r="O88" i="22"/>
  <c r="T34" i="3"/>
  <c r="V34" i="3" s="1"/>
  <c r="AH12" i="22"/>
  <c r="AG12" i="22"/>
  <c r="AH24" i="22"/>
  <c r="AG24" i="22"/>
  <c r="AH36" i="22"/>
  <c r="AG36" i="22"/>
  <c r="AH42" i="22"/>
  <c r="AG42" i="22"/>
  <c r="AH66" i="22"/>
  <c r="AG66" i="22"/>
  <c r="AH78" i="22"/>
  <c r="AG78" i="22"/>
  <c r="AH91" i="22"/>
  <c r="AG91" i="22"/>
  <c r="P77" i="22"/>
  <c r="O77" i="22"/>
  <c r="AH29" i="22"/>
  <c r="AG29" i="22"/>
  <c r="AH90" i="22"/>
  <c r="AG90" i="22"/>
  <c r="X10" i="3"/>
  <c r="S85" i="22"/>
  <c r="R85" i="22"/>
  <c r="P80" i="22"/>
  <c r="O80" i="22"/>
  <c r="S90" i="22"/>
  <c r="R90" i="22"/>
  <c r="AH35" i="22"/>
  <c r="AG35" i="22"/>
  <c r="AH77" i="22"/>
  <c r="AG77" i="22"/>
  <c r="AI77" i="22" s="1"/>
  <c r="AM77" i="22" s="1"/>
  <c r="S84" i="22"/>
  <c r="R84" i="22"/>
  <c r="AH13" i="22"/>
  <c r="AG13" i="22"/>
  <c r="AH19" i="22"/>
  <c r="AG19" i="22"/>
  <c r="AH25" i="22"/>
  <c r="AG25" i="22"/>
  <c r="AH31" i="22"/>
  <c r="AG31" i="22"/>
  <c r="AH37" i="22"/>
  <c r="AG37" i="22"/>
  <c r="AH43" i="22"/>
  <c r="AG43" i="22"/>
  <c r="AH49" i="22"/>
  <c r="AG49" i="22"/>
  <c r="AH55" i="22"/>
  <c r="AG55" i="22"/>
  <c r="AH61" i="22"/>
  <c r="AG61" i="22"/>
  <c r="AH67" i="22"/>
  <c r="AG67" i="22"/>
  <c r="AH73" i="22"/>
  <c r="AG73" i="22"/>
  <c r="AH79" i="22"/>
  <c r="AG79" i="22"/>
  <c r="AH85" i="22"/>
  <c r="AG85" i="22"/>
  <c r="S91" i="22"/>
  <c r="R91" i="22"/>
  <c r="P91" i="22"/>
  <c r="O91" i="22"/>
  <c r="X11" i="3"/>
  <c r="Y11" i="3" s="1"/>
  <c r="P90" i="22"/>
  <c r="O90" i="22"/>
  <c r="AH17" i="22"/>
  <c r="AG17" i="22"/>
  <c r="AH41" i="22"/>
  <c r="AG41" i="22"/>
  <c r="AH65" i="22"/>
  <c r="AG65" i="22"/>
  <c r="S83" i="22"/>
  <c r="R83" i="22"/>
  <c r="AH23" i="22"/>
  <c r="AG23" i="22"/>
  <c r="S82" i="22"/>
  <c r="R82" i="22"/>
  <c r="Z85" i="3"/>
  <c r="AB85" i="3" s="1"/>
  <c r="X88" i="3"/>
  <c r="AH30" i="22"/>
  <c r="AI30" i="22" s="1"/>
  <c r="AM30" i="22" s="1"/>
  <c r="AH54" i="22"/>
  <c r="AI54" i="22" s="1"/>
  <c r="AM54" i="22" s="1"/>
  <c r="AJ58" i="22"/>
  <c r="AL58" i="22" s="1"/>
  <c r="AN58" i="22" s="1"/>
  <c r="N6" i="11"/>
  <c r="AA8" i="3"/>
  <c r="AB8" i="3" s="1"/>
  <c r="Z86" i="3"/>
  <c r="AB86" i="3" s="1"/>
  <c r="AH84" i="22"/>
  <c r="AI84" i="22" s="1"/>
  <c r="AM84" i="22" s="1"/>
  <c r="AJ22" i="22"/>
  <c r="AL22" i="22" s="1"/>
  <c r="AN22" i="22" s="1"/>
  <c r="AK79" i="22"/>
  <c r="AL79" i="22" s="1"/>
  <c r="AN79" i="22" s="1"/>
  <c r="AH18" i="22"/>
  <c r="AI18" i="22" s="1"/>
  <c r="AM18" i="22" s="1"/>
  <c r="AJ81" i="22"/>
  <c r="AL81" i="22" s="1"/>
  <c r="AN81" i="22" s="1"/>
  <c r="AA34" i="3"/>
  <c r="AB34" i="3" s="1"/>
  <c r="Z69" i="3"/>
  <c r="AB69" i="3" s="1"/>
  <c r="AA33" i="3"/>
  <c r="AB33" i="3" s="1"/>
  <c r="AA7" i="3"/>
  <c r="AB7" i="3" s="1"/>
  <c r="Z67" i="3"/>
  <c r="AB67" i="3" s="1"/>
  <c r="AA31" i="3"/>
  <c r="AB31" i="3" s="1"/>
  <c r="Z68" i="3"/>
  <c r="AB68" i="3" s="1"/>
  <c r="AA32" i="3"/>
  <c r="AB32" i="3" s="1"/>
  <c r="AH51" i="22"/>
  <c r="AI51" i="22" s="1"/>
  <c r="AM51" i="22" s="1"/>
  <c r="AH60" i="22"/>
  <c r="AI60" i="22" s="1"/>
  <c r="AM60" i="22" s="1"/>
  <c r="AH87" i="22"/>
  <c r="AI87" i="22" s="1"/>
  <c r="AM87" i="22" s="1"/>
  <c r="AJ55" i="22"/>
  <c r="AL55" i="22" s="1"/>
  <c r="AN55" i="22" s="1"/>
  <c r="AN9" i="22"/>
  <c r="AK36" i="22"/>
  <c r="AL36" i="22" s="1"/>
  <c r="AN36" i="22" s="1"/>
  <c r="AH53" i="22"/>
  <c r="AI53" i="22" s="1"/>
  <c r="AM53" i="22" s="1"/>
  <c r="AH72" i="22"/>
  <c r="AI72" i="22" s="1"/>
  <c r="AM72" i="22" s="1"/>
  <c r="AJ83" i="22"/>
  <c r="AL83" i="22" s="1"/>
  <c r="AN83" i="22" s="1"/>
  <c r="AK84" i="22"/>
  <c r="AL84" i="22" s="1"/>
  <c r="AN84" i="22" s="1"/>
  <c r="AK12" i="22"/>
  <c r="AL12" i="22" s="1"/>
  <c r="AN12" i="22" s="1"/>
  <c r="AH48" i="22"/>
  <c r="AI48" i="22" s="1"/>
  <c r="AM48" i="22" s="1"/>
  <c r="AJ82" i="22"/>
  <c r="AL82" i="22" s="1"/>
  <c r="AN82" i="22" s="1"/>
  <c r="Z66" i="3"/>
  <c r="AB66" i="3" s="1"/>
  <c r="AA90" i="3"/>
  <c r="AB90" i="3" s="1"/>
  <c r="U11" i="3"/>
  <c r="V11" i="3" s="1"/>
  <c r="U74" i="3"/>
  <c r="V74" i="3" s="1"/>
  <c r="AA49" i="3"/>
  <c r="AB49" i="3" s="1"/>
  <c r="U73" i="3"/>
  <c r="V73" i="3" s="1"/>
  <c r="U10" i="3"/>
  <c r="V10" i="3" s="1"/>
  <c r="AA39" i="3"/>
  <c r="AB39" i="3" s="1"/>
  <c r="T46" i="3"/>
  <c r="V46" i="3" s="1"/>
  <c r="U24" i="3"/>
  <c r="V24" i="3" s="1"/>
  <c r="Z26" i="3"/>
  <c r="AB26" i="3" s="1"/>
  <c r="AA51" i="3"/>
  <c r="AB51" i="3" s="1"/>
  <c r="AA13" i="3"/>
  <c r="AB13" i="3" s="1"/>
  <c r="T35" i="3"/>
  <c r="V35" i="3" s="1"/>
  <c r="U23" i="3"/>
  <c r="V23" i="3" s="1"/>
  <c r="Z89" i="3"/>
  <c r="AB89" i="3" s="1"/>
  <c r="Z25" i="3"/>
  <c r="AB25" i="3" s="1"/>
  <c r="AA50" i="3"/>
  <c r="AB50" i="3" s="1"/>
  <c r="AA38" i="3"/>
  <c r="AB38" i="3" s="1"/>
  <c r="U72" i="3"/>
  <c r="V72" i="3" s="1"/>
  <c r="U70" i="3"/>
  <c r="V70" i="3" s="1"/>
  <c r="T82" i="3"/>
  <c r="V82" i="3" s="1"/>
  <c r="Z62" i="3"/>
  <c r="AB62" i="3" s="1"/>
  <c r="T71" i="3"/>
  <c r="V71" i="3" s="1"/>
  <c r="U49" i="3"/>
  <c r="V49" i="3" s="1"/>
  <c r="AA56" i="3"/>
  <c r="AB56" i="3" s="1"/>
  <c r="AA30" i="3"/>
  <c r="AB30" i="3" s="1"/>
  <c r="T59" i="3"/>
  <c r="V59" i="3" s="1"/>
  <c r="U48" i="3"/>
  <c r="V48" i="3" s="1"/>
  <c r="AA55" i="3"/>
  <c r="AB55" i="3" s="1"/>
  <c r="AA27" i="3"/>
  <c r="AB27" i="3" s="1"/>
  <c r="AA75" i="3"/>
  <c r="AB75" i="3" s="1"/>
  <c r="AA63" i="3"/>
  <c r="AB63" i="3" s="1"/>
  <c r="U50" i="3"/>
  <c r="V50" i="3" s="1"/>
  <c r="T47" i="3"/>
  <c r="V47" i="3" s="1"/>
  <c r="AA54" i="3"/>
  <c r="AB54" i="3" s="1"/>
  <c r="T81" i="3"/>
  <c r="V81" i="3" s="1"/>
  <c r="U33" i="3"/>
  <c r="V33" i="3" s="1"/>
  <c r="T80" i="3"/>
  <c r="V80" i="3" s="1"/>
  <c r="AA80" i="3"/>
  <c r="AB80" i="3" s="1"/>
  <c r="U57" i="3"/>
  <c r="V57" i="3" s="1"/>
  <c r="Z19" i="3"/>
  <c r="AB19" i="3" s="1"/>
  <c r="Z79" i="3"/>
  <c r="AB79" i="3" s="1"/>
  <c r="Z18" i="3"/>
  <c r="AB18" i="3" s="1"/>
  <c r="U7" i="3"/>
  <c r="V7" i="3" s="1"/>
  <c r="Z78" i="3"/>
  <c r="AB78" i="3" s="1"/>
  <c r="Z14" i="3"/>
  <c r="AB14" i="3" s="1"/>
  <c r="AA74" i="3"/>
  <c r="AB74" i="3" s="1"/>
  <c r="AA21" i="3"/>
  <c r="AB21" i="3" s="1"/>
  <c r="Z44" i="3"/>
  <c r="AB44" i="3" s="1"/>
  <c r="AA43" i="3"/>
  <c r="AB43" i="3" s="1"/>
  <c r="AA20" i="3"/>
  <c r="AB20" i="3" s="1"/>
  <c r="U8" i="3"/>
  <c r="V8" i="3" s="1"/>
  <c r="AA42" i="3"/>
  <c r="AB42" i="3" s="1"/>
  <c r="AA84" i="3"/>
  <c r="AB84" i="3" s="1"/>
  <c r="U9" i="3"/>
  <c r="V9" i="3" s="1"/>
  <c r="U86" i="3"/>
  <c r="V86" i="3" s="1"/>
  <c r="U38" i="3"/>
  <c r="V38" i="3" s="1"/>
  <c r="Z71" i="3"/>
  <c r="AB71" i="3" s="1"/>
  <c r="T83" i="3"/>
  <c r="V83" i="3" s="1"/>
  <c r="Z70" i="3"/>
  <c r="AB70" i="3" s="1"/>
  <c r="AH82" i="22"/>
  <c r="AH10" i="22"/>
  <c r="AI10" i="22" s="1"/>
  <c r="AM10" i="22" s="1"/>
  <c r="AH28" i="22"/>
  <c r="AI28" i="22" s="1"/>
  <c r="AM28" i="22" s="1"/>
  <c r="AJ46" i="22"/>
  <c r="AL46" i="22" s="1"/>
  <c r="AN46" i="22" s="1"/>
  <c r="AH47" i="22"/>
  <c r="AI47" i="22" s="1"/>
  <c r="AM47" i="22" s="1"/>
  <c r="AH59" i="22"/>
  <c r="AH71" i="22"/>
  <c r="AI71" i="22" s="1"/>
  <c r="AM71" i="22" s="1"/>
  <c r="AH88" i="22"/>
  <c r="AI88" i="22" s="1"/>
  <c r="AM88" i="22" s="1"/>
  <c r="AJ80" i="22"/>
  <c r="AL80" i="22" s="1"/>
  <c r="AN80" i="22" s="1"/>
  <c r="AK59" i="22"/>
  <c r="AH58" i="22"/>
  <c r="AI58" i="22" s="1"/>
  <c r="AM58" i="22" s="1"/>
  <c r="AH75" i="22"/>
  <c r="AI75" i="22" s="1"/>
  <c r="AM75" i="22" s="1"/>
  <c r="AM89" i="22"/>
  <c r="AH16" i="22"/>
  <c r="AI16" i="22" s="1"/>
  <c r="AM16" i="22" s="1"/>
  <c r="AH76" i="22"/>
  <c r="AI76" i="22" s="1"/>
  <c r="AM76" i="22" s="1"/>
  <c r="AJ34" i="22"/>
  <c r="AL34" i="22" s="1"/>
  <c r="AN34" i="22" s="1"/>
  <c r="AH45" i="22"/>
  <c r="AI45" i="22" s="1"/>
  <c r="AM45" i="22" s="1"/>
  <c r="AJ33" i="22"/>
  <c r="AL33" i="22" s="1"/>
  <c r="AN33" i="22" s="1"/>
  <c r="AH46" i="22"/>
  <c r="AI46" i="22" s="1"/>
  <c r="AM46" i="22" s="1"/>
  <c r="AH63" i="22"/>
  <c r="AI63" i="22" s="1"/>
  <c r="AM63" i="22" s="1"/>
  <c r="AK21" i="22"/>
  <c r="AL21" i="22" s="1"/>
  <c r="AN21" i="22" s="1"/>
  <c r="AH33" i="22"/>
  <c r="AI33" i="22" s="1"/>
  <c r="AM33" i="22" s="1"/>
  <c r="AH64" i="22"/>
  <c r="AI64" i="22" s="1"/>
  <c r="AM64" i="22" s="1"/>
  <c r="AJ59" i="22"/>
  <c r="AK70" i="22"/>
  <c r="AL70" i="22" s="1"/>
  <c r="AN70" i="22" s="1"/>
  <c r="AK32" i="22"/>
  <c r="AL32" i="22" s="1"/>
  <c r="AN32" i="22" s="1"/>
  <c r="AK44" i="22"/>
  <c r="AJ44" i="22"/>
  <c r="AJ57" i="22"/>
  <c r="AL57" i="22" s="1"/>
  <c r="AN57" i="22" s="1"/>
  <c r="AK10" i="22"/>
  <c r="AL10" i="22" s="1"/>
  <c r="AN10" i="22" s="1"/>
  <c r="AH34" i="22"/>
  <c r="AI34" i="22" s="1"/>
  <c r="AM34" i="22" s="1"/>
  <c r="AH15" i="22"/>
  <c r="AH81" i="22"/>
  <c r="AH21" i="22"/>
  <c r="AI21" i="22" s="1"/>
  <c r="AM21" i="22" s="1"/>
  <c r="AH39" i="22"/>
  <c r="AI39" i="22" s="1"/>
  <c r="AM39" i="22" s="1"/>
  <c r="AH52" i="22"/>
  <c r="AI52" i="22" s="1"/>
  <c r="AM52" i="22" s="1"/>
  <c r="AH83" i="22"/>
  <c r="AI83" i="22" s="1"/>
  <c r="AM83" i="22" s="1"/>
  <c r="AJ56" i="22"/>
  <c r="AJ20" i="22"/>
  <c r="AL20" i="22" s="1"/>
  <c r="AN20" i="22" s="1"/>
  <c r="AK56" i="22"/>
  <c r="AH70" i="22"/>
  <c r="AI70" i="22" s="1"/>
  <c r="AM70" i="22" s="1"/>
  <c r="AJ45" i="22"/>
  <c r="AL45" i="22" s="1"/>
  <c r="AN45" i="22" s="1"/>
  <c r="AJ69" i="22"/>
  <c r="AK69" i="22"/>
  <c r="AH22" i="22"/>
  <c r="AI22" i="22" s="1"/>
  <c r="AM22" i="22" s="1"/>
  <c r="AH40" i="22"/>
  <c r="AI40" i="22" s="1"/>
  <c r="AM40" i="22" s="1"/>
  <c r="AK60" i="22"/>
  <c r="AL60" i="22" s="1"/>
  <c r="AN60" i="22" s="1"/>
  <c r="AK53" i="22"/>
  <c r="AJ53" i="22"/>
  <c r="AK65" i="22"/>
  <c r="AJ65" i="22"/>
  <c r="AK90" i="22"/>
  <c r="AJ11" i="22"/>
  <c r="AL11" i="22" s="1"/>
  <c r="AN11" i="22" s="1"/>
  <c r="AK24" i="22"/>
  <c r="AL24" i="22" s="1"/>
  <c r="AN24" i="22" s="1"/>
  <c r="AJ71" i="22"/>
  <c r="AL71" i="22" s="1"/>
  <c r="AN71" i="22" s="1"/>
  <c r="AK23" i="22"/>
  <c r="AL23" i="22" s="1"/>
  <c r="AN23" i="22" s="1"/>
  <c r="AJ31" i="22"/>
  <c r="AL31" i="22" s="1"/>
  <c r="AN31" i="22" s="1"/>
  <c r="AH8" i="22"/>
  <c r="AH14" i="22"/>
  <c r="AH20" i="22"/>
  <c r="AH26" i="22"/>
  <c r="AH32" i="22"/>
  <c r="AH38" i="22"/>
  <c r="AH44" i="22"/>
  <c r="AH50" i="22"/>
  <c r="AH56" i="22"/>
  <c r="AH62" i="22"/>
  <c r="AH68" i="22"/>
  <c r="AH74" i="22"/>
  <c r="AH80" i="22"/>
  <c r="AH86" i="22"/>
  <c r="AH57" i="22"/>
  <c r="AI57" i="22" s="1"/>
  <c r="AM57" i="22" s="1"/>
  <c r="AJ90" i="22"/>
  <c r="AJ47" i="22"/>
  <c r="AL47" i="22" s="1"/>
  <c r="AN47" i="22" s="1"/>
  <c r="AJ8" i="22"/>
  <c r="AL8" i="22" s="1"/>
  <c r="AN8" i="22" s="1"/>
  <c r="AJ29" i="22"/>
  <c r="AK29" i="22"/>
  <c r="AJ35" i="22"/>
  <c r="AL35" i="22" s="1"/>
  <c r="AN35" i="22" s="1"/>
  <c r="AK48" i="22"/>
  <c r="AL48" i="22" s="1"/>
  <c r="AN48" i="22" s="1"/>
  <c r="AK25" i="22"/>
  <c r="AJ25" i="22"/>
  <c r="AK37" i="22"/>
  <c r="AJ37" i="22"/>
  <c r="AK49" i="22"/>
  <c r="AJ49" i="22"/>
  <c r="AK61" i="22"/>
  <c r="AJ61" i="22"/>
  <c r="AK73" i="22"/>
  <c r="AJ73" i="22"/>
  <c r="AJ14" i="22"/>
  <c r="AK14" i="22"/>
  <c r="AJ26" i="22"/>
  <c r="AK26" i="22"/>
  <c r="AJ38" i="22"/>
  <c r="AK38" i="22"/>
  <c r="AJ50" i="22"/>
  <c r="AK50" i="22"/>
  <c r="AJ62" i="22"/>
  <c r="AK62" i="22"/>
  <c r="AJ74" i="22"/>
  <c r="AK74" i="22"/>
  <c r="AJ86" i="22"/>
  <c r="AK86" i="22"/>
  <c r="AH27" i="22"/>
  <c r="AI27" i="22" s="1"/>
  <c r="AM27" i="22" s="1"/>
  <c r="AJ68" i="22"/>
  <c r="AL68" i="22" s="1"/>
  <c r="AN68" i="22" s="1"/>
  <c r="AK17" i="22"/>
  <c r="AJ17" i="22"/>
  <c r="AJ41" i="22"/>
  <c r="AK41" i="22"/>
  <c r="AJ77" i="22"/>
  <c r="AK77" i="22"/>
  <c r="AK18" i="22"/>
  <c r="AL18" i="22" s="1"/>
  <c r="AN18" i="22" s="1"/>
  <c r="AK30" i="22"/>
  <c r="AL30" i="22" s="1"/>
  <c r="AN30" i="22" s="1"/>
  <c r="AK42" i="22"/>
  <c r="AL42" i="22" s="1"/>
  <c r="AN42" i="22" s="1"/>
  <c r="AK54" i="22"/>
  <c r="AL54" i="22" s="1"/>
  <c r="AN54" i="22" s="1"/>
  <c r="AK66" i="22"/>
  <c r="AL66" i="22" s="1"/>
  <c r="AN66" i="22" s="1"/>
  <c r="AK78" i="22"/>
  <c r="AL78" i="22" s="1"/>
  <c r="AN78" i="22" s="1"/>
  <c r="AK72" i="22"/>
  <c r="AL72" i="22" s="1"/>
  <c r="AN72" i="22" s="1"/>
  <c r="AK13" i="22"/>
  <c r="AJ13" i="22"/>
  <c r="AM9" i="22"/>
  <c r="AP7" i="22"/>
  <c r="AH69" i="22"/>
  <c r="AI69" i="22" s="1"/>
  <c r="AM69" i="22" s="1"/>
  <c r="AJ85" i="22"/>
  <c r="AL85" i="22" s="1"/>
  <c r="AN85" i="22" s="1"/>
  <c r="AJ67" i="22"/>
  <c r="AK91" i="22"/>
  <c r="AL91" i="22" s="1"/>
  <c r="AN91" i="22" s="1"/>
  <c r="AK67" i="22"/>
  <c r="AK43" i="22"/>
  <c r="AL43" i="22" s="1"/>
  <c r="AN43" i="22" s="1"/>
  <c r="AK19" i="22"/>
  <c r="AL19" i="22" s="1"/>
  <c r="AN19" i="22" s="1"/>
  <c r="AJ87" i="22"/>
  <c r="AL87" i="22" s="1"/>
  <c r="AN87" i="22" s="1"/>
  <c r="AJ75" i="22"/>
  <c r="AL75" i="22" s="1"/>
  <c r="AN75" i="22" s="1"/>
  <c r="AJ63" i="22"/>
  <c r="AL63" i="22" s="1"/>
  <c r="AN63" i="22" s="1"/>
  <c r="AJ51" i="22"/>
  <c r="AL51" i="22" s="1"/>
  <c r="AN51" i="22" s="1"/>
  <c r="AJ39" i="22"/>
  <c r="AL39" i="22" s="1"/>
  <c r="AN39" i="22" s="1"/>
  <c r="AJ27" i="22"/>
  <c r="AL27" i="22" s="1"/>
  <c r="AN27" i="22" s="1"/>
  <c r="AJ15" i="22"/>
  <c r="AL15" i="22" s="1"/>
  <c r="AN15" i="22" s="1"/>
  <c r="AK88" i="22"/>
  <c r="AL88" i="22" s="1"/>
  <c r="AN88" i="22" s="1"/>
  <c r="AK76" i="22"/>
  <c r="AL76" i="22" s="1"/>
  <c r="AN76" i="22" s="1"/>
  <c r="AK64" i="22"/>
  <c r="AL64" i="22" s="1"/>
  <c r="AN64" i="22" s="1"/>
  <c r="AK52" i="22"/>
  <c r="AL52" i="22" s="1"/>
  <c r="AN52" i="22" s="1"/>
  <c r="AK40" i="22"/>
  <c r="AL40" i="22" s="1"/>
  <c r="AN40" i="22" s="1"/>
  <c r="AK28" i="22"/>
  <c r="AL28" i="22" s="1"/>
  <c r="AN28" i="22" s="1"/>
  <c r="AK16" i="22"/>
  <c r="AL16" i="22" s="1"/>
  <c r="AN16" i="22" s="1"/>
  <c r="S77" i="22"/>
  <c r="T77" i="22" s="1"/>
  <c r="V77" i="22" s="1"/>
  <c r="P86" i="22"/>
  <c r="P85" i="22"/>
  <c r="S87" i="22"/>
  <c r="T87" i="22" s="1"/>
  <c r="V87" i="22" s="1"/>
  <c r="P87" i="22"/>
  <c r="S79" i="22"/>
  <c r="T79" i="22" s="1"/>
  <c r="V79" i="22" s="1"/>
  <c r="S78" i="22"/>
  <c r="T78" i="22" s="1"/>
  <c r="V78" i="22" s="1"/>
  <c r="V89" i="22"/>
  <c r="S88" i="22"/>
  <c r="T88" i="22" s="1"/>
  <c r="V88" i="22" s="1"/>
  <c r="P84" i="22"/>
  <c r="S86" i="22"/>
  <c r="T86" i="22" s="1"/>
  <c r="V86" i="22" s="1"/>
  <c r="P83" i="22"/>
  <c r="P82" i="22"/>
  <c r="AA72" i="3"/>
  <c r="Z72" i="3"/>
  <c r="Z60" i="3"/>
  <c r="AA60" i="3"/>
  <c r="Z48" i="3"/>
  <c r="AA48" i="3"/>
  <c r="AA24" i="3"/>
  <c r="Z24" i="3"/>
  <c r="AA12" i="3"/>
  <c r="Z12" i="3"/>
  <c r="Z36" i="3"/>
  <c r="AB36" i="3" s="1"/>
  <c r="T45" i="3"/>
  <c r="V45" i="3" s="1"/>
  <c r="T56" i="3"/>
  <c r="U56" i="3"/>
  <c r="U44" i="3"/>
  <c r="T44" i="3"/>
  <c r="T32" i="3"/>
  <c r="U32" i="3"/>
  <c r="U20" i="3"/>
  <c r="T20" i="3"/>
  <c r="Z83" i="3"/>
  <c r="AA83" i="3"/>
  <c r="AA59" i="3"/>
  <c r="Z59" i="3"/>
  <c r="AA47" i="3"/>
  <c r="Z47" i="3"/>
  <c r="AA23" i="3"/>
  <c r="Z23" i="3"/>
  <c r="AB23" i="3" s="1"/>
  <c r="AA11" i="3"/>
  <c r="Z11" i="3"/>
  <c r="Z35" i="3"/>
  <c r="AB35" i="3" s="1"/>
  <c r="U21" i="3"/>
  <c r="T21" i="3"/>
  <c r="U69" i="3"/>
  <c r="V69" i="3" s="1"/>
  <c r="T79" i="3"/>
  <c r="U79" i="3"/>
  <c r="U67" i="3"/>
  <c r="T67" i="3"/>
  <c r="T55" i="3"/>
  <c r="U55" i="3"/>
  <c r="U43" i="3"/>
  <c r="T43" i="3"/>
  <c r="T31" i="3"/>
  <c r="U31" i="3"/>
  <c r="U19" i="3"/>
  <c r="T19" i="3"/>
  <c r="Z82" i="3"/>
  <c r="AA82" i="3"/>
  <c r="AA58" i="3"/>
  <c r="Z58" i="3"/>
  <c r="AA46" i="3"/>
  <c r="Z46" i="3"/>
  <c r="AA22" i="3"/>
  <c r="Z22" i="3"/>
  <c r="AA10" i="3"/>
  <c r="Z10" i="3"/>
  <c r="U68" i="3"/>
  <c r="V68" i="3" s="1"/>
  <c r="AA61" i="3"/>
  <c r="AB61" i="3" s="1"/>
  <c r="Z45" i="3"/>
  <c r="AB45" i="3" s="1"/>
  <c r="Z77" i="3"/>
  <c r="AA77" i="3"/>
  <c r="AA65" i="3"/>
  <c r="Z65" i="3"/>
  <c r="AA53" i="3"/>
  <c r="Z53" i="3"/>
  <c r="AA41" i="3"/>
  <c r="Z41" i="3"/>
  <c r="Z29" i="3"/>
  <c r="AA29" i="3"/>
  <c r="Z17" i="3"/>
  <c r="AA17" i="3"/>
  <c r="Z9" i="3"/>
  <c r="AB9" i="3" s="1"/>
  <c r="T85" i="3"/>
  <c r="U85" i="3"/>
  <c r="T37" i="3"/>
  <c r="U37" i="3"/>
  <c r="T13" i="3"/>
  <c r="U13" i="3"/>
  <c r="AA88" i="3"/>
  <c r="Z88" i="3"/>
  <c r="AA76" i="3"/>
  <c r="Z76" i="3"/>
  <c r="AA64" i="3"/>
  <c r="Z64" i="3"/>
  <c r="AA52" i="3"/>
  <c r="Z52" i="3"/>
  <c r="AA40" i="3"/>
  <c r="Z40" i="3"/>
  <c r="AA28" i="3"/>
  <c r="Z28" i="3"/>
  <c r="AA16" i="3"/>
  <c r="Z16" i="3"/>
  <c r="AA57" i="3"/>
  <c r="AB57" i="3" s="1"/>
  <c r="U14" i="3"/>
  <c r="V14" i="3" s="1"/>
  <c r="T84" i="3"/>
  <c r="U84" i="3"/>
  <c r="T60" i="3"/>
  <c r="U60" i="3"/>
  <c r="T36" i="3"/>
  <c r="U36" i="3"/>
  <c r="T12" i="3"/>
  <c r="U12" i="3"/>
  <c r="Z87" i="3"/>
  <c r="AA87" i="3"/>
  <c r="Z15" i="3"/>
  <c r="AA15" i="3"/>
  <c r="Z73" i="3"/>
  <c r="AB73" i="3" s="1"/>
  <c r="AA37" i="3"/>
  <c r="AB37" i="3" s="1"/>
  <c r="AA81" i="3"/>
  <c r="AB81" i="3" s="1"/>
  <c r="U58" i="3"/>
  <c r="T58" i="3"/>
  <c r="U22" i="3"/>
  <c r="T22" i="3"/>
  <c r="U78" i="3"/>
  <c r="U66" i="3"/>
  <c r="U54" i="3"/>
  <c r="U42" i="3"/>
  <c r="U18" i="3"/>
  <c r="U89" i="3"/>
  <c r="U77" i="3"/>
  <c r="U65" i="3"/>
  <c r="U53" i="3"/>
  <c r="U41" i="3"/>
  <c r="U17" i="3"/>
  <c r="T41" i="3"/>
  <c r="U88" i="3"/>
  <c r="U64" i="3"/>
  <c r="U52" i="3"/>
  <c r="U40" i="3"/>
  <c r="U16" i="3"/>
  <c r="U75" i="3"/>
  <c r="T75" i="3"/>
  <c r="U63" i="3"/>
  <c r="T63" i="3"/>
  <c r="U39" i="3"/>
  <c r="T39" i="3"/>
  <c r="U15" i="3"/>
  <c r="T15" i="3"/>
  <c r="T54" i="3"/>
  <c r="T18" i="3"/>
  <c r="T89" i="3"/>
  <c r="T53" i="3"/>
  <c r="T88" i="3"/>
  <c r="T16" i="3"/>
  <c r="U62" i="3"/>
  <c r="V62" i="3" s="1"/>
  <c r="U26" i="3"/>
  <c r="V26" i="3" s="1"/>
  <c r="T66" i="3"/>
  <c r="V66" i="3" s="1"/>
  <c r="U61" i="3"/>
  <c r="V61" i="3" s="1"/>
  <c r="U25" i="3"/>
  <c r="V25" i="3" s="1"/>
  <c r="T65" i="3"/>
  <c r="U90" i="3"/>
  <c r="V90" i="3" s="1"/>
  <c r="U30" i="3"/>
  <c r="V30" i="3" s="1"/>
  <c r="T78" i="3"/>
  <c r="T42" i="3"/>
  <c r="U29" i="3"/>
  <c r="V29" i="3" s="1"/>
  <c r="T77" i="3"/>
  <c r="U76" i="3"/>
  <c r="V76" i="3" s="1"/>
  <c r="U28" i="3"/>
  <c r="T40" i="3"/>
  <c r="U87" i="3"/>
  <c r="T87" i="3"/>
  <c r="U51" i="3"/>
  <c r="T51" i="3"/>
  <c r="U27" i="3"/>
  <c r="T27" i="3"/>
  <c r="V27" i="3" s="1"/>
  <c r="T17" i="3"/>
  <c r="T52" i="3"/>
  <c r="T64" i="3"/>
  <c r="T28" i="3"/>
  <c r="Y32" i="3" l="1"/>
  <c r="Y26" i="3"/>
  <c r="AI35" i="22"/>
  <c r="AM35" i="22" s="1"/>
  <c r="T80" i="22"/>
  <c r="V80" i="22" s="1"/>
  <c r="S6" i="11"/>
  <c r="R6" i="11"/>
  <c r="T6" i="11" s="1"/>
  <c r="U6" i="11" s="1"/>
  <c r="S5" i="2" s="1"/>
  <c r="Y48" i="3"/>
  <c r="Y58" i="3"/>
  <c r="Y19" i="3"/>
  <c r="AI42" i="22"/>
  <c r="AM42" i="22" s="1"/>
  <c r="AI61" i="22"/>
  <c r="AM61" i="22" s="1"/>
  <c r="AI37" i="22"/>
  <c r="AM37" i="22" s="1"/>
  <c r="AI13" i="22"/>
  <c r="AM13" i="22" s="1"/>
  <c r="AI67" i="22"/>
  <c r="AM67" i="22" s="1"/>
  <c r="T91" i="22"/>
  <c r="V91" i="22" s="1"/>
  <c r="AI43" i="22"/>
  <c r="AM43" i="22" s="1"/>
  <c r="AI66" i="22"/>
  <c r="AM66" i="22" s="1"/>
  <c r="AI23" i="22"/>
  <c r="AM23" i="22" s="1"/>
  <c r="AI65" i="22"/>
  <c r="AM65" i="22" s="1"/>
  <c r="AI31" i="22"/>
  <c r="AM31" i="22" s="1"/>
  <c r="AI29" i="22"/>
  <c r="AM29" i="22" s="1"/>
  <c r="AI12" i="22"/>
  <c r="AM12" i="22" s="1"/>
  <c r="AI85" i="22"/>
  <c r="AM85" i="22" s="1"/>
  <c r="T83" i="22"/>
  <c r="V83" i="22" s="1"/>
  <c r="T81" i="22"/>
  <c r="V81" i="22" s="1"/>
  <c r="AI36" i="22"/>
  <c r="AM36" i="22" s="1"/>
  <c r="AI73" i="22"/>
  <c r="AM73" i="22" s="1"/>
  <c r="AL62" i="22"/>
  <c r="AN62" i="22" s="1"/>
  <c r="AL14" i="22"/>
  <c r="AN14" i="22" s="1"/>
  <c r="AI19" i="22"/>
  <c r="AM19" i="22" s="1"/>
  <c r="AI11" i="22"/>
  <c r="AM11" i="22" s="1"/>
  <c r="AR7" i="22"/>
  <c r="AI49" i="22"/>
  <c r="AM49" i="22" s="1"/>
  <c r="AI25" i="22"/>
  <c r="AM25" i="22" s="1"/>
  <c r="T84" i="22"/>
  <c r="V84" i="22" s="1"/>
  <c r="AI90" i="22"/>
  <c r="AM90" i="22" s="1"/>
  <c r="AI78" i="22"/>
  <c r="AM78" i="22" s="1"/>
  <c r="AI24" i="22"/>
  <c r="AM24" i="22" s="1"/>
  <c r="AI41" i="22"/>
  <c r="AM41" i="22" s="1"/>
  <c r="AL38" i="22"/>
  <c r="AN38" i="22" s="1"/>
  <c r="AI17" i="22"/>
  <c r="AM17" i="22" s="1"/>
  <c r="T82" i="22"/>
  <c r="V82" i="22" s="1"/>
  <c r="AI79" i="22"/>
  <c r="AM79" i="22" s="1"/>
  <c r="AI55" i="22"/>
  <c r="AM55" i="22" s="1"/>
  <c r="T90" i="22"/>
  <c r="V90" i="22" s="1"/>
  <c r="T85" i="22"/>
  <c r="V85" i="22" s="1"/>
  <c r="AI91" i="22"/>
  <c r="AM91" i="22" s="1"/>
  <c r="V75" i="3"/>
  <c r="V15" i="3"/>
  <c r="AB16" i="3"/>
  <c r="AB88" i="3"/>
  <c r="AB46" i="3"/>
  <c r="V22" i="3"/>
  <c r="AB28" i="3"/>
  <c r="V19" i="3"/>
  <c r="V43" i="3"/>
  <c r="AL26" i="22"/>
  <c r="AN26" i="22" s="1"/>
  <c r="AL65" i="22"/>
  <c r="AN65" i="22" s="1"/>
  <c r="AL56" i="22"/>
  <c r="AN56" i="22" s="1"/>
  <c r="AI59" i="22"/>
  <c r="AM59" i="22" s="1"/>
  <c r="AI15" i="22"/>
  <c r="AM15" i="22" s="1"/>
  <c r="V51" i="3"/>
  <c r="V88" i="3"/>
  <c r="AB53" i="3"/>
  <c r="V20" i="3"/>
  <c r="V44" i="3"/>
  <c r="AB12" i="3"/>
  <c r="AB72" i="3"/>
  <c r="V78" i="3"/>
  <c r="AB24" i="3"/>
  <c r="AL41" i="22"/>
  <c r="AN41" i="22" s="1"/>
  <c r="AL61" i="22"/>
  <c r="AN61" i="22" s="1"/>
  <c r="AL37" i="22"/>
  <c r="AN37" i="22" s="1"/>
  <c r="AI56" i="22"/>
  <c r="AM56" i="22" s="1"/>
  <c r="AI32" i="22"/>
  <c r="AM32" i="22" s="1"/>
  <c r="AL73" i="22"/>
  <c r="AN73" i="22" s="1"/>
  <c r="AL49" i="22"/>
  <c r="AN49" i="22" s="1"/>
  <c r="AL25" i="22"/>
  <c r="AN25" i="22" s="1"/>
  <c r="AI74" i="22"/>
  <c r="AM74" i="22" s="1"/>
  <c r="AI38" i="22"/>
  <c r="AM38" i="22" s="1"/>
  <c r="AI26" i="22"/>
  <c r="AM26" i="22" s="1"/>
  <c r="AI14" i="22"/>
  <c r="AM14" i="22" s="1"/>
  <c r="V18" i="3"/>
  <c r="V87" i="3"/>
  <c r="AB41" i="3"/>
  <c r="AB22" i="3"/>
  <c r="V21" i="3"/>
  <c r="AL59" i="22"/>
  <c r="AN59" i="22" s="1"/>
  <c r="AL13" i="22"/>
  <c r="AN13" i="22" s="1"/>
  <c r="AL17" i="22"/>
  <c r="AN17" i="22" s="1"/>
  <c r="AL74" i="22"/>
  <c r="AN74" i="22" s="1"/>
  <c r="AL29" i="22"/>
  <c r="AN29" i="22" s="1"/>
  <c r="AL90" i="22"/>
  <c r="AN90" i="22" s="1"/>
  <c r="AI81" i="22"/>
  <c r="AM81" i="22" s="1"/>
  <c r="AL86" i="22"/>
  <c r="AN86" i="22" s="1"/>
  <c r="AL44" i="22"/>
  <c r="AN44" i="22" s="1"/>
  <c r="AB58" i="3"/>
  <c r="V67" i="3"/>
  <c r="AB11" i="3"/>
  <c r="V28" i="3"/>
  <c r="V63" i="3"/>
  <c r="V58" i="3"/>
  <c r="AB40" i="3"/>
  <c r="V37" i="3"/>
  <c r="V55" i="3"/>
  <c r="V39" i="3"/>
  <c r="AB76" i="3"/>
  <c r="V31" i="3"/>
  <c r="V89" i="3"/>
  <c r="V52" i="3"/>
  <c r="V54" i="3"/>
  <c r="AB52" i="3"/>
  <c r="AB65" i="3"/>
  <c r="AB82" i="3"/>
  <c r="V79" i="3"/>
  <c r="AB87" i="3"/>
  <c r="V17" i="3"/>
  <c r="V41" i="3"/>
  <c r="AB64" i="3"/>
  <c r="AB10" i="3"/>
  <c r="AB47" i="3"/>
  <c r="AL50" i="22"/>
  <c r="AN50" i="22" s="1"/>
  <c r="AN89" i="22"/>
  <c r="AI82" i="22"/>
  <c r="AM82" i="22" s="1"/>
  <c r="AL67" i="22"/>
  <c r="AN67" i="22" s="1"/>
  <c r="AL77" i="22"/>
  <c r="AN77" i="22" s="1"/>
  <c r="AL53" i="22"/>
  <c r="AN53" i="22" s="1"/>
  <c r="AL69" i="22"/>
  <c r="AN69" i="22" s="1"/>
  <c r="AI62" i="22"/>
  <c r="AM62" i="22" s="1"/>
  <c r="AI20" i="22"/>
  <c r="AM20" i="22" s="1"/>
  <c r="AI68" i="22"/>
  <c r="AM68" i="22" s="1"/>
  <c r="AI86" i="22"/>
  <c r="AM86" i="22" s="1"/>
  <c r="AI50" i="22"/>
  <c r="AM50" i="22" s="1"/>
  <c r="AI80" i="22"/>
  <c r="AM80" i="22" s="1"/>
  <c r="AI44" i="22"/>
  <c r="AM44" i="22" s="1"/>
  <c r="AI8" i="22"/>
  <c r="AM8" i="22" s="1"/>
  <c r="AB29" i="3"/>
  <c r="V65" i="3"/>
  <c r="V40" i="3"/>
  <c r="V60" i="3"/>
  <c r="AB17" i="3"/>
  <c r="V53" i="3"/>
  <c r="AB60" i="3"/>
  <c r="V12" i="3"/>
  <c r="AB83" i="3"/>
  <c r="V16" i="3"/>
  <c r="V36" i="3"/>
  <c r="V13" i="3"/>
  <c r="V64" i="3"/>
  <c r="V32" i="3"/>
  <c r="V77" i="3"/>
  <c r="AB15" i="3"/>
  <c r="V85" i="3"/>
  <c r="V84" i="3"/>
  <c r="V42" i="3"/>
  <c r="AB77" i="3"/>
  <c r="AB59" i="3"/>
  <c r="V56" i="3"/>
  <c r="AB48" i="3"/>
  <c r="AQ7" i="31"/>
  <c r="AQ9" i="31"/>
  <c r="AQ10" i="31"/>
  <c r="AQ11" i="31"/>
  <c r="AQ12" i="31"/>
  <c r="AQ13" i="31"/>
  <c r="AQ14" i="31"/>
  <c r="AQ15" i="31"/>
  <c r="AQ16" i="31"/>
  <c r="AQ17" i="31"/>
  <c r="AQ18" i="31"/>
  <c r="AQ19" i="31"/>
  <c r="AQ20" i="31"/>
  <c r="AQ21" i="31"/>
  <c r="AP7" i="31"/>
  <c r="AN7" i="31"/>
  <c r="AN9" i="31"/>
  <c r="AN10" i="31"/>
  <c r="AN11" i="31"/>
  <c r="AN12" i="31"/>
  <c r="AN13" i="31"/>
  <c r="AN14" i="31"/>
  <c r="AN15" i="31"/>
  <c r="AN16" i="31"/>
  <c r="AN17" i="31"/>
  <c r="AN18" i="31"/>
  <c r="AN19" i="31"/>
  <c r="AN20" i="31"/>
  <c r="AN21" i="31"/>
  <c r="AN22" i="31"/>
  <c r="AN23" i="31"/>
  <c r="AN24" i="31"/>
  <c r="AN25" i="31"/>
  <c r="AN26" i="31"/>
  <c r="AN27" i="31"/>
  <c r="AN28" i="31"/>
  <c r="AN29" i="31"/>
  <c r="AN30" i="31"/>
  <c r="AN31" i="31"/>
  <c r="AN32" i="31"/>
  <c r="AN33" i="31"/>
  <c r="AN34" i="31"/>
  <c r="AN35" i="31"/>
  <c r="AN36" i="31"/>
  <c r="AN37" i="31"/>
  <c r="AN38" i="31"/>
  <c r="AN39" i="31"/>
  <c r="AN40" i="31"/>
  <c r="AN41" i="31"/>
  <c r="AN42" i="31"/>
  <c r="AN43" i="31"/>
  <c r="AN44" i="31"/>
  <c r="AN45" i="31"/>
  <c r="AN46" i="31"/>
  <c r="AN47" i="31"/>
  <c r="AN48" i="31"/>
  <c r="AN49" i="31"/>
  <c r="AN50" i="31"/>
  <c r="AN51" i="31"/>
  <c r="AN52" i="31"/>
  <c r="AN53" i="31"/>
  <c r="AN54" i="31"/>
  <c r="AN55" i="31"/>
  <c r="AN56" i="31"/>
  <c r="AN57" i="31"/>
  <c r="AN58" i="31"/>
  <c r="AN59" i="31"/>
  <c r="AN60" i="31"/>
  <c r="AN61" i="31"/>
  <c r="AN62" i="31"/>
  <c r="AN63" i="31"/>
  <c r="AN64" i="31"/>
  <c r="AN66" i="31"/>
  <c r="AN67" i="31"/>
  <c r="AN68" i="31"/>
  <c r="AN69" i="31"/>
  <c r="AN70" i="31"/>
  <c r="AN71" i="31"/>
  <c r="AN72" i="31"/>
  <c r="AN73" i="31"/>
  <c r="AN74" i="31"/>
  <c r="AN75" i="31"/>
  <c r="AN76" i="31"/>
  <c r="AN77" i="31"/>
  <c r="AN78" i="31"/>
  <c r="AN79" i="31"/>
  <c r="AN80" i="31"/>
  <c r="AN81" i="31"/>
  <c r="AN82" i="31"/>
  <c r="AN83" i="31"/>
  <c r="AN84" i="31"/>
  <c r="AN85" i="31"/>
  <c r="AN86" i="31"/>
  <c r="AN87" i="31"/>
  <c r="AN88" i="31"/>
  <c r="AN89" i="31"/>
  <c r="AN90" i="31"/>
  <c r="AM7" i="31"/>
  <c r="AM9" i="31"/>
  <c r="AM10" i="31"/>
  <c r="AM11" i="31"/>
  <c r="AM12" i="31"/>
  <c r="AM13" i="31"/>
  <c r="AM14" i="31"/>
  <c r="AM15" i="31"/>
  <c r="AM16" i="31"/>
  <c r="AM17" i="31"/>
  <c r="AM18" i="31"/>
  <c r="AM19" i="31"/>
  <c r="AM20" i="31"/>
  <c r="AM21" i="31"/>
  <c r="AM22" i="31"/>
  <c r="AM23" i="31"/>
  <c r="AM24" i="31"/>
  <c r="AM25" i="31"/>
  <c r="AM26" i="31"/>
  <c r="AM27" i="31"/>
  <c r="AM28" i="31"/>
  <c r="AM29" i="31"/>
  <c r="AM30" i="31"/>
  <c r="AM31" i="31"/>
  <c r="AM32" i="31"/>
  <c r="AM33" i="31"/>
  <c r="AM34" i="31"/>
  <c r="AM35" i="31"/>
  <c r="AM36" i="31"/>
  <c r="AM37" i="31"/>
  <c r="AM38" i="31"/>
  <c r="AM39" i="31"/>
  <c r="AM40" i="31"/>
  <c r="AM41" i="31"/>
  <c r="AM42" i="31"/>
  <c r="AM43" i="31"/>
  <c r="AM44" i="31"/>
  <c r="AM45" i="31"/>
  <c r="AM46" i="31"/>
  <c r="AM47" i="31"/>
  <c r="AM48" i="31"/>
  <c r="AM49" i="31"/>
  <c r="AM50" i="31"/>
  <c r="AM51" i="31"/>
  <c r="AM52" i="31"/>
  <c r="AM53" i="31"/>
  <c r="AM54" i="31"/>
  <c r="AM55" i="31"/>
  <c r="AM56" i="31"/>
  <c r="AM57" i="31"/>
  <c r="AM58" i="31"/>
  <c r="AM59" i="31"/>
  <c r="AM60" i="31"/>
  <c r="AM61" i="31"/>
  <c r="AM62" i="31"/>
  <c r="AM63" i="31"/>
  <c r="AM64" i="31"/>
  <c r="AM65" i="31"/>
  <c r="AM66" i="31"/>
  <c r="AM67" i="31"/>
  <c r="AM68" i="31"/>
  <c r="AM69" i="31"/>
  <c r="AM70" i="31"/>
  <c r="AM71" i="31"/>
  <c r="AM72" i="31"/>
  <c r="AM73" i="31"/>
  <c r="AM74" i="31"/>
  <c r="AM75" i="31"/>
  <c r="AM76" i="31"/>
  <c r="AM77" i="31"/>
  <c r="AM78" i="31"/>
  <c r="AM79" i="31"/>
  <c r="AM80" i="31"/>
  <c r="AM81" i="31"/>
  <c r="AM82" i="31"/>
  <c r="AM83" i="31"/>
  <c r="AM84" i="31"/>
  <c r="AM85" i="31"/>
  <c r="AM86" i="31"/>
  <c r="AM87" i="31"/>
  <c r="AM88" i="31"/>
  <c r="AM89" i="31"/>
  <c r="AM90" i="31"/>
  <c r="AK7" i="31"/>
  <c r="AK9" i="31"/>
  <c r="AK10" i="31"/>
  <c r="AK11" i="31"/>
  <c r="AK12" i="31"/>
  <c r="AK13" i="31"/>
  <c r="AK14" i="31"/>
  <c r="AK15" i="31"/>
  <c r="AK16" i="31"/>
  <c r="AK17" i="31"/>
  <c r="AK18" i="31"/>
  <c r="AK19" i="31"/>
  <c r="AK20" i="31"/>
  <c r="AK21" i="31"/>
  <c r="AK22" i="31"/>
  <c r="AK23" i="31"/>
  <c r="AK24" i="31"/>
  <c r="AK25" i="31"/>
  <c r="AK26" i="31"/>
  <c r="AK27" i="31"/>
  <c r="AK28" i="31"/>
  <c r="AK29" i="31"/>
  <c r="AK30" i="31"/>
  <c r="AK31" i="31"/>
  <c r="AK32" i="31"/>
  <c r="AK33" i="31"/>
  <c r="AK34" i="31"/>
  <c r="AK35" i="31"/>
  <c r="AK36" i="31"/>
  <c r="AK37" i="31"/>
  <c r="AK38" i="31"/>
  <c r="AK39" i="31"/>
  <c r="AK40" i="31"/>
  <c r="AK41" i="31"/>
  <c r="AK42" i="31"/>
  <c r="AK43" i="31"/>
  <c r="AK44" i="31"/>
  <c r="AK45" i="31"/>
  <c r="AK46" i="31"/>
  <c r="AK47" i="31"/>
  <c r="AK48" i="31"/>
  <c r="AK49" i="31"/>
  <c r="AK50" i="31"/>
  <c r="AK51" i="31"/>
  <c r="AK52" i="31"/>
  <c r="AK53" i="31"/>
  <c r="AK54" i="31"/>
  <c r="AK55" i="31"/>
  <c r="AK56" i="31"/>
  <c r="AK57" i="31"/>
  <c r="AK58" i="31"/>
  <c r="AK59" i="31"/>
  <c r="AK60" i="31"/>
  <c r="AK61" i="31"/>
  <c r="AK62" i="31"/>
  <c r="AK63" i="31"/>
  <c r="AK64" i="31"/>
  <c r="AK65" i="31"/>
  <c r="AK66" i="31"/>
  <c r="AK67" i="31"/>
  <c r="AK68" i="31"/>
  <c r="AK69" i="31"/>
  <c r="AK70" i="31"/>
  <c r="AK71" i="31"/>
  <c r="AK72" i="31"/>
  <c r="AK73" i="31"/>
  <c r="AK75" i="31"/>
  <c r="AK76" i="31"/>
  <c r="AK77" i="31"/>
  <c r="AK78" i="31"/>
  <c r="AK79" i="31"/>
  <c r="AK80" i="31"/>
  <c r="AK81" i="31"/>
  <c r="AK82" i="31"/>
  <c r="AK83" i="31"/>
  <c r="AK84" i="31"/>
  <c r="AK85" i="31"/>
  <c r="AK86" i="31"/>
  <c r="AK87" i="31"/>
  <c r="AK88" i="31"/>
  <c r="AK89" i="31"/>
  <c r="AK90" i="31"/>
  <c r="AJ7" i="31"/>
  <c r="AJ9" i="31"/>
  <c r="AJ10" i="31"/>
  <c r="AJ11" i="31"/>
  <c r="AJ12" i="31"/>
  <c r="AJ13" i="31"/>
  <c r="AJ14" i="31"/>
  <c r="AJ15" i="31"/>
  <c r="AJ16" i="31"/>
  <c r="AJ17" i="31"/>
  <c r="AJ18" i="31"/>
  <c r="AJ19" i="31"/>
  <c r="AJ20" i="31"/>
  <c r="AJ21" i="31"/>
  <c r="AJ22" i="31"/>
  <c r="AJ23" i="31"/>
  <c r="AJ24" i="31"/>
  <c r="AJ25" i="31"/>
  <c r="AJ26" i="31"/>
  <c r="AJ27" i="31"/>
  <c r="AJ28" i="31"/>
  <c r="AJ29" i="31"/>
  <c r="AJ30" i="31"/>
  <c r="AJ31" i="31"/>
  <c r="AJ32" i="31"/>
  <c r="AJ33" i="31"/>
  <c r="AJ34" i="31"/>
  <c r="AJ35" i="31"/>
  <c r="AJ36" i="31"/>
  <c r="AJ37" i="31"/>
  <c r="AJ38" i="31"/>
  <c r="AJ39" i="31"/>
  <c r="AJ40" i="31"/>
  <c r="AJ41" i="31"/>
  <c r="AJ42" i="31"/>
  <c r="AJ43" i="31"/>
  <c r="AJ44" i="31"/>
  <c r="AJ45" i="31"/>
  <c r="AJ46" i="31"/>
  <c r="AJ47" i="31"/>
  <c r="AJ48" i="31"/>
  <c r="AJ49" i="31"/>
  <c r="AJ50" i="31"/>
  <c r="AJ51" i="31"/>
  <c r="AJ52" i="31"/>
  <c r="AJ53" i="31"/>
  <c r="AJ54" i="31"/>
  <c r="AJ55" i="31"/>
  <c r="AJ56" i="31"/>
  <c r="AJ57" i="31"/>
  <c r="AJ58" i="31"/>
  <c r="AJ59" i="31"/>
  <c r="AJ60" i="31"/>
  <c r="AJ61" i="31"/>
  <c r="AJ62" i="31"/>
  <c r="AJ63" i="31"/>
  <c r="AJ64" i="31"/>
  <c r="AJ65" i="31"/>
  <c r="AJ66" i="31"/>
  <c r="AJ67" i="31"/>
  <c r="AJ68" i="31"/>
  <c r="AJ69" i="31"/>
  <c r="AJ70" i="31"/>
  <c r="AJ71" i="31"/>
  <c r="AJ72" i="31"/>
  <c r="AJ73" i="31"/>
  <c r="AJ74" i="31"/>
  <c r="AJ75" i="31"/>
  <c r="AJ76" i="31"/>
  <c r="AJ77" i="31"/>
  <c r="AJ78" i="31"/>
  <c r="AJ79" i="31"/>
  <c r="AJ80" i="31"/>
  <c r="AJ81" i="31"/>
  <c r="AJ82" i="31"/>
  <c r="AJ83" i="31"/>
  <c r="AJ84" i="31"/>
  <c r="AJ85" i="31"/>
  <c r="AJ86" i="31"/>
  <c r="AJ87" i="31"/>
  <c r="AJ88" i="31"/>
  <c r="AJ89" i="31"/>
  <c r="AJ90" i="31"/>
  <c r="AH7" i="31"/>
  <c r="AH9" i="31"/>
  <c r="AH10" i="31"/>
  <c r="AH11" i="31"/>
  <c r="AH12" i="31"/>
  <c r="AH13" i="31"/>
  <c r="AH14" i="31"/>
  <c r="AH15" i="31"/>
  <c r="AH16" i="31"/>
  <c r="AH17" i="31"/>
  <c r="AH18" i="31"/>
  <c r="AH19" i="31"/>
  <c r="AH20" i="31"/>
  <c r="AH21" i="31"/>
  <c r="AH22" i="31"/>
  <c r="AH23" i="31"/>
  <c r="AH24" i="31"/>
  <c r="AH25" i="31"/>
  <c r="AH26" i="31"/>
  <c r="AH27" i="31"/>
  <c r="AH28" i="31"/>
  <c r="AH29" i="31"/>
  <c r="AH30" i="31"/>
  <c r="AH31" i="31"/>
  <c r="AH32" i="31"/>
  <c r="AH33" i="31"/>
  <c r="AH34" i="31"/>
  <c r="AH35" i="31"/>
  <c r="AH36" i="31"/>
  <c r="AH37" i="31"/>
  <c r="AH38" i="31"/>
  <c r="AH39" i="31"/>
  <c r="AH40" i="31"/>
  <c r="AH41" i="31"/>
  <c r="AH42" i="31"/>
  <c r="AH43" i="31"/>
  <c r="AH44" i="31"/>
  <c r="AH45" i="31"/>
  <c r="AH46" i="31"/>
  <c r="AH47" i="31"/>
  <c r="AH48" i="31"/>
  <c r="AH49" i="31"/>
  <c r="AH50" i="31"/>
  <c r="AH51" i="31"/>
  <c r="AH52" i="31"/>
  <c r="AH53" i="31"/>
  <c r="AH54" i="31"/>
  <c r="AH55" i="31"/>
  <c r="AH56" i="31"/>
  <c r="AH57" i="31"/>
  <c r="AH58" i="31"/>
  <c r="AH59" i="31"/>
  <c r="AH60" i="31"/>
  <c r="AH61" i="31"/>
  <c r="AH62" i="31"/>
  <c r="AH63" i="31"/>
  <c r="AH64" i="31"/>
  <c r="AH65" i="31"/>
  <c r="AH66" i="31"/>
  <c r="AH67" i="31"/>
  <c r="AH68" i="31"/>
  <c r="AH69" i="31"/>
  <c r="AH70" i="31"/>
  <c r="AH71" i="31"/>
  <c r="AH72" i="31"/>
  <c r="AH73" i="31"/>
  <c r="AH74" i="31"/>
  <c r="AH75" i="31"/>
  <c r="AH76" i="31"/>
  <c r="AH77" i="31"/>
  <c r="AH78" i="31"/>
  <c r="AH79" i="31"/>
  <c r="AH80" i="31"/>
  <c r="AH81" i="31"/>
  <c r="AH82" i="31"/>
  <c r="AH83" i="31"/>
  <c r="AH84" i="31"/>
  <c r="AH85" i="31"/>
  <c r="AH86" i="31"/>
  <c r="AH87" i="31"/>
  <c r="AH88" i="31"/>
  <c r="AH89" i="31"/>
  <c r="AH90" i="31"/>
  <c r="AG7" i="31"/>
  <c r="AG9" i="31"/>
  <c r="AG10" i="31"/>
  <c r="AG11" i="31"/>
  <c r="AG12" i="31"/>
  <c r="AG13" i="31"/>
  <c r="AG14" i="31"/>
  <c r="AG15" i="31"/>
  <c r="AG16" i="31"/>
  <c r="AG17" i="31"/>
  <c r="AG18" i="31"/>
  <c r="AG19" i="31"/>
  <c r="AG20" i="31"/>
  <c r="AG21" i="31"/>
  <c r="AG22" i="31"/>
  <c r="AG23" i="31"/>
  <c r="AG24" i="31"/>
  <c r="AG25" i="31"/>
  <c r="AG26" i="31"/>
  <c r="AG27" i="31"/>
  <c r="AG28" i="31"/>
  <c r="AG29" i="31"/>
  <c r="AG30" i="31"/>
  <c r="AG31" i="31"/>
  <c r="AG32" i="31"/>
  <c r="AG33" i="31"/>
  <c r="AG34" i="31"/>
  <c r="AG35" i="31"/>
  <c r="AG36" i="31"/>
  <c r="AG37" i="31"/>
  <c r="AG38" i="31"/>
  <c r="AG39" i="31"/>
  <c r="AG40" i="31"/>
  <c r="AG41" i="31"/>
  <c r="AG42" i="31"/>
  <c r="AG43" i="31"/>
  <c r="AG44" i="31"/>
  <c r="AG45" i="31"/>
  <c r="AG46" i="31"/>
  <c r="AG47" i="31"/>
  <c r="AG48" i="31"/>
  <c r="AG49" i="31"/>
  <c r="AG50" i="31"/>
  <c r="AG51" i="31"/>
  <c r="AG52" i="31"/>
  <c r="AG53" i="31"/>
  <c r="AG54" i="31"/>
  <c r="AG55" i="31"/>
  <c r="AG56" i="31"/>
  <c r="AG57" i="31"/>
  <c r="AG58" i="31"/>
  <c r="AG59" i="31"/>
  <c r="AG60" i="31"/>
  <c r="AG61" i="31"/>
  <c r="AG62" i="31"/>
  <c r="AG63" i="31"/>
  <c r="AG64" i="31"/>
  <c r="AG65" i="31"/>
  <c r="AG66" i="31"/>
  <c r="AG67" i="31"/>
  <c r="AG68" i="31"/>
  <c r="AG69" i="31"/>
  <c r="AG70" i="31"/>
  <c r="AG71" i="31"/>
  <c r="AG72" i="31"/>
  <c r="AG73" i="31"/>
  <c r="AG74" i="31"/>
  <c r="AG75" i="31"/>
  <c r="AG76" i="31"/>
  <c r="AG77" i="31"/>
  <c r="AG78" i="31"/>
  <c r="AG79" i="31"/>
  <c r="AG80" i="31"/>
  <c r="AG81" i="31"/>
  <c r="AG82" i="31"/>
  <c r="AG83" i="31"/>
  <c r="AG84" i="31"/>
  <c r="AG85" i="31"/>
  <c r="AG86" i="31"/>
  <c r="AG87" i="31"/>
  <c r="AG88" i="31"/>
  <c r="AG89" i="31"/>
  <c r="AG90" i="31"/>
  <c r="AE9" i="31"/>
  <c r="AE10" i="31"/>
  <c r="AE12" i="31"/>
  <c r="AE13" i="31"/>
  <c r="AE14" i="31"/>
  <c r="AE15" i="31"/>
  <c r="AE16" i="31"/>
  <c r="AE17" i="31"/>
  <c r="AE18" i="31"/>
  <c r="AE19" i="31"/>
  <c r="AE20" i="31"/>
  <c r="AE21" i="31"/>
  <c r="AE22" i="31"/>
  <c r="AE23" i="31"/>
  <c r="AE24" i="31"/>
  <c r="AE25" i="31"/>
  <c r="AE26" i="31"/>
  <c r="AE27" i="31"/>
  <c r="AE28" i="31"/>
  <c r="AE29" i="31"/>
  <c r="AE30" i="31"/>
  <c r="AE31" i="31"/>
  <c r="AE32" i="31"/>
  <c r="AE33" i="31"/>
  <c r="AE34" i="31"/>
  <c r="AE35" i="31"/>
  <c r="AE36" i="31"/>
  <c r="AE37" i="31"/>
  <c r="AE38" i="31"/>
  <c r="AE39" i="31"/>
  <c r="AE40" i="31"/>
  <c r="AE41" i="31"/>
  <c r="AE42" i="31"/>
  <c r="AE43" i="31"/>
  <c r="AE44" i="31"/>
  <c r="AE45" i="31"/>
  <c r="AE46" i="31"/>
  <c r="AE47" i="31"/>
  <c r="AE48" i="31"/>
  <c r="AE49" i="31"/>
  <c r="AE50" i="31"/>
  <c r="AE51" i="31"/>
  <c r="AE52" i="31"/>
  <c r="AE53" i="31"/>
  <c r="AE54" i="31"/>
  <c r="AE55" i="31"/>
  <c r="AE56" i="31"/>
  <c r="AE57" i="31"/>
  <c r="AE58" i="31"/>
  <c r="AE59" i="31"/>
  <c r="AE60" i="31"/>
  <c r="AE61" i="31"/>
  <c r="AE62" i="31"/>
  <c r="AE63" i="31"/>
  <c r="AE64" i="31"/>
  <c r="AE65" i="31"/>
  <c r="AE66" i="31"/>
  <c r="AE67" i="31"/>
  <c r="AE68" i="31"/>
  <c r="AE69" i="31"/>
  <c r="AE70" i="31"/>
  <c r="AE71" i="31"/>
  <c r="AE72" i="31"/>
  <c r="AE73" i="31"/>
  <c r="AE74" i="31"/>
  <c r="AE75" i="31"/>
  <c r="AE76" i="31"/>
  <c r="AE77" i="31"/>
  <c r="AE78" i="31"/>
  <c r="AE79" i="31"/>
  <c r="AE80" i="31"/>
  <c r="AE81" i="31"/>
  <c r="AE82" i="31"/>
  <c r="AE83" i="31"/>
  <c r="AE84" i="31"/>
  <c r="AE85" i="31"/>
  <c r="AE86" i="31"/>
  <c r="AE87" i="31"/>
  <c r="AE88" i="31"/>
  <c r="AE89" i="31"/>
  <c r="AE90" i="31"/>
  <c r="AD9" i="31"/>
  <c r="AD10" i="31"/>
  <c r="AD11" i="31"/>
  <c r="AD12" i="31"/>
  <c r="AD13" i="31"/>
  <c r="AD14" i="31"/>
  <c r="AD15" i="31"/>
  <c r="AD16" i="31"/>
  <c r="AD17" i="31"/>
  <c r="AD18" i="31"/>
  <c r="AD19" i="31"/>
  <c r="AD20" i="31"/>
  <c r="AD21" i="31"/>
  <c r="AD22" i="31"/>
  <c r="AD23" i="31"/>
  <c r="AD24" i="31"/>
  <c r="AD25" i="31"/>
  <c r="AD26" i="31"/>
  <c r="AD27" i="31"/>
  <c r="AD28" i="31"/>
  <c r="AD29" i="31"/>
  <c r="AD30" i="31"/>
  <c r="AD31" i="31"/>
  <c r="AD32" i="31"/>
  <c r="AD33" i="31"/>
  <c r="AD34" i="31"/>
  <c r="AD35" i="31"/>
  <c r="AD36" i="31"/>
  <c r="AD37" i="31"/>
  <c r="AD38" i="31"/>
  <c r="AD39" i="31"/>
  <c r="AD40" i="31"/>
  <c r="AD41" i="31"/>
  <c r="AD42" i="31"/>
  <c r="AD43" i="31"/>
  <c r="AD44" i="31"/>
  <c r="AD45" i="31"/>
  <c r="AD46" i="31"/>
  <c r="AD47" i="31"/>
  <c r="AD48" i="31"/>
  <c r="AD49" i="31"/>
  <c r="AD50" i="31"/>
  <c r="AD51" i="31"/>
  <c r="AD52" i="31"/>
  <c r="AD53" i="31"/>
  <c r="AD54" i="31"/>
  <c r="AD55" i="31"/>
  <c r="AD56" i="31"/>
  <c r="AD57" i="31"/>
  <c r="AD58" i="31"/>
  <c r="AD59" i="31"/>
  <c r="AD60" i="31"/>
  <c r="AD61" i="31"/>
  <c r="AD62" i="31"/>
  <c r="AD63" i="31"/>
  <c r="AD64" i="31"/>
  <c r="AD65" i="31"/>
  <c r="AD66" i="31"/>
  <c r="AD67" i="31"/>
  <c r="AD68" i="31"/>
  <c r="AD69" i="31"/>
  <c r="AD70" i="31"/>
  <c r="AD71" i="31"/>
  <c r="AD72" i="31"/>
  <c r="AD73" i="31"/>
  <c r="AD74" i="31"/>
  <c r="AD75" i="31"/>
  <c r="AD76" i="31"/>
  <c r="AD77" i="31"/>
  <c r="AD78" i="31"/>
  <c r="AD79" i="31"/>
  <c r="AD80" i="31"/>
  <c r="AD81" i="31"/>
  <c r="AD82" i="31"/>
  <c r="AD83" i="31"/>
  <c r="AD84" i="31"/>
  <c r="AD85" i="31"/>
  <c r="AD86" i="31"/>
  <c r="AD87" i="31"/>
  <c r="AD88" i="31"/>
  <c r="AD89" i="31"/>
  <c r="AD90" i="31"/>
  <c r="AD7" i="31"/>
  <c r="AI83" i="31" l="1"/>
  <c r="AI71" i="31"/>
  <c r="AI59" i="31"/>
  <c r="AI47" i="31"/>
  <c r="AF86" i="31"/>
  <c r="AF74" i="31"/>
  <c r="AF62" i="31"/>
  <c r="AF50" i="31"/>
  <c r="AF38" i="31"/>
  <c r="AF26" i="31"/>
  <c r="AF14" i="31"/>
  <c r="AO54" i="31"/>
  <c r="AO42" i="31"/>
  <c r="AF85" i="31"/>
  <c r="AF61" i="31"/>
  <c r="AF49" i="31"/>
  <c r="AF37" i="31"/>
  <c r="AF25" i="31"/>
  <c r="AF13" i="31"/>
  <c r="AF84" i="31"/>
  <c r="AF72" i="31"/>
  <c r="AF60" i="31"/>
  <c r="AF48" i="31"/>
  <c r="AF36" i="31"/>
  <c r="AF24" i="31"/>
  <c r="AF12" i="31"/>
  <c r="AF90" i="31"/>
  <c r="AF78" i="31"/>
  <c r="AF66" i="31"/>
  <c r="AF54" i="31"/>
  <c r="AF42" i="31"/>
  <c r="AF30" i="31"/>
  <c r="AF18" i="31"/>
  <c r="AO46" i="31"/>
  <c r="AO34" i="31"/>
  <c r="AO22" i="31"/>
  <c r="AF89" i="31"/>
  <c r="AF77" i="31"/>
  <c r="AF65" i="31"/>
  <c r="AF53" i="31"/>
  <c r="AF41" i="31"/>
  <c r="AF29" i="31"/>
  <c r="AF17" i="31"/>
  <c r="AL41" i="31"/>
  <c r="AO15" i="31"/>
  <c r="AF10" i="31"/>
  <c r="AI73" i="31"/>
  <c r="AI25" i="31"/>
  <c r="AR16" i="31"/>
  <c r="AF70" i="31"/>
  <c r="AF45" i="31"/>
  <c r="AO25" i="31"/>
  <c r="AL89" i="31"/>
  <c r="AL65" i="31"/>
  <c r="AL29" i="31"/>
  <c r="AF82" i="31"/>
  <c r="AF22" i="31"/>
  <c r="AF81" i="31"/>
  <c r="AF57" i="31"/>
  <c r="AF33" i="31"/>
  <c r="AF9" i="31"/>
  <c r="AF80" i="31"/>
  <c r="AF68" i="31"/>
  <c r="AF56" i="31"/>
  <c r="AF44" i="31"/>
  <c r="AF32" i="31"/>
  <c r="AF20" i="31"/>
  <c r="AL17" i="31"/>
  <c r="AO75" i="31"/>
  <c r="AO27" i="31"/>
  <c r="AF34" i="31"/>
  <c r="AF21" i="31"/>
  <c r="AL77" i="31"/>
  <c r="AO39" i="31"/>
  <c r="AF58" i="31"/>
  <c r="AI49" i="31"/>
  <c r="AI13" i="31"/>
  <c r="AL53" i="31"/>
  <c r="AR12" i="31"/>
  <c r="AF46" i="31"/>
  <c r="AI85" i="31"/>
  <c r="AI61" i="31"/>
  <c r="AI37" i="31"/>
  <c r="AF88" i="31"/>
  <c r="AF76" i="31"/>
  <c r="AF64" i="31"/>
  <c r="AF52" i="31"/>
  <c r="AF40" i="31"/>
  <c r="AF28" i="31"/>
  <c r="AF16" i="31"/>
  <c r="AL82" i="31"/>
  <c r="AL78" i="31"/>
  <c r="AL70" i="31"/>
  <c r="AL58" i="31"/>
  <c r="AL46" i="31"/>
  <c r="AL42" i="31"/>
  <c r="AL34" i="31"/>
  <c r="AL30" i="31"/>
  <c r="AL22" i="31"/>
  <c r="AL10" i="31"/>
  <c r="AO84" i="31"/>
  <c r="AO80" i="31"/>
  <c r="AO72" i="31"/>
  <c r="AO68" i="31"/>
  <c r="AO60" i="31"/>
  <c r="AO56" i="31"/>
  <c r="AO44" i="31"/>
  <c r="AR18" i="31"/>
  <c r="AF71" i="31"/>
  <c r="AI90" i="31"/>
  <c r="AI86" i="31"/>
  <c r="AI82" i="31"/>
  <c r="AI78" i="31"/>
  <c r="AI74" i="31"/>
  <c r="AI70" i="31"/>
  <c r="AI66" i="31"/>
  <c r="AI58" i="31"/>
  <c r="AI54" i="31"/>
  <c r="AI50" i="31"/>
  <c r="AI46" i="31"/>
  <c r="AI42" i="31"/>
  <c r="AI38" i="31"/>
  <c r="AI34" i="31"/>
  <c r="AI30" i="31"/>
  <c r="AI26" i="31"/>
  <c r="AI18" i="31"/>
  <c r="AI14" i="31"/>
  <c r="AI10" i="31"/>
  <c r="AL80" i="31"/>
  <c r="AL56" i="31"/>
  <c r="AL44" i="31"/>
  <c r="AL32" i="31"/>
  <c r="AO87" i="31"/>
  <c r="AO90" i="31"/>
  <c r="AO66" i="31"/>
  <c r="AO73" i="31"/>
  <c r="AO61" i="31"/>
  <c r="AO78" i="31"/>
  <c r="AO70" i="31"/>
  <c r="AR14" i="31"/>
  <c r="AR10" i="31"/>
  <c r="AO85" i="31"/>
  <c r="AO82" i="31"/>
  <c r="AO58" i="31"/>
  <c r="AO48" i="31"/>
  <c r="AO32" i="31"/>
  <c r="AO30" i="31"/>
  <c r="AO24" i="31"/>
  <c r="AO20" i="31"/>
  <c r="AO18" i="31"/>
  <c r="AO12" i="31"/>
  <c r="AO10" i="31"/>
  <c r="AL68" i="31"/>
  <c r="AL40" i="31"/>
  <c r="AL20" i="31"/>
  <c r="AI62" i="31"/>
  <c r="AI22" i="31"/>
  <c r="AF73" i="31"/>
  <c r="AF69" i="31"/>
  <c r="AF75" i="31"/>
  <c r="AF87" i="31"/>
  <c r="AF83" i="31"/>
  <c r="AF79" i="31"/>
  <c r="AF67" i="31"/>
  <c r="AF63" i="31"/>
  <c r="AF59" i="31"/>
  <c r="AF55" i="31"/>
  <c r="AF51" i="31"/>
  <c r="AF47" i="31"/>
  <c r="AF43" i="31"/>
  <c r="AF39" i="31"/>
  <c r="AF35" i="31"/>
  <c r="AF31" i="31"/>
  <c r="AF27" i="31"/>
  <c r="AF23" i="31"/>
  <c r="AF19" i="31"/>
  <c r="AF15" i="31"/>
  <c r="AF11" i="31"/>
  <c r="AI35" i="31"/>
  <c r="AI23" i="31"/>
  <c r="AI11" i="31"/>
  <c r="AI88" i="31"/>
  <c r="AI76" i="31"/>
  <c r="AI64" i="31"/>
  <c r="AI52" i="31"/>
  <c r="AI40" i="31"/>
  <c r="AI28" i="31"/>
  <c r="AI16" i="31"/>
  <c r="AF7" i="31"/>
  <c r="AL9" i="31"/>
  <c r="AO83" i="31"/>
  <c r="AO71" i="31"/>
  <c r="AO47" i="31"/>
  <c r="AO11" i="31"/>
  <c r="AO57" i="31"/>
  <c r="AL85" i="31"/>
  <c r="AL73" i="31"/>
  <c r="AL61" i="31"/>
  <c r="AL49" i="31"/>
  <c r="AL37" i="31"/>
  <c r="AL25" i="31"/>
  <c r="AL13" i="31"/>
  <c r="AR20" i="31"/>
  <c r="AI80" i="31"/>
  <c r="AI68" i="31"/>
  <c r="AI56" i="31"/>
  <c r="AI44" i="31"/>
  <c r="AI32" i="31"/>
  <c r="AI20" i="31"/>
  <c r="AL84" i="31"/>
  <c r="AR19" i="31"/>
  <c r="AR7" i="31"/>
  <c r="AO33" i="31"/>
  <c r="AI69" i="31"/>
  <c r="AI45" i="31"/>
  <c r="AI21" i="31"/>
  <c r="AL67" i="31"/>
  <c r="AL55" i="31"/>
  <c r="AL31" i="31"/>
  <c r="AO67" i="31"/>
  <c r="AO55" i="31"/>
  <c r="AO31" i="31"/>
  <c r="AI79" i="31"/>
  <c r="AI77" i="31"/>
  <c r="AI41" i="31"/>
  <c r="AI29" i="31"/>
  <c r="AL88" i="31"/>
  <c r="AL76" i="31"/>
  <c r="AL64" i="31"/>
  <c r="AL52" i="31"/>
  <c r="AL28" i="31"/>
  <c r="AL16" i="31"/>
  <c r="AO88" i="31"/>
  <c r="AO76" i="31"/>
  <c r="AO64" i="31"/>
  <c r="AO52" i="31"/>
  <c r="AO40" i="31"/>
  <c r="AO28" i="31"/>
  <c r="AO16" i="31"/>
  <c r="AR13" i="31"/>
  <c r="AL11" i="31"/>
  <c r="AL47" i="31"/>
  <c r="AO69" i="31"/>
  <c r="AO45" i="31"/>
  <c r="AI81" i="31"/>
  <c r="AI57" i="31"/>
  <c r="AI33" i="31"/>
  <c r="AI9" i="31"/>
  <c r="AI87" i="31"/>
  <c r="AI75" i="31"/>
  <c r="AI63" i="31"/>
  <c r="AI51" i="31"/>
  <c r="AI39" i="31"/>
  <c r="AI27" i="31"/>
  <c r="AI15" i="31"/>
  <c r="AL86" i="31"/>
  <c r="AL74" i="31"/>
  <c r="AL62" i="31"/>
  <c r="AL50" i="31"/>
  <c r="AL38" i="31"/>
  <c r="AL26" i="31"/>
  <c r="AL14" i="31"/>
  <c r="AO86" i="31"/>
  <c r="AO74" i="31"/>
  <c r="AO62" i="31"/>
  <c r="AO50" i="31"/>
  <c r="AO38" i="31"/>
  <c r="AO26" i="31"/>
  <c r="AO14" i="31"/>
  <c r="AR11" i="31"/>
  <c r="AL81" i="31"/>
  <c r="AL69" i="31"/>
  <c r="AL57" i="31"/>
  <c r="AL45" i="31"/>
  <c r="AL33" i="31"/>
  <c r="AL21" i="31"/>
  <c r="AO79" i="31"/>
  <c r="AO43" i="31"/>
  <c r="AO19" i="31"/>
  <c r="AO7" i="31"/>
  <c r="AR17" i="31"/>
  <c r="AL90" i="31"/>
  <c r="AL66" i="31"/>
  <c r="AL54" i="31"/>
  <c r="AL18" i="31"/>
  <c r="AI89" i="31"/>
  <c r="AI65" i="31"/>
  <c r="AI53" i="31"/>
  <c r="AI17" i="31"/>
  <c r="AO63" i="31"/>
  <c r="AO51" i="31"/>
  <c r="AI67" i="31"/>
  <c r="AI55" i="31"/>
  <c r="AI43" i="31"/>
  <c r="AI31" i="31"/>
  <c r="AI19" i="31"/>
  <c r="AI7" i="31"/>
  <c r="AL79" i="31"/>
  <c r="AL43" i="31"/>
  <c r="AL19" i="31"/>
  <c r="AL7" i="31"/>
  <c r="AO89" i="31"/>
  <c r="AO77" i="31"/>
  <c r="AO65" i="31"/>
  <c r="AO53" i="31"/>
  <c r="AO41" i="31"/>
  <c r="AO29" i="31"/>
  <c r="AO17" i="31"/>
  <c r="AR15" i="31"/>
  <c r="AO13" i="31"/>
  <c r="AO59" i="31"/>
  <c r="AL83" i="31"/>
  <c r="AL71" i="31"/>
  <c r="AL59" i="31"/>
  <c r="AL35" i="31"/>
  <c r="AL23" i="31"/>
  <c r="AL72" i="31"/>
  <c r="AL60" i="31"/>
  <c r="AL48" i="31"/>
  <c r="AL36" i="31"/>
  <c r="AL24" i="31"/>
  <c r="AL12" i="31"/>
  <c r="AO81" i="31"/>
  <c r="AO21" i="31"/>
  <c r="AO9" i="31"/>
  <c r="AR21" i="31"/>
  <c r="AR9" i="31"/>
  <c r="AI84" i="31"/>
  <c r="AI72" i="31"/>
  <c r="AI60" i="31"/>
  <c r="AI48" i="31"/>
  <c r="AI36" i="31"/>
  <c r="AI24" i="31"/>
  <c r="AI12" i="31"/>
  <c r="AL87" i="31"/>
  <c r="AL75" i="31"/>
  <c r="AL63" i="31"/>
  <c r="AL51" i="31"/>
  <c r="AL39" i="31"/>
  <c r="AL27" i="31"/>
  <c r="AL15" i="31"/>
  <c r="AO49" i="31"/>
  <c r="AO37" i="31"/>
  <c r="AO36" i="31"/>
  <c r="AO35" i="31"/>
  <c r="AO23" i="31"/>
  <c r="AS65" i="31" l="1"/>
  <c r="AS86" i="31"/>
  <c r="AS79" i="31"/>
  <c r="AS75" i="31"/>
  <c r="AS88" i="31"/>
  <c r="AS82" i="31"/>
  <c r="AS78" i="31"/>
  <c r="AS84" i="31"/>
  <c r="AS83" i="31"/>
  <c r="AS90" i="31"/>
  <c r="AS76" i="31"/>
  <c r="O87" i="2" s="1"/>
  <c r="AS89" i="31"/>
  <c r="AS87" i="31"/>
  <c r="AS80" i="31"/>
  <c r="AS81" i="31"/>
  <c r="AS77" i="31"/>
  <c r="AS85" i="31"/>
  <c r="AS19" i="31"/>
  <c r="AS35" i="31"/>
  <c r="O34" i="2" s="1"/>
  <c r="AS51" i="31"/>
  <c r="O50" i="2" s="1"/>
  <c r="AS67" i="31"/>
  <c r="AS71" i="31"/>
  <c r="O70" i="2" s="1"/>
  <c r="AS28" i="31"/>
  <c r="AS44" i="31"/>
  <c r="O43" i="2" s="1"/>
  <c r="AS9" i="31"/>
  <c r="O8" i="2" s="1"/>
  <c r="AS22" i="31"/>
  <c r="AS41" i="31"/>
  <c r="AS18" i="31"/>
  <c r="AS66" i="31"/>
  <c r="AS24" i="31"/>
  <c r="O23" i="2" s="1"/>
  <c r="AS72" i="31"/>
  <c r="O71" i="2" s="1"/>
  <c r="AS37" i="31"/>
  <c r="O36" i="2" s="1"/>
  <c r="AS38" i="31"/>
  <c r="O37" i="2" s="1"/>
  <c r="AS23" i="31"/>
  <c r="O22" i="2" s="1"/>
  <c r="AS39" i="31"/>
  <c r="O38" i="2" s="1"/>
  <c r="AS55" i="31"/>
  <c r="O54" i="2" s="1"/>
  <c r="AS40" i="31"/>
  <c r="AS46" i="31"/>
  <c r="AS21" i="31"/>
  <c r="AS56" i="31"/>
  <c r="O55" i="2" s="1"/>
  <c r="AS33" i="31"/>
  <c r="AS53" i="31"/>
  <c r="AS30" i="31"/>
  <c r="AS36" i="31"/>
  <c r="O35" i="2" s="1"/>
  <c r="AS49" i="31"/>
  <c r="O48" i="2" s="1"/>
  <c r="AS50" i="31"/>
  <c r="O49" i="2" s="1"/>
  <c r="AS11" i="31"/>
  <c r="O10" i="2" s="1"/>
  <c r="AS27" i="31"/>
  <c r="O26" i="2" s="1"/>
  <c r="AS43" i="31"/>
  <c r="AS59" i="31"/>
  <c r="AS69" i="31"/>
  <c r="AS52" i="31"/>
  <c r="O51" i="2" s="1"/>
  <c r="AS58" i="31"/>
  <c r="AS34" i="31"/>
  <c r="AS20" i="31"/>
  <c r="O19" i="2" s="1"/>
  <c r="AS68" i="31"/>
  <c r="O67" i="2" s="1"/>
  <c r="AS57" i="31"/>
  <c r="O56" i="2" s="1"/>
  <c r="AS45" i="31"/>
  <c r="O44" i="2" s="1"/>
  <c r="AS17" i="31"/>
  <c r="O16" i="2" s="1"/>
  <c r="AS42" i="31"/>
  <c r="O41" i="2" s="1"/>
  <c r="AS48" i="31"/>
  <c r="AS13" i="31"/>
  <c r="AS61" i="31"/>
  <c r="O60" i="2" s="1"/>
  <c r="AS14" i="31"/>
  <c r="O13" i="2" s="1"/>
  <c r="AS62" i="31"/>
  <c r="AS15" i="31"/>
  <c r="AS31" i="31"/>
  <c r="O30" i="2" s="1"/>
  <c r="AS47" i="31"/>
  <c r="AS63" i="31"/>
  <c r="O62" i="2" s="1"/>
  <c r="AS73" i="31"/>
  <c r="O72" i="2" s="1"/>
  <c r="AS16" i="31"/>
  <c r="O15" i="2" s="1"/>
  <c r="AS64" i="31"/>
  <c r="O63" i="2" s="1"/>
  <c r="AS32" i="31"/>
  <c r="AS70" i="31"/>
  <c r="AS10" i="31"/>
  <c r="O9" i="2" s="1"/>
  <c r="AS29" i="31"/>
  <c r="O28" i="2" s="1"/>
  <c r="AS54" i="31"/>
  <c r="AS12" i="31"/>
  <c r="O11" i="2" s="1"/>
  <c r="AS60" i="31"/>
  <c r="O59" i="2" s="1"/>
  <c r="AS25" i="31"/>
  <c r="O24" i="2" s="1"/>
  <c r="AS26" i="31"/>
  <c r="AS74" i="31"/>
  <c r="AS7" i="31"/>
  <c r="O6" i="2" s="1"/>
  <c r="O46" i="2"/>
  <c r="O45" i="2"/>
  <c r="O31" i="2"/>
  <c r="O52" i="2"/>
  <c r="O33" i="2"/>
  <c r="O32" i="2"/>
  <c r="O53" i="2"/>
  <c r="O25" i="2"/>
  <c r="O65" i="2"/>
  <c r="O58" i="2"/>
  <c r="O57" i="2"/>
  <c r="O21" i="2"/>
  <c r="O69" i="2"/>
  <c r="O42" i="2"/>
  <c r="O18" i="2"/>
  <c r="O5" i="2"/>
  <c r="O29" i="2"/>
  <c r="O154" i="2"/>
  <c r="O64" i="2"/>
  <c r="O74" i="2"/>
  <c r="O39" i="2"/>
  <c r="O12" i="2"/>
  <c r="O40" i="2"/>
  <c r="O73" i="2"/>
  <c r="O47" i="2"/>
  <c r="O27" i="2"/>
  <c r="O7" i="2"/>
  <c r="O20" i="2"/>
  <c r="O85" i="2"/>
  <c r="O81" i="2"/>
  <c r="O68" i="2"/>
  <c r="O14" i="2"/>
  <c r="O66" i="2"/>
  <c r="O61" i="2"/>
  <c r="O17" i="2"/>
  <c r="O77" i="2" l="1"/>
  <c r="O82" i="2"/>
  <c r="O80" i="2"/>
  <c r="O75" i="2"/>
  <c r="O153" i="2"/>
  <c r="O83" i="2"/>
  <c r="O78" i="2"/>
  <c r="O76" i="2"/>
  <c r="O79" i="2"/>
  <c r="O86" i="2"/>
  <c r="O84" i="2"/>
  <c r="O119" i="2"/>
  <c r="O132" i="2"/>
  <c r="O135" i="2"/>
  <c r="O136" i="2"/>
  <c r="O140" i="2"/>
  <c r="O143" i="2"/>
  <c r="O146" i="2"/>
  <c r="O148" i="2"/>
  <c r="O151" i="2"/>
  <c r="O88" i="2"/>
  <c r="O91" i="2"/>
  <c r="O92" i="2"/>
  <c r="O94" i="2"/>
  <c r="O96" i="2"/>
  <c r="O98" i="2"/>
  <c r="O100" i="2"/>
  <c r="O101" i="2"/>
  <c r="O102" i="2"/>
  <c r="O103" i="2"/>
  <c r="O104" i="2"/>
  <c r="O105" i="2"/>
  <c r="O106" i="2"/>
  <c r="O107" i="2"/>
  <c r="O109" i="2"/>
  <c r="O111" i="2"/>
  <c r="O113" i="2"/>
  <c r="O115" i="2"/>
  <c r="O118" i="2"/>
  <c r="O121" i="2"/>
  <c r="O123" i="2"/>
  <c r="O125" i="2"/>
  <c r="O127" i="2"/>
  <c r="O129" i="2"/>
  <c r="O131" i="2"/>
  <c r="O134" i="2"/>
  <c r="O137" i="2"/>
  <c r="O139" i="2"/>
  <c r="O142" i="2"/>
  <c r="O145" i="2"/>
  <c r="O149" i="2"/>
  <c r="O152" i="2"/>
  <c r="O89" i="2"/>
  <c r="O90" i="2"/>
  <c r="O93" i="2"/>
  <c r="O95" i="2"/>
  <c r="O97" i="2"/>
  <c r="O99" i="2"/>
  <c r="O108" i="2"/>
  <c r="O110" i="2"/>
  <c r="O112" i="2"/>
  <c r="O114" i="2"/>
  <c r="O116" i="2"/>
  <c r="O117" i="2"/>
  <c r="O120" i="2"/>
  <c r="O122" i="2"/>
  <c r="O124" i="2"/>
  <c r="O126" i="2"/>
  <c r="O128" i="2"/>
  <c r="O130" i="2"/>
  <c r="O133" i="2"/>
  <c r="O138" i="2"/>
  <c r="O141" i="2"/>
  <c r="O144" i="2"/>
  <c r="O147" i="2"/>
  <c r="O150" i="2"/>
  <c r="AD6" i="3"/>
  <c r="AH6" i="3" s="1"/>
  <c r="Q5" i="2" s="1"/>
  <c r="F6" i="10"/>
  <c r="H6" i="10"/>
  <c r="J6" i="10"/>
  <c r="F7" i="10"/>
  <c r="H7" i="10"/>
  <c r="J7" i="10"/>
  <c r="F8" i="10"/>
  <c r="H8" i="10"/>
  <c r="J8" i="10"/>
  <c r="F9" i="10"/>
  <c r="H9" i="10"/>
  <c r="J9" i="10"/>
  <c r="F10" i="10"/>
  <c r="Q10" i="10" s="1"/>
  <c r="F11" i="10"/>
  <c r="H11" i="10"/>
  <c r="J11" i="10"/>
  <c r="F12" i="10"/>
  <c r="H12" i="10"/>
  <c r="J12" i="10"/>
  <c r="F13" i="10"/>
  <c r="H13" i="10"/>
  <c r="J13" i="10"/>
  <c r="F14" i="10"/>
  <c r="H14" i="10"/>
  <c r="J14" i="10"/>
  <c r="F15" i="10"/>
  <c r="H15" i="10"/>
  <c r="J15" i="10"/>
  <c r="F16" i="10"/>
  <c r="H16" i="10"/>
  <c r="J16" i="10"/>
  <c r="F18" i="10"/>
  <c r="H18" i="10"/>
  <c r="J18" i="10"/>
  <c r="F19" i="10"/>
  <c r="H19" i="10"/>
  <c r="J19" i="10"/>
  <c r="F20" i="10"/>
  <c r="H20" i="10"/>
  <c r="J20" i="10"/>
  <c r="F21" i="10"/>
  <c r="H21" i="10"/>
  <c r="J21" i="10"/>
  <c r="F22" i="10"/>
  <c r="H22" i="10"/>
  <c r="J22" i="10"/>
  <c r="F23" i="10"/>
  <c r="H23" i="10"/>
  <c r="J23" i="10"/>
  <c r="F24" i="10"/>
  <c r="H24" i="10"/>
  <c r="J24" i="10"/>
  <c r="F25" i="10"/>
  <c r="H25" i="10"/>
  <c r="J25" i="10"/>
  <c r="F26" i="10"/>
  <c r="H26" i="10"/>
  <c r="J26" i="10"/>
  <c r="F27" i="10"/>
  <c r="H27" i="10"/>
  <c r="J27" i="10"/>
  <c r="F28" i="10"/>
  <c r="H28" i="10"/>
  <c r="J28" i="10"/>
  <c r="F31" i="10"/>
  <c r="H31" i="10"/>
  <c r="J31" i="10"/>
  <c r="F32" i="10"/>
  <c r="H32" i="10"/>
  <c r="J32" i="10"/>
  <c r="F33" i="10"/>
  <c r="H33" i="10"/>
  <c r="J33" i="10"/>
  <c r="F34" i="10"/>
  <c r="H34" i="10"/>
  <c r="J34" i="10"/>
  <c r="F35" i="10"/>
  <c r="H35" i="10"/>
  <c r="J35" i="10"/>
  <c r="F36" i="10"/>
  <c r="H36" i="10"/>
  <c r="J36" i="10"/>
  <c r="F37" i="10"/>
  <c r="H37" i="10"/>
  <c r="J37" i="10"/>
  <c r="F38" i="10"/>
  <c r="H38" i="10"/>
  <c r="J38" i="10"/>
  <c r="F39" i="10"/>
  <c r="H39" i="10"/>
  <c r="J39" i="10"/>
  <c r="F40" i="10"/>
  <c r="H40" i="10"/>
  <c r="J40" i="10"/>
  <c r="F41" i="10"/>
  <c r="H41" i="10"/>
  <c r="J41" i="10"/>
  <c r="F42" i="10"/>
  <c r="H42" i="10"/>
  <c r="J42" i="10"/>
  <c r="F43" i="10"/>
  <c r="H43" i="10"/>
  <c r="J43" i="10"/>
  <c r="F44" i="10"/>
  <c r="H44" i="10"/>
  <c r="J44" i="10"/>
  <c r="F45" i="10"/>
  <c r="H45" i="10"/>
  <c r="J45" i="10"/>
  <c r="F46" i="10"/>
  <c r="H46" i="10"/>
  <c r="J46" i="10"/>
  <c r="F47" i="10"/>
  <c r="H47" i="10"/>
  <c r="J47" i="10"/>
  <c r="F48" i="10"/>
  <c r="H48" i="10"/>
  <c r="J48" i="10"/>
  <c r="F49" i="10"/>
  <c r="H49" i="10"/>
  <c r="F50" i="10"/>
  <c r="H50" i="10"/>
  <c r="F51" i="10"/>
  <c r="H51" i="10"/>
  <c r="F52" i="10"/>
  <c r="H52" i="10"/>
  <c r="F53" i="10"/>
  <c r="H53" i="10"/>
  <c r="F54" i="10"/>
  <c r="H54" i="10"/>
  <c r="J54" i="10"/>
  <c r="F55" i="10"/>
  <c r="H55" i="10"/>
  <c r="J55" i="10"/>
  <c r="F56" i="10"/>
  <c r="H56" i="10"/>
  <c r="J56" i="10"/>
  <c r="F57" i="10"/>
  <c r="H57" i="10"/>
  <c r="J57" i="10"/>
  <c r="F58" i="10"/>
  <c r="H58" i="10"/>
  <c r="J58" i="10"/>
  <c r="F59" i="10"/>
  <c r="H59" i="10"/>
  <c r="J59" i="10"/>
  <c r="F60" i="10"/>
  <c r="H60" i="10"/>
  <c r="J60" i="10"/>
  <c r="F61" i="10"/>
  <c r="H61" i="10"/>
  <c r="J61" i="10"/>
  <c r="F62" i="10"/>
  <c r="H62" i="10"/>
  <c r="J62" i="10"/>
  <c r="F63" i="10"/>
  <c r="H63" i="10"/>
  <c r="J63" i="10"/>
  <c r="F64" i="10"/>
  <c r="H64" i="10"/>
  <c r="J64" i="10"/>
  <c r="F65" i="10"/>
  <c r="H65" i="10"/>
  <c r="J65" i="10"/>
  <c r="F66" i="10"/>
  <c r="H66" i="10"/>
  <c r="J66" i="10"/>
  <c r="F67" i="10"/>
  <c r="H67" i="10"/>
  <c r="J67" i="10"/>
  <c r="F68" i="10"/>
  <c r="H68" i="10"/>
  <c r="J68" i="10"/>
  <c r="F70" i="10"/>
  <c r="H70" i="10"/>
  <c r="J70" i="10"/>
  <c r="F71" i="10"/>
  <c r="H71" i="10"/>
  <c r="J71" i="10"/>
  <c r="F72" i="10"/>
  <c r="H72" i="10"/>
  <c r="J72" i="10"/>
  <c r="F73" i="10"/>
  <c r="H73" i="10"/>
  <c r="J73" i="10"/>
  <c r="F74" i="10"/>
  <c r="H74" i="10"/>
  <c r="J74" i="10"/>
  <c r="F75" i="10"/>
  <c r="H75" i="10"/>
  <c r="J75" i="10"/>
  <c r="F76" i="10"/>
  <c r="H76" i="10"/>
  <c r="J76" i="10"/>
  <c r="F77" i="10"/>
  <c r="H77" i="10"/>
  <c r="J77" i="10"/>
  <c r="F78" i="10"/>
  <c r="H78" i="10"/>
  <c r="J78" i="10"/>
  <c r="F79" i="10"/>
  <c r="H79" i="10"/>
  <c r="J79" i="10"/>
  <c r="F80" i="10"/>
  <c r="H80" i="10"/>
  <c r="J80" i="10"/>
  <c r="F81" i="10"/>
  <c r="H81" i="10"/>
  <c r="J81" i="10"/>
  <c r="F82" i="10"/>
  <c r="H82" i="10"/>
  <c r="J82" i="10"/>
  <c r="F83" i="10"/>
  <c r="H83" i="10"/>
  <c r="J83" i="10"/>
  <c r="F84" i="10"/>
  <c r="H84" i="10"/>
  <c r="J84" i="10"/>
  <c r="F85" i="10"/>
  <c r="H85" i="10"/>
  <c r="J85" i="10"/>
  <c r="F86" i="10"/>
  <c r="H86" i="10"/>
  <c r="J86" i="10"/>
  <c r="F87" i="10"/>
  <c r="H87" i="10"/>
  <c r="J87" i="10"/>
  <c r="F88" i="10"/>
  <c r="H88" i="10"/>
  <c r="J88" i="10"/>
  <c r="F89" i="10"/>
  <c r="H89" i="10"/>
  <c r="J89" i="10"/>
  <c r="J5" i="10"/>
  <c r="H5" i="10"/>
  <c r="F5" i="10"/>
  <c r="N7" i="9"/>
  <c r="F6" i="2" s="1"/>
  <c r="G8" i="9"/>
  <c r="N8" i="9" s="1"/>
  <c r="G9" i="9"/>
  <c r="N9" i="9" s="1"/>
  <c r="G10" i="9"/>
  <c r="N10" i="9" s="1"/>
  <c r="G11" i="9"/>
  <c r="N11" i="9" s="1"/>
  <c r="G12" i="9"/>
  <c r="N12" i="9" s="1"/>
  <c r="G13" i="9"/>
  <c r="N13" i="9" s="1"/>
  <c r="G14" i="9"/>
  <c r="N14" i="9" s="1"/>
  <c r="G15" i="9"/>
  <c r="N15" i="9" s="1"/>
  <c r="G16" i="9"/>
  <c r="N16" i="9" s="1"/>
  <c r="G17" i="9"/>
  <c r="N17" i="9" s="1"/>
  <c r="G18" i="9"/>
  <c r="N18" i="9" s="1"/>
  <c r="G19" i="9"/>
  <c r="N19" i="9" s="1"/>
  <c r="G20" i="9"/>
  <c r="N20" i="9" s="1"/>
  <c r="G21" i="9"/>
  <c r="N21" i="9" s="1"/>
  <c r="G22" i="9"/>
  <c r="N22" i="9" s="1"/>
  <c r="G23" i="9"/>
  <c r="N23" i="9" s="1"/>
  <c r="G24" i="9"/>
  <c r="N24" i="9" s="1"/>
  <c r="G25" i="9"/>
  <c r="N25" i="9" s="1"/>
  <c r="G26" i="9"/>
  <c r="N26" i="9" s="1"/>
  <c r="G27" i="9"/>
  <c r="N27" i="9" s="1"/>
  <c r="G28" i="9"/>
  <c r="N28" i="9" s="1"/>
  <c r="G29" i="9"/>
  <c r="N29" i="9" s="1"/>
  <c r="G30" i="9"/>
  <c r="N30" i="9" s="1"/>
  <c r="G31" i="9"/>
  <c r="N31" i="9" s="1"/>
  <c r="G32" i="9"/>
  <c r="N32" i="9" s="1"/>
  <c r="G33" i="9"/>
  <c r="N33" i="9" s="1"/>
  <c r="G34" i="9"/>
  <c r="N34" i="9" s="1"/>
  <c r="G35" i="9"/>
  <c r="N35" i="9" s="1"/>
  <c r="G36" i="9"/>
  <c r="N36" i="9" s="1"/>
  <c r="G37" i="9"/>
  <c r="N37" i="9" s="1"/>
  <c r="G38" i="9"/>
  <c r="N38" i="9" s="1"/>
  <c r="G39" i="9"/>
  <c r="N39" i="9" s="1"/>
  <c r="G40" i="9"/>
  <c r="N40" i="9" s="1"/>
  <c r="G41" i="9"/>
  <c r="N41" i="9" s="1"/>
  <c r="G42" i="9"/>
  <c r="N42" i="9" s="1"/>
  <c r="G43" i="9"/>
  <c r="N43" i="9" s="1"/>
  <c r="G44" i="9"/>
  <c r="N44" i="9" s="1"/>
  <c r="G45" i="9"/>
  <c r="N45" i="9" s="1"/>
  <c r="G46" i="9"/>
  <c r="N46" i="9" s="1"/>
  <c r="G47" i="9"/>
  <c r="N47" i="9" s="1"/>
  <c r="G48" i="9"/>
  <c r="N48" i="9" s="1"/>
  <c r="G49" i="9"/>
  <c r="N49" i="9" s="1"/>
  <c r="G50" i="9"/>
  <c r="N50" i="9" s="1"/>
  <c r="G51" i="9"/>
  <c r="N51" i="9" s="1"/>
  <c r="F18" i="2" s="1"/>
  <c r="G52" i="9"/>
  <c r="N52" i="9" s="1"/>
  <c r="G53" i="9"/>
  <c r="N53" i="9" s="1"/>
  <c r="G54" i="9"/>
  <c r="N54" i="9" s="1"/>
  <c r="G55" i="9"/>
  <c r="N55" i="9" s="1"/>
  <c r="G56" i="9"/>
  <c r="N56" i="9" s="1"/>
  <c r="G57" i="9"/>
  <c r="N57" i="9" s="1"/>
  <c r="G58" i="9"/>
  <c r="N58" i="9" s="1"/>
  <c r="G59" i="9"/>
  <c r="N59" i="9" s="1"/>
  <c r="G60" i="9"/>
  <c r="N60" i="9" s="1"/>
  <c r="G61" i="9"/>
  <c r="N61" i="9" s="1"/>
  <c r="G62" i="9"/>
  <c r="N62" i="9" s="1"/>
  <c r="G63" i="9"/>
  <c r="G64" i="9"/>
  <c r="G65" i="9"/>
  <c r="G66" i="9"/>
  <c r="N66" i="9" s="1"/>
  <c r="G67" i="9"/>
  <c r="N67" i="9" s="1"/>
  <c r="G68" i="9"/>
  <c r="N68" i="9" s="1"/>
  <c r="G69" i="9"/>
  <c r="N69" i="9" s="1"/>
  <c r="G70" i="9"/>
  <c r="N70" i="9" s="1"/>
  <c r="G71" i="9"/>
  <c r="N71" i="9" s="1"/>
  <c r="F58" i="2" s="1"/>
  <c r="G72" i="9"/>
  <c r="N72" i="9" s="1"/>
  <c r="G73" i="9"/>
  <c r="N73" i="9" s="1"/>
  <c r="G74" i="9"/>
  <c r="N74" i="9" s="1"/>
  <c r="G75" i="9"/>
  <c r="N75" i="9" s="1"/>
  <c r="G76" i="9"/>
  <c r="N76" i="9" s="1"/>
  <c r="G77" i="9"/>
  <c r="G78" i="9"/>
  <c r="N78" i="9" s="1"/>
  <c r="G79" i="9"/>
  <c r="N79" i="9" s="1"/>
  <c r="G80" i="9"/>
  <c r="N80" i="9" s="1"/>
  <c r="G81" i="9"/>
  <c r="N81" i="9" s="1"/>
  <c r="G82" i="9"/>
  <c r="N82" i="9" s="1"/>
  <c r="G83" i="9"/>
  <c r="N83" i="9" s="1"/>
  <c r="G84" i="9"/>
  <c r="N84" i="9" s="1"/>
  <c r="G85" i="9"/>
  <c r="N85" i="9" s="1"/>
  <c r="G86" i="9"/>
  <c r="N86" i="9" s="1"/>
  <c r="G87" i="9"/>
  <c r="N87" i="9" s="1"/>
  <c r="G88" i="9"/>
  <c r="N88" i="9" s="1"/>
  <c r="G89" i="9"/>
  <c r="N89" i="9" s="1"/>
  <c r="G90" i="9"/>
  <c r="N90" i="9" s="1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6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I7" i="9"/>
  <c r="I8" i="9"/>
  <c r="I9" i="9"/>
  <c r="I10" i="9"/>
  <c r="I11" i="9"/>
  <c r="I12" i="9"/>
  <c r="I13" i="9"/>
  <c r="I14" i="9"/>
  <c r="O14" i="9" s="1"/>
  <c r="I15" i="9"/>
  <c r="I16" i="9"/>
  <c r="I17" i="9"/>
  <c r="I19" i="9"/>
  <c r="I20" i="9"/>
  <c r="I21" i="9"/>
  <c r="I22" i="9"/>
  <c r="I23" i="9"/>
  <c r="I24" i="9"/>
  <c r="I25" i="9"/>
  <c r="I26" i="9"/>
  <c r="I27" i="9"/>
  <c r="I28" i="9"/>
  <c r="I29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6" i="9"/>
  <c r="L6" i="10"/>
  <c r="R6" i="10" s="1"/>
  <c r="J6" i="2" s="1"/>
  <c r="L7" i="10"/>
  <c r="R7" i="10" s="1"/>
  <c r="L8" i="10"/>
  <c r="R8" i="10" s="1"/>
  <c r="L9" i="10"/>
  <c r="R9" i="10" s="1"/>
  <c r="L10" i="10"/>
  <c r="R10" i="10" s="1"/>
  <c r="L11" i="10"/>
  <c r="R11" i="10" s="1"/>
  <c r="L12" i="10"/>
  <c r="R12" i="10" s="1"/>
  <c r="L13" i="10"/>
  <c r="R13" i="10" s="1"/>
  <c r="L14" i="10"/>
  <c r="R14" i="10" s="1"/>
  <c r="L15" i="10"/>
  <c r="R15" i="10" s="1"/>
  <c r="L16" i="10"/>
  <c r="R16" i="10" s="1"/>
  <c r="R17" i="10"/>
  <c r="L18" i="10"/>
  <c r="R18" i="10" s="1"/>
  <c r="L19" i="10"/>
  <c r="R19" i="10" s="1"/>
  <c r="L20" i="10"/>
  <c r="R20" i="10" s="1"/>
  <c r="L21" i="10"/>
  <c r="R21" i="10" s="1"/>
  <c r="L22" i="10"/>
  <c r="R22" i="10" s="1"/>
  <c r="L23" i="10"/>
  <c r="R23" i="10" s="1"/>
  <c r="L24" i="10"/>
  <c r="R24" i="10" s="1"/>
  <c r="L25" i="10"/>
  <c r="R25" i="10" s="1"/>
  <c r="L26" i="10"/>
  <c r="R26" i="10" s="1"/>
  <c r="L27" i="10"/>
  <c r="R27" i="10" s="1"/>
  <c r="L28" i="10"/>
  <c r="R28" i="10" s="1"/>
  <c r="R29" i="10"/>
  <c r="R30" i="10"/>
  <c r="L31" i="10"/>
  <c r="R31" i="10" s="1"/>
  <c r="L32" i="10"/>
  <c r="R32" i="10" s="1"/>
  <c r="L33" i="10"/>
  <c r="R33" i="10" s="1"/>
  <c r="L34" i="10"/>
  <c r="R34" i="10" s="1"/>
  <c r="L35" i="10"/>
  <c r="R35" i="10" s="1"/>
  <c r="L36" i="10"/>
  <c r="R36" i="10" s="1"/>
  <c r="L37" i="10"/>
  <c r="R37" i="10" s="1"/>
  <c r="L38" i="10"/>
  <c r="R38" i="10" s="1"/>
  <c r="L39" i="10"/>
  <c r="R39" i="10" s="1"/>
  <c r="L40" i="10"/>
  <c r="R40" i="10" s="1"/>
  <c r="L41" i="10"/>
  <c r="R41" i="10" s="1"/>
  <c r="L42" i="10"/>
  <c r="R42" i="10" s="1"/>
  <c r="L43" i="10"/>
  <c r="R43" i="10" s="1"/>
  <c r="L44" i="10"/>
  <c r="R44" i="10" s="1"/>
  <c r="L45" i="10"/>
  <c r="R45" i="10" s="1"/>
  <c r="L46" i="10"/>
  <c r="R46" i="10" s="1"/>
  <c r="L47" i="10"/>
  <c r="R47" i="10" s="1"/>
  <c r="L48" i="10"/>
  <c r="R48" i="10" s="1"/>
  <c r="L49" i="10"/>
  <c r="R49" i="10" s="1"/>
  <c r="L50" i="10"/>
  <c r="R50" i="10" s="1"/>
  <c r="L51" i="10"/>
  <c r="R51" i="10" s="1"/>
  <c r="L52" i="10"/>
  <c r="R52" i="10" s="1"/>
  <c r="L53" i="10"/>
  <c r="R53" i="10" s="1"/>
  <c r="L54" i="10"/>
  <c r="R54" i="10" s="1"/>
  <c r="L55" i="10"/>
  <c r="R55" i="10" s="1"/>
  <c r="L56" i="10"/>
  <c r="R56" i="10" s="1"/>
  <c r="L57" i="10"/>
  <c r="R57" i="10" s="1"/>
  <c r="L58" i="10"/>
  <c r="R58" i="10" s="1"/>
  <c r="L59" i="10"/>
  <c r="R59" i="10" s="1"/>
  <c r="L60" i="10"/>
  <c r="R60" i="10" s="1"/>
  <c r="L61" i="10"/>
  <c r="R61" i="10" s="1"/>
  <c r="L62" i="10"/>
  <c r="R62" i="10" s="1"/>
  <c r="L63" i="10"/>
  <c r="R63" i="10" s="1"/>
  <c r="L64" i="10"/>
  <c r="R64" i="10" s="1"/>
  <c r="L65" i="10"/>
  <c r="R65" i="10" s="1"/>
  <c r="L66" i="10"/>
  <c r="R66" i="10" s="1"/>
  <c r="L67" i="10"/>
  <c r="R67" i="10" s="1"/>
  <c r="L68" i="10"/>
  <c r="R68" i="10" s="1"/>
  <c r="R69" i="10"/>
  <c r="L70" i="10"/>
  <c r="R70" i="10" s="1"/>
  <c r="L71" i="10"/>
  <c r="R71" i="10" s="1"/>
  <c r="L72" i="10"/>
  <c r="R72" i="10" s="1"/>
  <c r="L73" i="10"/>
  <c r="R73" i="10" s="1"/>
  <c r="L74" i="10"/>
  <c r="R74" i="10" s="1"/>
  <c r="L75" i="10"/>
  <c r="R75" i="10" s="1"/>
  <c r="L76" i="10"/>
  <c r="R76" i="10" s="1"/>
  <c r="L77" i="10"/>
  <c r="R77" i="10" s="1"/>
  <c r="L78" i="10"/>
  <c r="R78" i="10" s="1"/>
  <c r="L79" i="10"/>
  <c r="R79" i="10" s="1"/>
  <c r="L80" i="10"/>
  <c r="R80" i="10" s="1"/>
  <c r="L81" i="10"/>
  <c r="R81" i="10" s="1"/>
  <c r="L82" i="10"/>
  <c r="R82" i="10" s="1"/>
  <c r="L83" i="10"/>
  <c r="R83" i="10" s="1"/>
  <c r="L84" i="10"/>
  <c r="R84" i="10" s="1"/>
  <c r="L85" i="10"/>
  <c r="R85" i="10" s="1"/>
  <c r="L86" i="10"/>
  <c r="R86" i="10" s="1"/>
  <c r="L87" i="10"/>
  <c r="R87" i="10" s="1"/>
  <c r="L88" i="10"/>
  <c r="R88" i="10" s="1"/>
  <c r="L89" i="10"/>
  <c r="R89" i="10" s="1"/>
  <c r="L5" i="10"/>
  <c r="R5" i="10" s="1"/>
  <c r="J44" i="2" l="1"/>
  <c r="J14" i="2"/>
  <c r="J25" i="2"/>
  <c r="J36" i="2"/>
  <c r="Q5" i="10"/>
  <c r="J81" i="2"/>
  <c r="F14" i="2"/>
  <c r="F25" i="2"/>
  <c r="F36" i="2"/>
  <c r="F47" i="2"/>
  <c r="F35" i="2"/>
  <c r="J47" i="2"/>
  <c r="J18" i="2"/>
  <c r="F7" i="2"/>
  <c r="J11" i="2"/>
  <c r="O11" i="9"/>
  <c r="F15" i="2"/>
  <c r="F20" i="2"/>
  <c r="J20" i="2"/>
  <c r="Q14" i="10"/>
  <c r="F74" i="2"/>
  <c r="J35" i="2"/>
  <c r="O6" i="9"/>
  <c r="F23" i="2"/>
  <c r="F10" i="2"/>
  <c r="F81" i="2"/>
  <c r="J74" i="2"/>
  <c r="J58" i="2"/>
  <c r="O76" i="9"/>
  <c r="O52" i="9"/>
  <c r="O28" i="9"/>
  <c r="F27" i="2"/>
  <c r="F19" i="2"/>
  <c r="J48" i="2"/>
  <c r="J8" i="2"/>
  <c r="F59" i="2"/>
  <c r="F48" i="2"/>
  <c r="J41" i="2"/>
  <c r="J29" i="2"/>
  <c r="F30" i="2"/>
  <c r="F34" i="2"/>
  <c r="F154" i="2"/>
  <c r="F50" i="2"/>
  <c r="F46" i="2"/>
  <c r="F22" i="2"/>
  <c r="J27" i="2"/>
  <c r="G5" i="2"/>
  <c r="F45" i="2"/>
  <c r="F54" i="2"/>
  <c r="F38" i="2"/>
  <c r="J59" i="2"/>
  <c r="J15" i="2"/>
  <c r="J39" i="2"/>
  <c r="J23" i="2"/>
  <c r="F83" i="2"/>
  <c r="F78" i="2"/>
  <c r="F57" i="2"/>
  <c r="F80" i="2"/>
  <c r="F13" i="2"/>
  <c r="F87" i="2"/>
  <c r="F9" i="2"/>
  <c r="F44" i="2"/>
  <c r="J154" i="2"/>
  <c r="J46" i="2"/>
  <c r="J45" i="2"/>
  <c r="J30" i="2"/>
  <c r="F24" i="2"/>
  <c r="F12" i="2"/>
  <c r="J50" i="2"/>
  <c r="J76" i="2"/>
  <c r="J57" i="2"/>
  <c r="J34" i="2"/>
  <c r="J28" i="2"/>
  <c r="F11" i="2"/>
  <c r="F41" i="2"/>
  <c r="F8" i="2"/>
  <c r="J77" i="2"/>
  <c r="J84" i="2"/>
  <c r="F153" i="2"/>
  <c r="F79" i="2"/>
  <c r="F86" i="2"/>
  <c r="F85" i="2"/>
  <c r="J153" i="2"/>
  <c r="J79" i="2"/>
  <c r="J86" i="2"/>
  <c r="J85" i="2"/>
  <c r="J83" i="2"/>
  <c r="J78" i="2"/>
  <c r="J80" i="2"/>
  <c r="J87" i="2"/>
  <c r="J24" i="2"/>
  <c r="J13" i="2"/>
  <c r="F75" i="2"/>
  <c r="F90" i="2"/>
  <c r="F94" i="2"/>
  <c r="F98" i="2"/>
  <c r="F102" i="2"/>
  <c r="F106" i="2"/>
  <c r="F110" i="2"/>
  <c r="F114" i="2"/>
  <c r="F118" i="2"/>
  <c r="F122" i="2"/>
  <c r="F126" i="2"/>
  <c r="F130" i="2"/>
  <c r="F134" i="2"/>
  <c r="F138" i="2"/>
  <c r="F142" i="2"/>
  <c r="F146" i="2"/>
  <c r="F91" i="2"/>
  <c r="F95" i="2"/>
  <c r="F99" i="2"/>
  <c r="F103" i="2"/>
  <c r="F107" i="2"/>
  <c r="F111" i="2"/>
  <c r="F115" i="2"/>
  <c r="F119" i="2"/>
  <c r="F123" i="2"/>
  <c r="F127" i="2"/>
  <c r="F131" i="2"/>
  <c r="F135" i="2"/>
  <c r="F139" i="2"/>
  <c r="F143" i="2"/>
  <c r="F147" i="2"/>
  <c r="F151" i="2"/>
  <c r="F144" i="2"/>
  <c r="F88" i="2"/>
  <c r="F92" i="2"/>
  <c r="F96" i="2"/>
  <c r="F100" i="2"/>
  <c r="F104" i="2"/>
  <c r="F108" i="2"/>
  <c r="F112" i="2"/>
  <c r="F116" i="2"/>
  <c r="F120" i="2"/>
  <c r="F124" i="2"/>
  <c r="F128" i="2"/>
  <c r="F132" i="2"/>
  <c r="F136" i="2"/>
  <c r="F140" i="2"/>
  <c r="F148" i="2"/>
  <c r="F89" i="2"/>
  <c r="F93" i="2"/>
  <c r="F97" i="2"/>
  <c r="F101" i="2"/>
  <c r="F105" i="2"/>
  <c r="F109" i="2"/>
  <c r="F113" i="2"/>
  <c r="F117" i="2"/>
  <c r="F121" i="2"/>
  <c r="F125" i="2"/>
  <c r="F129" i="2"/>
  <c r="F133" i="2"/>
  <c r="F137" i="2"/>
  <c r="F141" i="2"/>
  <c r="F145" i="2"/>
  <c r="F149" i="2"/>
  <c r="F150" i="2"/>
  <c r="F152" i="2"/>
  <c r="F82" i="2"/>
  <c r="J75" i="2"/>
  <c r="J91" i="2"/>
  <c r="J95" i="2"/>
  <c r="J99" i="2"/>
  <c r="J103" i="2"/>
  <c r="J107" i="2"/>
  <c r="J111" i="2"/>
  <c r="J115" i="2"/>
  <c r="J119" i="2"/>
  <c r="J123" i="2"/>
  <c r="J127" i="2"/>
  <c r="J131" i="2"/>
  <c r="J135" i="2"/>
  <c r="J139" i="2"/>
  <c r="J143" i="2"/>
  <c r="J147" i="2"/>
  <c r="J88" i="2"/>
  <c r="J92" i="2"/>
  <c r="J96" i="2"/>
  <c r="J100" i="2"/>
  <c r="J104" i="2"/>
  <c r="J108" i="2"/>
  <c r="J112" i="2"/>
  <c r="J116" i="2"/>
  <c r="J120" i="2"/>
  <c r="J124" i="2"/>
  <c r="J128" i="2"/>
  <c r="J132" i="2"/>
  <c r="J136" i="2"/>
  <c r="J140" i="2"/>
  <c r="J144" i="2"/>
  <c r="J148" i="2"/>
  <c r="J152" i="2"/>
  <c r="J145" i="2"/>
  <c r="J89" i="2"/>
  <c r="J93" i="2"/>
  <c r="J97" i="2"/>
  <c r="J101" i="2"/>
  <c r="J105" i="2"/>
  <c r="J109" i="2"/>
  <c r="J113" i="2"/>
  <c r="J117" i="2"/>
  <c r="J121" i="2"/>
  <c r="J125" i="2"/>
  <c r="J129" i="2"/>
  <c r="J133" i="2"/>
  <c r="J137" i="2"/>
  <c r="J141" i="2"/>
  <c r="J149" i="2"/>
  <c r="J90" i="2"/>
  <c r="J94" i="2"/>
  <c r="J98" i="2"/>
  <c r="J102" i="2"/>
  <c r="J106" i="2"/>
  <c r="J110" i="2"/>
  <c r="J114" i="2"/>
  <c r="J118" i="2"/>
  <c r="J122" i="2"/>
  <c r="J126" i="2"/>
  <c r="J130" i="2"/>
  <c r="J134" i="2"/>
  <c r="J138" i="2"/>
  <c r="J142" i="2"/>
  <c r="J146" i="2"/>
  <c r="J150" i="2"/>
  <c r="J151" i="2"/>
  <c r="J82" i="2"/>
  <c r="F77" i="2"/>
  <c r="F84" i="2"/>
  <c r="F37" i="2"/>
  <c r="J55" i="2"/>
  <c r="J37" i="2"/>
  <c r="F17" i="2"/>
  <c r="J54" i="2"/>
  <c r="J38" i="2"/>
  <c r="J19" i="2"/>
  <c r="J22" i="2"/>
  <c r="J12" i="2"/>
  <c r="J65" i="2"/>
  <c r="J17" i="2"/>
  <c r="J68" i="2"/>
  <c r="F55" i="2"/>
  <c r="F68" i="2"/>
  <c r="F67" i="2"/>
  <c r="F51" i="2"/>
  <c r="F69" i="2"/>
  <c r="F26" i="2"/>
  <c r="F49" i="2"/>
  <c r="F31" i="2"/>
  <c r="F65" i="2"/>
  <c r="F66" i="2"/>
  <c r="F61" i="2"/>
  <c r="F53" i="2"/>
  <c r="F52" i="2"/>
  <c r="F60" i="2"/>
  <c r="F56" i="2"/>
  <c r="F42" i="2"/>
  <c r="F43" i="2"/>
  <c r="F40" i="2"/>
  <c r="F33" i="2"/>
  <c r="F32" i="2"/>
  <c r="F16" i="2"/>
  <c r="J67" i="2"/>
  <c r="J51" i="2"/>
  <c r="J69" i="2"/>
  <c r="J26" i="2"/>
  <c r="J49" i="2"/>
  <c r="J31" i="2"/>
  <c r="J66" i="2"/>
  <c r="J62" i="2"/>
  <c r="J61" i="2"/>
  <c r="J64" i="2"/>
  <c r="J53" i="2"/>
  <c r="J52" i="2"/>
  <c r="J10" i="2"/>
  <c r="J60" i="2"/>
  <c r="J56" i="2"/>
  <c r="J42" i="2"/>
  <c r="J43" i="2"/>
  <c r="J63" i="2"/>
  <c r="J40" i="2"/>
  <c r="J33" i="2"/>
  <c r="J32" i="2"/>
  <c r="J16" i="2"/>
  <c r="J71" i="2"/>
  <c r="J72" i="2"/>
  <c r="J73" i="2"/>
  <c r="J70" i="2"/>
  <c r="F71" i="2"/>
  <c r="F72" i="2"/>
  <c r="F73" i="2"/>
  <c r="F70" i="2"/>
  <c r="O89" i="9"/>
  <c r="O65" i="9"/>
  <c r="O17" i="9"/>
  <c r="O88" i="9"/>
  <c r="O64" i="9"/>
  <c r="O40" i="9"/>
  <c r="J7" i="2"/>
  <c r="Q88" i="10"/>
  <c r="Q80" i="10"/>
  <c r="Q72" i="10"/>
  <c r="Q64" i="10"/>
  <c r="Q56" i="10"/>
  <c r="J9" i="2"/>
  <c r="Q84" i="10"/>
  <c r="Q76" i="10"/>
  <c r="Q68" i="10"/>
  <c r="Q60" i="10"/>
  <c r="Q51" i="10"/>
  <c r="F76" i="2"/>
  <c r="N77" i="9"/>
  <c r="O29" i="9"/>
  <c r="G28" i="2" s="1"/>
  <c r="O77" i="9"/>
  <c r="F39" i="2"/>
  <c r="N65" i="9"/>
  <c r="F64" i="2" s="1"/>
  <c r="F28" i="2"/>
  <c r="N64" i="9"/>
  <c r="F63" i="2" s="1"/>
  <c r="F29" i="2"/>
  <c r="N63" i="9"/>
  <c r="F62" i="2" s="1"/>
  <c r="O16" i="9"/>
  <c r="O85" i="9"/>
  <c r="O73" i="9"/>
  <c r="O61" i="9"/>
  <c r="O49" i="9"/>
  <c r="O37" i="9"/>
  <c r="O25" i="9"/>
  <c r="G24" i="2" s="1"/>
  <c r="O13" i="9"/>
  <c r="O41" i="9"/>
  <c r="G39" i="2"/>
  <c r="Q50" i="10"/>
  <c r="O84" i="9"/>
  <c r="O72" i="9"/>
  <c r="G71" i="2" s="1"/>
  <c r="O60" i="9"/>
  <c r="O48" i="9"/>
  <c r="O36" i="9"/>
  <c r="O24" i="9"/>
  <c r="O12" i="9"/>
  <c r="Q9" i="10"/>
  <c r="J5" i="2"/>
  <c r="O67" i="9"/>
  <c r="O43" i="9"/>
  <c r="O7" i="9"/>
  <c r="G6" i="2" s="1"/>
  <c r="O79" i="9"/>
  <c r="O55" i="9"/>
  <c r="O31" i="9"/>
  <c r="O19" i="9"/>
  <c r="O90" i="9"/>
  <c r="O78" i="9"/>
  <c r="O66" i="9"/>
  <c r="O54" i="9"/>
  <c r="O42" i="9"/>
  <c r="O30" i="9"/>
  <c r="O18" i="9"/>
  <c r="Q46" i="10"/>
  <c r="Q42" i="10"/>
  <c r="Q38" i="10"/>
  <c r="Q34" i="10"/>
  <c r="Q30" i="10"/>
  <c r="Q26" i="10"/>
  <c r="Q22" i="10"/>
  <c r="Q18" i="10"/>
  <c r="Q79" i="10"/>
  <c r="Q59" i="10"/>
  <c r="O87" i="9"/>
  <c r="O75" i="9"/>
  <c r="G76" i="2" s="1"/>
  <c r="O63" i="9"/>
  <c r="O51" i="9"/>
  <c r="O39" i="9"/>
  <c r="O27" i="9"/>
  <c r="O15" i="9"/>
  <c r="I5" i="2"/>
  <c r="Q49" i="10"/>
  <c r="Q45" i="10"/>
  <c r="Q41" i="10"/>
  <c r="Q37" i="10"/>
  <c r="I10" i="2" s="1"/>
  <c r="Q33" i="10"/>
  <c r="Q29" i="10"/>
  <c r="Q25" i="10"/>
  <c r="Q21" i="10"/>
  <c r="Q17" i="10"/>
  <c r="Q13" i="10"/>
  <c r="O53" i="9"/>
  <c r="Q87" i="10"/>
  <c r="Q63" i="10"/>
  <c r="O62" i="9"/>
  <c r="Q78" i="10"/>
  <c r="Q58" i="10"/>
  <c r="Q48" i="10"/>
  <c r="Q44" i="10"/>
  <c r="Q40" i="10"/>
  <c r="Q36" i="10"/>
  <c r="Q32" i="10"/>
  <c r="Q28" i="10"/>
  <c r="Q24" i="10"/>
  <c r="Q20" i="10"/>
  <c r="Q16" i="10"/>
  <c r="Q12" i="10"/>
  <c r="Q83" i="10"/>
  <c r="Q67" i="10"/>
  <c r="O86" i="9"/>
  <c r="O74" i="9"/>
  <c r="O38" i="9"/>
  <c r="O26" i="9"/>
  <c r="Q82" i="10"/>
  <c r="Q70" i="10"/>
  <c r="Q54" i="10"/>
  <c r="O83" i="9"/>
  <c r="O71" i="9"/>
  <c r="O59" i="9"/>
  <c r="O47" i="9"/>
  <c r="O35" i="9"/>
  <c r="O23" i="9"/>
  <c r="G52" i="2"/>
  <c r="Q53" i="10"/>
  <c r="Q7" i="10"/>
  <c r="Q71" i="10"/>
  <c r="O50" i="9"/>
  <c r="Q86" i="10"/>
  <c r="Q66" i="10"/>
  <c r="O82" i="9"/>
  <c r="O70" i="9"/>
  <c r="O58" i="9"/>
  <c r="G27" i="2" s="1"/>
  <c r="O46" i="9"/>
  <c r="O34" i="9"/>
  <c r="O22" i="9"/>
  <c r="O10" i="9"/>
  <c r="Q89" i="10"/>
  <c r="Q85" i="10"/>
  <c r="Q81" i="10"/>
  <c r="Q77" i="10"/>
  <c r="Q73" i="10"/>
  <c r="Q69" i="10"/>
  <c r="Q65" i="10"/>
  <c r="Q61" i="10"/>
  <c r="Q57" i="10"/>
  <c r="Q75" i="10"/>
  <c r="Q55" i="10"/>
  <c r="Q74" i="10"/>
  <c r="Q62" i="10"/>
  <c r="O81" i="9"/>
  <c r="O69" i="9"/>
  <c r="O57" i="9"/>
  <c r="O45" i="9"/>
  <c r="O33" i="9"/>
  <c r="G32" i="2" s="1"/>
  <c r="O21" i="9"/>
  <c r="O9" i="9"/>
  <c r="Q52" i="10"/>
  <c r="Q47" i="10"/>
  <c r="Q43" i="10"/>
  <c r="Q39" i="10"/>
  <c r="Q35" i="10"/>
  <c r="Q31" i="10"/>
  <c r="Q27" i="10"/>
  <c r="Q23" i="10"/>
  <c r="Q19" i="10"/>
  <c r="Q15" i="10"/>
  <c r="I49" i="2" s="1"/>
  <c r="Q11" i="10"/>
  <c r="Q8" i="10"/>
  <c r="O80" i="9"/>
  <c r="O68" i="9"/>
  <c r="O56" i="9"/>
  <c r="O44" i="9"/>
  <c r="O32" i="9"/>
  <c r="O20" i="9"/>
  <c r="G26" i="2" s="1"/>
  <c r="O8" i="9"/>
  <c r="Q6" i="10"/>
  <c r="I6" i="2" s="1"/>
  <c r="K76" i="11"/>
  <c r="L76" i="11"/>
  <c r="K77" i="11"/>
  <c r="L77" i="11"/>
  <c r="K78" i="11"/>
  <c r="L78" i="11"/>
  <c r="K79" i="11"/>
  <c r="L79" i="11"/>
  <c r="K80" i="11"/>
  <c r="L80" i="11"/>
  <c r="K81" i="11"/>
  <c r="L81" i="11"/>
  <c r="K82" i="11"/>
  <c r="L82" i="11"/>
  <c r="K83" i="11"/>
  <c r="L83" i="11"/>
  <c r="K84" i="11"/>
  <c r="L84" i="11"/>
  <c r="K85" i="11"/>
  <c r="L85" i="11"/>
  <c r="K86" i="11"/>
  <c r="L86" i="11"/>
  <c r="K87" i="11"/>
  <c r="L87" i="11"/>
  <c r="K88" i="11"/>
  <c r="L88" i="11"/>
  <c r="K89" i="11"/>
  <c r="L89" i="11"/>
  <c r="K90" i="11"/>
  <c r="L90" i="11"/>
  <c r="Y7" i="3"/>
  <c r="AC7" i="3" s="1"/>
  <c r="Y9" i="3"/>
  <c r="AC9" i="3" s="1"/>
  <c r="Y10" i="3"/>
  <c r="AC10" i="3" s="1"/>
  <c r="AC11" i="3"/>
  <c r="Y12" i="3"/>
  <c r="AC12" i="3" s="1"/>
  <c r="Y13" i="3"/>
  <c r="AC13" i="3" s="1"/>
  <c r="Y14" i="3"/>
  <c r="AC14" i="3" s="1"/>
  <c r="Y15" i="3"/>
  <c r="AC15" i="3" s="1"/>
  <c r="Y16" i="3"/>
  <c r="AC16" i="3" s="1"/>
  <c r="Y17" i="3"/>
  <c r="AC17" i="3" s="1"/>
  <c r="Y18" i="3"/>
  <c r="AC18" i="3" s="1"/>
  <c r="AC19" i="3"/>
  <c r="Y20" i="3"/>
  <c r="AC20" i="3" s="1"/>
  <c r="Y21" i="3"/>
  <c r="AC21" i="3" s="1"/>
  <c r="Y22" i="3"/>
  <c r="AC22" i="3" s="1"/>
  <c r="Y23" i="3"/>
  <c r="AC23" i="3" s="1"/>
  <c r="Y24" i="3"/>
  <c r="AC24" i="3" s="1"/>
  <c r="Y25" i="3"/>
  <c r="AC25" i="3" s="1"/>
  <c r="AC26" i="3"/>
  <c r="Y27" i="3"/>
  <c r="AC27" i="3" s="1"/>
  <c r="Y28" i="3"/>
  <c r="AC28" i="3" s="1"/>
  <c r="Y29" i="3"/>
  <c r="AC29" i="3" s="1"/>
  <c r="Y30" i="3"/>
  <c r="AC30" i="3" s="1"/>
  <c r="Y31" i="3"/>
  <c r="AC31" i="3" s="1"/>
  <c r="AC32" i="3"/>
  <c r="Y33" i="3"/>
  <c r="AC33" i="3" s="1"/>
  <c r="Y34" i="3"/>
  <c r="AC34" i="3" s="1"/>
  <c r="Y35" i="3"/>
  <c r="AC35" i="3" s="1"/>
  <c r="Y36" i="3"/>
  <c r="AC36" i="3" s="1"/>
  <c r="Y37" i="3"/>
  <c r="AC37" i="3" s="1"/>
  <c r="Y38" i="3"/>
  <c r="AC38" i="3" s="1"/>
  <c r="Y39" i="3"/>
  <c r="AC39" i="3" s="1"/>
  <c r="Y40" i="3"/>
  <c r="AC40" i="3" s="1"/>
  <c r="Y41" i="3"/>
  <c r="AC41" i="3" s="1"/>
  <c r="Y43" i="3"/>
  <c r="AC43" i="3" s="1"/>
  <c r="AC44" i="3"/>
  <c r="Y45" i="3"/>
  <c r="AC45" i="3" s="1"/>
  <c r="Y46" i="3"/>
  <c r="AC46" i="3" s="1"/>
  <c r="Y47" i="3"/>
  <c r="AC47" i="3" s="1"/>
  <c r="AC48" i="3"/>
  <c r="Y49" i="3"/>
  <c r="AC49" i="3" s="1"/>
  <c r="Y50" i="3"/>
  <c r="AC50" i="3" s="1"/>
  <c r="Y51" i="3"/>
  <c r="AC51" i="3" s="1"/>
  <c r="Y52" i="3"/>
  <c r="AC52" i="3" s="1"/>
  <c r="Y53" i="3"/>
  <c r="AC53" i="3" s="1"/>
  <c r="Y54" i="3"/>
  <c r="AC54" i="3" s="1"/>
  <c r="Y55" i="3"/>
  <c r="AC55" i="3" s="1"/>
  <c r="Y56" i="3"/>
  <c r="AC56" i="3" s="1"/>
  <c r="Y57" i="3"/>
  <c r="AC57" i="3" s="1"/>
  <c r="AC58" i="3"/>
  <c r="Y59" i="3"/>
  <c r="AC59" i="3" s="1"/>
  <c r="Y60" i="3"/>
  <c r="AC60" i="3" s="1"/>
  <c r="Y61" i="3"/>
  <c r="AC61" i="3" s="1"/>
  <c r="Y62" i="3"/>
  <c r="AC62" i="3" s="1"/>
  <c r="Y63" i="3"/>
  <c r="AC63" i="3" s="1"/>
  <c r="Y64" i="3"/>
  <c r="AC64" i="3" s="1"/>
  <c r="Y65" i="3"/>
  <c r="AC65" i="3" s="1"/>
  <c r="Y66" i="3"/>
  <c r="AC66" i="3" s="1"/>
  <c r="Y67" i="3"/>
  <c r="AC67" i="3" s="1"/>
  <c r="Y68" i="3"/>
  <c r="AC68" i="3" s="1"/>
  <c r="Y69" i="3"/>
  <c r="AC69" i="3" s="1"/>
  <c r="Y70" i="3"/>
  <c r="AC70" i="3" s="1"/>
  <c r="Y71" i="3"/>
  <c r="AC71" i="3" s="1"/>
  <c r="Y72" i="3"/>
  <c r="AC72" i="3" s="1"/>
  <c r="Y73" i="3"/>
  <c r="AC73" i="3" s="1"/>
  <c r="Y74" i="3"/>
  <c r="AC74" i="3" s="1"/>
  <c r="Y75" i="3"/>
  <c r="AC75" i="3" s="1"/>
  <c r="Y76" i="3"/>
  <c r="AC76" i="3" s="1"/>
  <c r="Y77" i="3"/>
  <c r="AC77" i="3" s="1"/>
  <c r="Y78" i="3"/>
  <c r="AC78" i="3" s="1"/>
  <c r="Y79" i="3"/>
  <c r="AC79" i="3" s="1"/>
  <c r="Y80" i="3"/>
  <c r="AC80" i="3" s="1"/>
  <c r="Y81" i="3"/>
  <c r="AC81" i="3" s="1"/>
  <c r="Y82" i="3"/>
  <c r="AC82" i="3" s="1"/>
  <c r="Y83" i="3"/>
  <c r="AC83" i="3" s="1"/>
  <c r="Y84" i="3"/>
  <c r="AC84" i="3" s="1"/>
  <c r="Y85" i="3"/>
  <c r="AC85" i="3" s="1"/>
  <c r="Y86" i="3"/>
  <c r="AC86" i="3" s="1"/>
  <c r="Y87" i="3"/>
  <c r="AC87" i="3" s="1"/>
  <c r="Y88" i="3"/>
  <c r="AC88" i="3" s="1"/>
  <c r="Y89" i="3"/>
  <c r="AC89" i="3" s="1"/>
  <c r="Y90" i="3"/>
  <c r="AC90" i="3" s="1"/>
  <c r="AP8" i="22"/>
  <c r="AR8" i="22"/>
  <c r="AP9" i="22"/>
  <c r="AR10" i="22"/>
  <c r="AP12" i="22"/>
  <c r="AP13" i="22"/>
  <c r="AR14" i="22"/>
  <c r="AR15" i="22"/>
  <c r="AP16" i="22"/>
  <c r="AP20" i="22"/>
  <c r="AR22" i="22"/>
  <c r="AP24" i="22"/>
  <c r="AR26" i="22"/>
  <c r="AR27" i="22"/>
  <c r="AP27" i="22"/>
  <c r="AP28" i="22"/>
  <c r="AR30" i="22"/>
  <c r="AR31" i="22"/>
  <c r="AP32" i="22"/>
  <c r="AP34" i="22"/>
  <c r="AR34" i="22"/>
  <c r="AR35" i="22"/>
  <c r="AP38" i="22"/>
  <c r="AR38" i="22"/>
  <c r="AR39" i="22"/>
  <c r="AP40" i="22"/>
  <c r="AR43" i="22"/>
  <c r="AP44" i="22"/>
  <c r="AR44" i="22"/>
  <c r="AP45" i="22"/>
  <c r="AR47" i="22"/>
  <c r="AP53" i="22"/>
  <c r="AR56" i="22"/>
  <c r="AP58" i="22"/>
  <c r="AP59" i="22"/>
  <c r="AR59" i="22"/>
  <c r="AP62" i="22"/>
  <c r="AP63" i="22"/>
  <c r="AR63" i="22"/>
  <c r="AP67" i="22"/>
  <c r="AP71" i="22"/>
  <c r="AR74" i="22"/>
  <c r="AP75" i="22"/>
  <c r="Q77" i="22"/>
  <c r="U77" i="22" s="1"/>
  <c r="AR77" i="22"/>
  <c r="Q78" i="22"/>
  <c r="U78" i="22" s="1"/>
  <c r="AQ78" i="22"/>
  <c r="AR78" i="22"/>
  <c r="Q79" i="22"/>
  <c r="U79" i="22" s="1"/>
  <c r="AQ79" i="22"/>
  <c r="Q80" i="22"/>
  <c r="U80" i="22" s="1"/>
  <c r="Q81" i="22"/>
  <c r="U81" i="22" s="1"/>
  <c r="AR81" i="22"/>
  <c r="Q82" i="22"/>
  <c r="U82" i="22" s="1"/>
  <c r="AP82" i="22"/>
  <c r="Q83" i="22"/>
  <c r="U83" i="22" s="1"/>
  <c r="AO83" i="22" s="1"/>
  <c r="AQ83" i="22"/>
  <c r="AQ84" i="22"/>
  <c r="Q85" i="22"/>
  <c r="U85" i="22" s="1"/>
  <c r="Q86" i="22"/>
  <c r="U86" i="22" s="1"/>
  <c r="Q87" i="22"/>
  <c r="U87" i="22" s="1"/>
  <c r="AQ87" i="22"/>
  <c r="AP87" i="22"/>
  <c r="AQ88" i="22"/>
  <c r="U89" i="22"/>
  <c r="Q90" i="22"/>
  <c r="U90" i="22" s="1"/>
  <c r="Q91" i="22"/>
  <c r="U91" i="22" s="1"/>
  <c r="AO91" i="22" s="1"/>
  <c r="N6" i="10"/>
  <c r="P6" i="10"/>
  <c r="N7" i="10"/>
  <c r="P7" i="10"/>
  <c r="N8" i="10"/>
  <c r="P8" i="10"/>
  <c r="N9" i="10"/>
  <c r="P9" i="10"/>
  <c r="N10" i="10"/>
  <c r="P10" i="10"/>
  <c r="N11" i="10"/>
  <c r="P11" i="10"/>
  <c r="N12" i="10"/>
  <c r="P12" i="10"/>
  <c r="N13" i="10"/>
  <c r="P13" i="10"/>
  <c r="N14" i="10"/>
  <c r="P14" i="10"/>
  <c r="N15" i="10"/>
  <c r="P15" i="10"/>
  <c r="N16" i="10"/>
  <c r="P16" i="10"/>
  <c r="N18" i="10"/>
  <c r="P18" i="10"/>
  <c r="N19" i="10"/>
  <c r="P19" i="10"/>
  <c r="N20" i="10"/>
  <c r="P20" i="10"/>
  <c r="N21" i="10"/>
  <c r="P21" i="10"/>
  <c r="N22" i="10"/>
  <c r="P22" i="10"/>
  <c r="N23" i="10"/>
  <c r="P23" i="10"/>
  <c r="N24" i="10"/>
  <c r="P24" i="10"/>
  <c r="N25" i="10"/>
  <c r="P25" i="10"/>
  <c r="N26" i="10"/>
  <c r="P26" i="10"/>
  <c r="N27" i="10"/>
  <c r="P27" i="10"/>
  <c r="N28" i="10"/>
  <c r="P28" i="10"/>
  <c r="N31" i="10"/>
  <c r="P31" i="10"/>
  <c r="N32" i="10"/>
  <c r="P32" i="10"/>
  <c r="N33" i="10"/>
  <c r="P33" i="10"/>
  <c r="N34" i="10"/>
  <c r="P34" i="10"/>
  <c r="N35" i="10"/>
  <c r="P35" i="10"/>
  <c r="N36" i="10"/>
  <c r="P36" i="10"/>
  <c r="N37" i="10"/>
  <c r="P37" i="10"/>
  <c r="N38" i="10"/>
  <c r="P38" i="10"/>
  <c r="N39" i="10"/>
  <c r="P39" i="10"/>
  <c r="N40" i="10"/>
  <c r="P40" i="10"/>
  <c r="N41" i="10"/>
  <c r="P41" i="10"/>
  <c r="N42" i="10"/>
  <c r="P42" i="10"/>
  <c r="N43" i="10"/>
  <c r="P43" i="10"/>
  <c r="N44" i="10"/>
  <c r="P44" i="10"/>
  <c r="N45" i="10"/>
  <c r="P45" i="10"/>
  <c r="N46" i="10"/>
  <c r="P46" i="10"/>
  <c r="N47" i="10"/>
  <c r="P47" i="10"/>
  <c r="N48" i="10"/>
  <c r="P48" i="10"/>
  <c r="N49" i="10"/>
  <c r="P49" i="10"/>
  <c r="N50" i="10"/>
  <c r="P50" i="10"/>
  <c r="N51" i="10"/>
  <c r="P51" i="10"/>
  <c r="N52" i="10"/>
  <c r="P52" i="10"/>
  <c r="N53" i="10"/>
  <c r="P53" i="10"/>
  <c r="N54" i="10"/>
  <c r="P54" i="10"/>
  <c r="N55" i="10"/>
  <c r="P55" i="10"/>
  <c r="N56" i="10"/>
  <c r="P56" i="10"/>
  <c r="N57" i="10"/>
  <c r="P57" i="10"/>
  <c r="N58" i="10"/>
  <c r="P58" i="10"/>
  <c r="N59" i="10"/>
  <c r="P59" i="10"/>
  <c r="N60" i="10"/>
  <c r="P60" i="10"/>
  <c r="N61" i="10"/>
  <c r="P61" i="10"/>
  <c r="N62" i="10"/>
  <c r="P62" i="10"/>
  <c r="N63" i="10"/>
  <c r="P63" i="10"/>
  <c r="N64" i="10"/>
  <c r="P64" i="10"/>
  <c r="N65" i="10"/>
  <c r="P66" i="10"/>
  <c r="S66" i="10" s="1"/>
  <c r="N67" i="10"/>
  <c r="P67" i="10"/>
  <c r="N68" i="10"/>
  <c r="P68" i="10"/>
  <c r="P70" i="10"/>
  <c r="N71" i="10"/>
  <c r="P71" i="10"/>
  <c r="N72" i="10"/>
  <c r="P72" i="10"/>
  <c r="N73" i="10"/>
  <c r="P73" i="10"/>
  <c r="N74" i="10"/>
  <c r="P74" i="10"/>
  <c r="N75" i="10"/>
  <c r="N76" i="10"/>
  <c r="P76" i="10"/>
  <c r="N77" i="10"/>
  <c r="P77" i="10"/>
  <c r="N78" i="10"/>
  <c r="P78" i="10"/>
  <c r="N79" i="10"/>
  <c r="P79" i="10"/>
  <c r="N80" i="10"/>
  <c r="N81" i="10"/>
  <c r="P81" i="10"/>
  <c r="N82" i="10"/>
  <c r="P82" i="10"/>
  <c r="N83" i="10"/>
  <c r="P83" i="10"/>
  <c r="N84" i="10"/>
  <c r="P84" i="10"/>
  <c r="N85" i="10"/>
  <c r="P85" i="10"/>
  <c r="N86" i="10"/>
  <c r="P86" i="10"/>
  <c r="N87" i="10"/>
  <c r="P87" i="10"/>
  <c r="N88" i="10"/>
  <c r="N89" i="10"/>
  <c r="P89" i="10"/>
  <c r="S19" i="10" l="1"/>
  <c r="I72" i="2"/>
  <c r="I60" i="2"/>
  <c r="G51" i="2"/>
  <c r="I7" i="2"/>
  <c r="I44" i="2"/>
  <c r="G73" i="2"/>
  <c r="I67" i="2"/>
  <c r="G54" i="2"/>
  <c r="G40" i="2"/>
  <c r="G38" i="2"/>
  <c r="I85" i="2"/>
  <c r="I34" i="2"/>
  <c r="I71" i="2"/>
  <c r="G48" i="2"/>
  <c r="I69" i="2"/>
  <c r="I50" i="2"/>
  <c r="I32" i="2"/>
  <c r="I48" i="2"/>
  <c r="I29" i="2"/>
  <c r="I9" i="2"/>
  <c r="I68" i="2"/>
  <c r="I12" i="2"/>
  <c r="I13" i="2"/>
  <c r="I46" i="2"/>
  <c r="I64" i="2"/>
  <c r="G60" i="2"/>
  <c r="G13" i="2"/>
  <c r="G79" i="2"/>
  <c r="G83" i="2"/>
  <c r="G81" i="2"/>
  <c r="G77" i="2"/>
  <c r="G63" i="2"/>
  <c r="G35" i="2"/>
  <c r="G85" i="2"/>
  <c r="G84" i="2"/>
  <c r="G86" i="2"/>
  <c r="G34" i="2"/>
  <c r="G18" i="2"/>
  <c r="I33" i="2"/>
  <c r="G47" i="2"/>
  <c r="G45" i="2"/>
  <c r="G25" i="2"/>
  <c r="I58" i="2"/>
  <c r="I56" i="2"/>
  <c r="G53" i="2"/>
  <c r="G12" i="2"/>
  <c r="G42" i="2"/>
  <c r="G72" i="2"/>
  <c r="I38" i="2"/>
  <c r="G29" i="2"/>
  <c r="G49" i="2"/>
  <c r="G36" i="2"/>
  <c r="I25" i="2"/>
  <c r="G64" i="2"/>
  <c r="G50" i="2"/>
  <c r="G16" i="2"/>
  <c r="G57" i="2"/>
  <c r="I26" i="2"/>
  <c r="I51" i="2"/>
  <c r="I41" i="2"/>
  <c r="G66" i="2"/>
  <c r="I154" i="2"/>
  <c r="I86" i="2"/>
  <c r="I153" i="2"/>
  <c r="G82" i="2"/>
  <c r="I84" i="2"/>
  <c r="I75" i="2"/>
  <c r="I88" i="2"/>
  <c r="I92" i="2"/>
  <c r="I96" i="2"/>
  <c r="I100" i="2"/>
  <c r="I104" i="2"/>
  <c r="I108" i="2"/>
  <c r="I112" i="2"/>
  <c r="I116" i="2"/>
  <c r="I120" i="2"/>
  <c r="I124" i="2"/>
  <c r="I128" i="2"/>
  <c r="I132" i="2"/>
  <c r="I136" i="2"/>
  <c r="I140" i="2"/>
  <c r="I144" i="2"/>
  <c r="I152" i="2"/>
  <c r="I89" i="2"/>
  <c r="I93" i="2"/>
  <c r="I97" i="2"/>
  <c r="I101" i="2"/>
  <c r="I105" i="2"/>
  <c r="I109" i="2"/>
  <c r="I113" i="2"/>
  <c r="I117" i="2"/>
  <c r="I121" i="2"/>
  <c r="I125" i="2"/>
  <c r="I129" i="2"/>
  <c r="I133" i="2"/>
  <c r="I137" i="2"/>
  <c r="I141" i="2"/>
  <c r="I145" i="2"/>
  <c r="I149" i="2"/>
  <c r="I90" i="2"/>
  <c r="I94" i="2"/>
  <c r="I98" i="2"/>
  <c r="I102" i="2"/>
  <c r="I106" i="2"/>
  <c r="I110" i="2"/>
  <c r="I114" i="2"/>
  <c r="I118" i="2"/>
  <c r="I122" i="2"/>
  <c r="I126" i="2"/>
  <c r="I130" i="2"/>
  <c r="I134" i="2"/>
  <c r="I138" i="2"/>
  <c r="I142" i="2"/>
  <c r="I146" i="2"/>
  <c r="I91" i="2"/>
  <c r="I95" i="2"/>
  <c r="I99" i="2"/>
  <c r="I103" i="2"/>
  <c r="I107" i="2"/>
  <c r="I111" i="2"/>
  <c r="I115" i="2"/>
  <c r="I119" i="2"/>
  <c r="I123" i="2"/>
  <c r="I127" i="2"/>
  <c r="I131" i="2"/>
  <c r="I135" i="2"/>
  <c r="I139" i="2"/>
  <c r="I143" i="2"/>
  <c r="I147" i="2"/>
  <c r="I151" i="2"/>
  <c r="I148" i="2"/>
  <c r="I150" i="2"/>
  <c r="I78" i="2"/>
  <c r="I74" i="2"/>
  <c r="I83" i="2"/>
  <c r="I87" i="2"/>
  <c r="I82" i="2"/>
  <c r="G87" i="2"/>
  <c r="I79" i="2"/>
  <c r="I77" i="2"/>
  <c r="G154" i="2"/>
  <c r="G74" i="2"/>
  <c r="G80" i="2"/>
  <c r="G153" i="2"/>
  <c r="I76" i="2"/>
  <c r="I80" i="2"/>
  <c r="I81" i="2"/>
  <c r="G75" i="2"/>
  <c r="G89" i="2"/>
  <c r="G93" i="2"/>
  <c r="G97" i="2"/>
  <c r="G101" i="2"/>
  <c r="G105" i="2"/>
  <c r="G109" i="2"/>
  <c r="G113" i="2"/>
  <c r="G117" i="2"/>
  <c r="G121" i="2"/>
  <c r="G125" i="2"/>
  <c r="G129" i="2"/>
  <c r="G133" i="2"/>
  <c r="G137" i="2"/>
  <c r="G141" i="2"/>
  <c r="G145" i="2"/>
  <c r="G149" i="2"/>
  <c r="G90" i="2"/>
  <c r="G94" i="2"/>
  <c r="G98" i="2"/>
  <c r="G102" i="2"/>
  <c r="G106" i="2"/>
  <c r="G110" i="2"/>
  <c r="G114" i="2"/>
  <c r="G118" i="2"/>
  <c r="G122" i="2"/>
  <c r="G126" i="2"/>
  <c r="G130" i="2"/>
  <c r="G134" i="2"/>
  <c r="G138" i="2"/>
  <c r="G142" i="2"/>
  <c r="G146" i="2"/>
  <c r="G150" i="2"/>
  <c r="G147" i="2"/>
  <c r="G91" i="2"/>
  <c r="G95" i="2"/>
  <c r="G99" i="2"/>
  <c r="G103" i="2"/>
  <c r="G107" i="2"/>
  <c r="G111" i="2"/>
  <c r="G115" i="2"/>
  <c r="G119" i="2"/>
  <c r="G123" i="2"/>
  <c r="G127" i="2"/>
  <c r="G131" i="2"/>
  <c r="G135" i="2"/>
  <c r="G139" i="2"/>
  <c r="G143" i="2"/>
  <c r="G88" i="2"/>
  <c r="G92" i="2"/>
  <c r="G96" i="2"/>
  <c r="G100" i="2"/>
  <c r="G104" i="2"/>
  <c r="G108" i="2"/>
  <c r="G112" i="2"/>
  <c r="G116" i="2"/>
  <c r="G120" i="2"/>
  <c r="G124" i="2"/>
  <c r="G128" i="2"/>
  <c r="G132" i="2"/>
  <c r="G136" i="2"/>
  <c r="G140" i="2"/>
  <c r="G144" i="2"/>
  <c r="G148" i="2"/>
  <c r="G152" i="2"/>
  <c r="G151" i="2"/>
  <c r="G78" i="2"/>
  <c r="G22" i="2"/>
  <c r="G11" i="2"/>
  <c r="G15" i="2"/>
  <c r="AD88" i="3"/>
  <c r="AH88" i="3" s="1"/>
  <c r="AD84" i="3"/>
  <c r="AH84" i="3" s="1"/>
  <c r="AD80" i="3"/>
  <c r="AH80" i="3" s="1"/>
  <c r="AD76" i="3"/>
  <c r="AH76" i="3" s="1"/>
  <c r="AD72" i="3"/>
  <c r="AH72" i="3" s="1"/>
  <c r="AD68" i="3"/>
  <c r="AH68" i="3" s="1"/>
  <c r="AD64" i="3"/>
  <c r="AH64" i="3" s="1"/>
  <c r="AD60" i="3"/>
  <c r="AH60" i="3" s="1"/>
  <c r="AD56" i="3"/>
  <c r="AH56" i="3" s="1"/>
  <c r="AD52" i="3"/>
  <c r="AH52" i="3" s="1"/>
  <c r="AD48" i="3"/>
  <c r="AH48" i="3" s="1"/>
  <c r="AD44" i="3"/>
  <c r="AH44" i="3" s="1"/>
  <c r="AD39" i="3"/>
  <c r="AH39" i="3" s="1"/>
  <c r="AD35" i="3"/>
  <c r="AH35" i="3" s="1"/>
  <c r="AD31" i="3"/>
  <c r="AH31" i="3" s="1"/>
  <c r="AD27" i="3"/>
  <c r="AH27" i="3" s="1"/>
  <c r="Q26" i="2" s="1"/>
  <c r="AD23" i="3"/>
  <c r="AH23" i="3" s="1"/>
  <c r="AD19" i="3"/>
  <c r="AH19" i="3" s="1"/>
  <c r="AD15" i="3"/>
  <c r="AH15" i="3" s="1"/>
  <c r="AD11" i="3"/>
  <c r="AH11" i="3" s="1"/>
  <c r="AD87" i="3"/>
  <c r="AH87" i="3" s="1"/>
  <c r="AD83" i="3"/>
  <c r="AH83" i="3" s="1"/>
  <c r="AD79" i="3"/>
  <c r="AH79" i="3" s="1"/>
  <c r="AD75" i="3"/>
  <c r="AH75" i="3" s="1"/>
  <c r="AD71" i="3"/>
  <c r="AH71" i="3" s="1"/>
  <c r="AD67" i="3"/>
  <c r="AH67" i="3" s="1"/>
  <c r="Q66" i="2" s="1"/>
  <c r="AD63" i="3"/>
  <c r="AH63" i="3" s="1"/>
  <c r="AD59" i="3"/>
  <c r="AH59" i="3" s="1"/>
  <c r="AD55" i="3"/>
  <c r="AH55" i="3" s="1"/>
  <c r="AD51" i="3"/>
  <c r="AH51" i="3" s="1"/>
  <c r="AD47" i="3"/>
  <c r="AH47" i="3" s="1"/>
  <c r="AD43" i="3"/>
  <c r="AH43" i="3" s="1"/>
  <c r="AD38" i="3"/>
  <c r="AH38" i="3" s="1"/>
  <c r="AD34" i="3"/>
  <c r="AH34" i="3" s="1"/>
  <c r="Q33" i="2" s="1"/>
  <c r="AD30" i="3"/>
  <c r="AH30" i="3" s="1"/>
  <c r="AD26" i="3"/>
  <c r="AH26" i="3" s="1"/>
  <c r="AD22" i="3"/>
  <c r="AH22" i="3" s="1"/>
  <c r="Q21" i="2" s="1"/>
  <c r="AD18" i="3"/>
  <c r="AH18" i="3" s="1"/>
  <c r="Q17" i="2" s="1"/>
  <c r="AD14" i="3"/>
  <c r="AH14" i="3" s="1"/>
  <c r="AD10" i="3"/>
  <c r="AH10" i="3" s="1"/>
  <c r="Q84" i="2" s="1"/>
  <c r="AD90" i="3"/>
  <c r="AH90" i="3" s="1"/>
  <c r="AD86" i="3"/>
  <c r="AH86" i="3" s="1"/>
  <c r="AD82" i="3"/>
  <c r="AH82" i="3" s="1"/>
  <c r="AD78" i="3"/>
  <c r="AH78" i="3" s="1"/>
  <c r="AD74" i="3"/>
  <c r="AH74" i="3" s="1"/>
  <c r="Q73" i="2" s="1"/>
  <c r="AD70" i="3"/>
  <c r="AH70" i="3" s="1"/>
  <c r="AD66" i="3"/>
  <c r="AH66" i="3" s="1"/>
  <c r="AD62" i="3"/>
  <c r="AH62" i="3" s="1"/>
  <c r="Q61" i="2" s="1"/>
  <c r="AD58" i="3"/>
  <c r="AH58" i="3" s="1"/>
  <c r="AD54" i="3"/>
  <c r="AH54" i="3" s="1"/>
  <c r="Q53" i="2" s="1"/>
  <c r="AD50" i="3"/>
  <c r="AH50" i="3" s="1"/>
  <c r="Q49" i="2" s="1"/>
  <c r="AD46" i="3"/>
  <c r="AH46" i="3" s="1"/>
  <c r="AD41" i="3"/>
  <c r="AH41" i="3" s="1"/>
  <c r="AD37" i="3"/>
  <c r="AH37" i="3" s="1"/>
  <c r="AD33" i="3"/>
  <c r="AH33" i="3" s="1"/>
  <c r="AD29" i="3"/>
  <c r="AH29" i="3" s="1"/>
  <c r="Q79" i="2" s="1"/>
  <c r="AD25" i="3"/>
  <c r="AH25" i="3" s="1"/>
  <c r="AD21" i="3"/>
  <c r="AH21" i="3" s="1"/>
  <c r="Q86" i="2" s="1"/>
  <c r="AD17" i="3"/>
  <c r="AH17" i="3" s="1"/>
  <c r="Q16" i="2" s="1"/>
  <c r="AD13" i="3"/>
  <c r="AH13" i="3" s="1"/>
  <c r="AD9" i="3"/>
  <c r="AH9" i="3" s="1"/>
  <c r="Q85" i="2" s="1"/>
  <c r="AD89" i="3"/>
  <c r="AH89" i="3" s="1"/>
  <c r="AD85" i="3"/>
  <c r="AH85" i="3" s="1"/>
  <c r="AD81" i="3"/>
  <c r="AH81" i="3" s="1"/>
  <c r="AD77" i="3"/>
  <c r="AH77" i="3" s="1"/>
  <c r="AD73" i="3"/>
  <c r="AH73" i="3" s="1"/>
  <c r="AD69" i="3"/>
  <c r="AH69" i="3" s="1"/>
  <c r="AD65" i="3"/>
  <c r="AH65" i="3" s="1"/>
  <c r="AD61" i="3"/>
  <c r="AH61" i="3" s="1"/>
  <c r="AD57" i="3"/>
  <c r="AH57" i="3" s="1"/>
  <c r="AD53" i="3"/>
  <c r="AH53" i="3" s="1"/>
  <c r="AD49" i="3"/>
  <c r="AH49" i="3" s="1"/>
  <c r="AD45" i="3"/>
  <c r="AH45" i="3" s="1"/>
  <c r="AD40" i="3"/>
  <c r="AH40" i="3" s="1"/>
  <c r="AD36" i="3"/>
  <c r="AH36" i="3" s="1"/>
  <c r="AD32" i="3"/>
  <c r="AH32" i="3" s="1"/>
  <c r="Q31" i="2" s="1"/>
  <c r="AD28" i="3"/>
  <c r="AH28" i="3" s="1"/>
  <c r="AD24" i="3"/>
  <c r="AH24" i="3" s="1"/>
  <c r="AD20" i="3"/>
  <c r="AH20" i="3" s="1"/>
  <c r="AD16" i="3"/>
  <c r="AH16" i="3" s="1"/>
  <c r="AD12" i="3"/>
  <c r="AH12" i="3" s="1"/>
  <c r="AD7" i="3"/>
  <c r="AH7" i="3" s="1"/>
  <c r="Q6" i="2" s="1"/>
  <c r="I42" i="2"/>
  <c r="I22" i="2"/>
  <c r="G43" i="2"/>
  <c r="G44" i="2"/>
  <c r="I27" i="2"/>
  <c r="G14" i="2"/>
  <c r="G59" i="2"/>
  <c r="G68" i="2"/>
  <c r="G69" i="2"/>
  <c r="G62" i="2"/>
  <c r="G37" i="2"/>
  <c r="G67" i="2"/>
  <c r="G30" i="2"/>
  <c r="G10" i="2"/>
  <c r="G46" i="2"/>
  <c r="G65" i="2"/>
  <c r="G41" i="2"/>
  <c r="G31" i="2"/>
  <c r="G33" i="2"/>
  <c r="G55" i="2"/>
  <c r="G56" i="2"/>
  <c r="G19" i="2"/>
  <c r="G58" i="2"/>
  <c r="G61" i="2"/>
  <c r="G17" i="2"/>
  <c r="G23" i="2"/>
  <c r="G20" i="2"/>
  <c r="I11" i="2"/>
  <c r="I65" i="2"/>
  <c r="I28" i="2"/>
  <c r="I31" i="2"/>
  <c r="I35" i="2"/>
  <c r="I47" i="2"/>
  <c r="I16" i="2"/>
  <c r="I57" i="2"/>
  <c r="I61" i="2"/>
  <c r="I37" i="2"/>
  <c r="I39" i="2"/>
  <c r="I19" i="2"/>
  <c r="I20" i="2"/>
  <c r="I40" i="2"/>
  <c r="I53" i="2"/>
  <c r="I62" i="2"/>
  <c r="I14" i="2"/>
  <c r="I24" i="2"/>
  <c r="I59" i="2"/>
  <c r="I15" i="2"/>
  <c r="I55" i="2"/>
  <c r="I63" i="2"/>
  <c r="I17" i="2"/>
  <c r="I66" i="2"/>
  <c r="I18" i="2"/>
  <c r="I30" i="2"/>
  <c r="I36" i="2"/>
  <c r="I23" i="2"/>
  <c r="I43" i="2"/>
  <c r="I45" i="2"/>
  <c r="I54" i="2"/>
  <c r="I52" i="2"/>
  <c r="I70" i="2"/>
  <c r="I73" i="2"/>
  <c r="G70" i="2"/>
  <c r="G8" i="2"/>
  <c r="I8" i="2"/>
  <c r="G9" i="2"/>
  <c r="G7" i="2"/>
  <c r="F21" i="2"/>
  <c r="G21" i="2"/>
  <c r="J21" i="2"/>
  <c r="I21" i="2"/>
  <c r="S49" i="10"/>
  <c r="S79" i="10"/>
  <c r="S67" i="10"/>
  <c r="S61" i="10"/>
  <c r="S55" i="10"/>
  <c r="S43" i="10"/>
  <c r="S37" i="10"/>
  <c r="S31" i="10"/>
  <c r="S25" i="10"/>
  <c r="S13" i="10"/>
  <c r="S7" i="10"/>
  <c r="S85" i="10"/>
  <c r="S73" i="10"/>
  <c r="S54" i="10"/>
  <c r="S42" i="10"/>
  <c r="S30" i="10"/>
  <c r="S6" i="10"/>
  <c r="K6" i="2" s="1"/>
  <c r="N6" i="2" s="1"/>
  <c r="S60" i="10"/>
  <c r="S48" i="10"/>
  <c r="S36" i="10"/>
  <c r="S24" i="10"/>
  <c r="S18" i="10"/>
  <c r="S12" i="10"/>
  <c r="S84" i="10"/>
  <c r="S78" i="10"/>
  <c r="S72" i="10"/>
  <c r="S65" i="10"/>
  <c r="S35" i="10"/>
  <c r="S11" i="10"/>
  <c r="S88" i="10"/>
  <c r="S52" i="10"/>
  <c r="S10" i="10"/>
  <c r="S77" i="10"/>
  <c r="S29" i="10"/>
  <c r="S28" i="10"/>
  <c r="S71" i="10"/>
  <c r="S70" i="10"/>
  <c r="S40" i="10"/>
  <c r="S75" i="10"/>
  <c r="S17" i="10"/>
  <c r="S64" i="10"/>
  <c r="S46" i="10"/>
  <c r="S16" i="10"/>
  <c r="S87" i="10"/>
  <c r="S63" i="10"/>
  <c r="S51" i="10"/>
  <c r="S39" i="10"/>
  <c r="S27" i="10"/>
  <c r="S15" i="10"/>
  <c r="S83" i="10"/>
  <c r="S59" i="10"/>
  <c r="S53" i="10"/>
  <c r="S41" i="10"/>
  <c r="S23" i="10"/>
  <c r="S76" i="10"/>
  <c r="S22" i="10"/>
  <c r="S81" i="10"/>
  <c r="S69" i="10"/>
  <c r="S57" i="10"/>
  <c r="S45" i="10"/>
  <c r="S33" i="10"/>
  <c r="S21" i="10"/>
  <c r="S9" i="10"/>
  <c r="S86" i="10"/>
  <c r="S80" i="10"/>
  <c r="S74" i="10"/>
  <c r="S68" i="10"/>
  <c r="S62" i="10"/>
  <c r="S56" i="10"/>
  <c r="S50" i="10"/>
  <c r="K18" i="2" s="1"/>
  <c r="S44" i="10"/>
  <c r="S38" i="10"/>
  <c r="S32" i="10"/>
  <c r="K19" i="2" s="1"/>
  <c r="S26" i="10"/>
  <c r="S20" i="10"/>
  <c r="S14" i="10"/>
  <c r="K53" i="2" s="1"/>
  <c r="S8" i="10"/>
  <c r="S89" i="10"/>
  <c r="S47" i="10"/>
  <c r="S82" i="10"/>
  <c r="S58" i="10"/>
  <c r="S34" i="10"/>
  <c r="K66" i="2" s="1"/>
  <c r="AR83" i="22"/>
  <c r="AP31" i="22"/>
  <c r="AP74" i="22"/>
  <c r="Q84" i="22"/>
  <c r="U84" i="22" s="1"/>
  <c r="AO84" i="22" s="1"/>
  <c r="Q88" i="22"/>
  <c r="U88" i="22" s="1"/>
  <c r="AO88" i="22" s="1"/>
  <c r="AP37" i="22"/>
  <c r="AR73" i="22"/>
  <c r="AR87" i="22"/>
  <c r="AP76" i="22"/>
  <c r="AP78" i="22"/>
  <c r="AR71" i="22"/>
  <c r="AP79" i="22"/>
  <c r="AP48" i="22"/>
  <c r="AP29" i="22"/>
  <c r="AR79" i="22"/>
  <c r="AR91" i="22"/>
  <c r="AQ80" i="22"/>
  <c r="AP91" i="22"/>
  <c r="AP11" i="22"/>
  <c r="AP23" i="22"/>
  <c r="AR55" i="22"/>
  <c r="AR70" i="22"/>
  <c r="AR23" i="22"/>
  <c r="AP57" i="22"/>
  <c r="AO87" i="22"/>
  <c r="AP83" i="22"/>
  <c r="AR80" i="22"/>
  <c r="AR52" i="22"/>
  <c r="AR11" i="22"/>
  <c r="AP90" i="22"/>
  <c r="AP86" i="22"/>
  <c r="AR82" i="22"/>
  <c r="AP80" i="22"/>
  <c r="AP49" i="22"/>
  <c r="AQ91" i="22"/>
  <c r="AO79" i="22"/>
  <c r="AR86" i="22"/>
  <c r="AR84" i="22"/>
  <c r="AP41" i="22"/>
  <c r="AR58" i="22"/>
  <c r="AR48" i="22"/>
  <c r="AP69" i="22"/>
  <c r="AR28" i="22"/>
  <c r="AR67" i="22"/>
  <c r="AR19" i="22"/>
  <c r="AR18" i="22"/>
  <c r="AR90" i="22"/>
  <c r="AR88" i="22"/>
  <c r="AR66" i="22"/>
  <c r="AR57" i="22"/>
  <c r="AR51" i="22"/>
  <c r="AP19" i="22"/>
  <c r="AP88" i="22"/>
  <c r="AP66" i="22"/>
  <c r="AP65" i="22"/>
  <c r="AR62" i="22"/>
  <c r="AR40" i="22"/>
  <c r="AP10" i="22"/>
  <c r="AP84" i="22"/>
  <c r="AP61" i="22"/>
  <c r="AP52" i="22"/>
  <c r="AR41" i="22"/>
  <c r="AP30" i="22"/>
  <c r="AQ89" i="22"/>
  <c r="AQ85" i="22"/>
  <c r="AO80" i="22"/>
  <c r="AO89" i="22"/>
  <c r="AO85" i="22"/>
  <c r="AQ81" i="22"/>
  <c r="AO77" i="22"/>
  <c r="Y42" i="3"/>
  <c r="AC42" i="3" s="1"/>
  <c r="AQ77" i="22"/>
  <c r="AR64" i="22"/>
  <c r="AP47" i="22"/>
  <c r="AP77" i="22"/>
  <c r="AP72" i="22"/>
  <c r="AP68" i="22"/>
  <c r="AP51" i="22"/>
  <c r="AQ90" i="22"/>
  <c r="AR89" i="22"/>
  <c r="AQ86" i="22"/>
  <c r="AR85" i="22"/>
  <c r="AQ82" i="22"/>
  <c r="AO81" i="22"/>
  <c r="AO90" i="22"/>
  <c r="AP89" i="22"/>
  <c r="AO86" i="22"/>
  <c r="AP85" i="22"/>
  <c r="AO82" i="22"/>
  <c r="AR75" i="22"/>
  <c r="AP73" i="22"/>
  <c r="AR72" i="22"/>
  <c r="AR68" i="22"/>
  <c r="AR61" i="22"/>
  <c r="AP42" i="22"/>
  <c r="AP33" i="22"/>
  <c r="AR65" i="22"/>
  <c r="AO78" i="22"/>
  <c r="AR76" i="22"/>
  <c r="AP70" i="22"/>
  <c r="AR60" i="22"/>
  <c r="AP81" i="22"/>
  <c r="AR69" i="22"/>
  <c r="AP64" i="22"/>
  <c r="AP60" i="22"/>
  <c r="AP56" i="22"/>
  <c r="AR53" i="22"/>
  <c r="AR45" i="22"/>
  <c r="AP43" i="22"/>
  <c r="AR25" i="22"/>
  <c r="AP15" i="22"/>
  <c r="AR46" i="22"/>
  <c r="AP21" i="22"/>
  <c r="AP54" i="22"/>
  <c r="AP46" i="22"/>
  <c r="AP39" i="22"/>
  <c r="AP50" i="22"/>
  <c r="AR49" i="22"/>
  <c r="AR36" i="22"/>
  <c r="AP35" i="22"/>
  <c r="AP55" i="22"/>
  <c r="AR54" i="22"/>
  <c r="AR50" i="22"/>
  <c r="AR29" i="22"/>
  <c r="AR13" i="22"/>
  <c r="AR37" i="22"/>
  <c r="AP36" i="22"/>
  <c r="AR16" i="22"/>
  <c r="AR20" i="22"/>
  <c r="AP18" i="22"/>
  <c r="AR9" i="22"/>
  <c r="AR42" i="22"/>
  <c r="AR24" i="22"/>
  <c r="AP22" i="22"/>
  <c r="AP17" i="22"/>
  <c r="AR32" i="22"/>
  <c r="AP26" i="22"/>
  <c r="AR17" i="22"/>
  <c r="AR12" i="22"/>
  <c r="AR33" i="22"/>
  <c r="AP25" i="22"/>
  <c r="AR21" i="22"/>
  <c r="AP14" i="22"/>
  <c r="Q82" i="2" l="1"/>
  <c r="Q46" i="2"/>
  <c r="Q153" i="2"/>
  <c r="Q76" i="2"/>
  <c r="Q154" i="2"/>
  <c r="Q59" i="2"/>
  <c r="Q20" i="2"/>
  <c r="Q18" i="2"/>
  <c r="Q13" i="2"/>
  <c r="K48" i="2"/>
  <c r="N48" i="2" s="1"/>
  <c r="K22" i="2"/>
  <c r="N22" i="2" s="1"/>
  <c r="Q50" i="2"/>
  <c r="K71" i="2"/>
  <c r="N71" i="2" s="1"/>
  <c r="Q38" i="2"/>
  <c r="Q47" i="2"/>
  <c r="Q83" i="2"/>
  <c r="Q36" i="2"/>
  <c r="K154" i="2"/>
  <c r="N154" i="2" s="1"/>
  <c r="Q14" i="2"/>
  <c r="Q74" i="2"/>
  <c r="Q77" i="2"/>
  <c r="Q22" i="2"/>
  <c r="Q55" i="2"/>
  <c r="Q75" i="2"/>
  <c r="Q88" i="2"/>
  <c r="Q90" i="2"/>
  <c r="Q92" i="2"/>
  <c r="Q94" i="2"/>
  <c r="Q96" i="2"/>
  <c r="Q98" i="2"/>
  <c r="Q100" i="2"/>
  <c r="Q102" i="2"/>
  <c r="Q104" i="2"/>
  <c r="Q106" i="2"/>
  <c r="Q108" i="2"/>
  <c r="Q110" i="2"/>
  <c r="Q112" i="2"/>
  <c r="Q114" i="2"/>
  <c r="Q116" i="2"/>
  <c r="Q118" i="2"/>
  <c r="Q120" i="2"/>
  <c r="Q122" i="2"/>
  <c r="Q124" i="2"/>
  <c r="Q126" i="2"/>
  <c r="Q128" i="2"/>
  <c r="Q130" i="2"/>
  <c r="Q132" i="2"/>
  <c r="Q134" i="2"/>
  <c r="Q136" i="2"/>
  <c r="Q138" i="2"/>
  <c r="Q140" i="2"/>
  <c r="Q142" i="2"/>
  <c r="Q144" i="2"/>
  <c r="Q146" i="2"/>
  <c r="Q148" i="2"/>
  <c r="Q150" i="2"/>
  <c r="Q152" i="2"/>
  <c r="Q91" i="2"/>
  <c r="Q97" i="2"/>
  <c r="Q101" i="2"/>
  <c r="Q105" i="2"/>
  <c r="Q109" i="2"/>
  <c r="Q113" i="2"/>
  <c r="Q117" i="2"/>
  <c r="Q123" i="2"/>
  <c r="Q127" i="2"/>
  <c r="Q131" i="2"/>
  <c r="Q135" i="2"/>
  <c r="Q139" i="2"/>
  <c r="Q143" i="2"/>
  <c r="Q147" i="2"/>
  <c r="Q151" i="2"/>
  <c r="Q89" i="2"/>
  <c r="Q93" i="2"/>
  <c r="Q95" i="2"/>
  <c r="Q99" i="2"/>
  <c r="Q103" i="2"/>
  <c r="Q107" i="2"/>
  <c r="Q111" i="2"/>
  <c r="Q115" i="2"/>
  <c r="Q119" i="2"/>
  <c r="Q121" i="2"/>
  <c r="Q125" i="2"/>
  <c r="Q129" i="2"/>
  <c r="Q133" i="2"/>
  <c r="Q137" i="2"/>
  <c r="Q141" i="2"/>
  <c r="Q145" i="2"/>
  <c r="Q149" i="2"/>
  <c r="Q87" i="2"/>
  <c r="Q54" i="2"/>
  <c r="Q81" i="2"/>
  <c r="Q78" i="2"/>
  <c r="K55" i="2"/>
  <c r="N55" i="2" s="1"/>
  <c r="K36" i="2"/>
  <c r="N36" i="2" s="1"/>
  <c r="K49" i="2"/>
  <c r="N49" i="2" s="1"/>
  <c r="K85" i="2"/>
  <c r="N85" i="2" s="1"/>
  <c r="K81" i="2"/>
  <c r="N81" i="2" s="1"/>
  <c r="K82" i="2"/>
  <c r="N82" i="2" s="1"/>
  <c r="K29" i="2"/>
  <c r="N29" i="2" s="1"/>
  <c r="K72" i="2"/>
  <c r="N72" i="2" s="1"/>
  <c r="K67" i="2"/>
  <c r="N67" i="2" s="1"/>
  <c r="K25" i="2"/>
  <c r="N25" i="2" s="1"/>
  <c r="K74" i="2"/>
  <c r="N74" i="2" s="1"/>
  <c r="K83" i="2"/>
  <c r="N83" i="2" s="1"/>
  <c r="K80" i="2"/>
  <c r="N80" i="2" s="1"/>
  <c r="K153" i="2"/>
  <c r="N153" i="2" s="1"/>
  <c r="K77" i="2"/>
  <c r="N77" i="2" s="1"/>
  <c r="K86" i="2"/>
  <c r="N86" i="2" s="1"/>
  <c r="K84" i="2"/>
  <c r="N84" i="2" s="1"/>
  <c r="K76" i="2"/>
  <c r="N76" i="2" s="1"/>
  <c r="K87" i="2"/>
  <c r="N87" i="2" s="1"/>
  <c r="K13" i="2"/>
  <c r="N13" i="2" s="1"/>
  <c r="K79" i="2"/>
  <c r="N79" i="2" s="1"/>
  <c r="K75" i="2"/>
  <c r="N75" i="2" s="1"/>
  <c r="K90" i="2"/>
  <c r="N90" i="2" s="1"/>
  <c r="K94" i="2"/>
  <c r="N94" i="2" s="1"/>
  <c r="K98" i="2"/>
  <c r="N98" i="2" s="1"/>
  <c r="K102" i="2"/>
  <c r="N102" i="2" s="1"/>
  <c r="K106" i="2"/>
  <c r="N106" i="2" s="1"/>
  <c r="K110" i="2"/>
  <c r="N110" i="2" s="1"/>
  <c r="K114" i="2"/>
  <c r="N114" i="2" s="1"/>
  <c r="K118" i="2"/>
  <c r="N118" i="2" s="1"/>
  <c r="K122" i="2"/>
  <c r="N122" i="2" s="1"/>
  <c r="K126" i="2"/>
  <c r="N126" i="2" s="1"/>
  <c r="K130" i="2"/>
  <c r="N130" i="2" s="1"/>
  <c r="K134" i="2"/>
  <c r="N134" i="2" s="1"/>
  <c r="K138" i="2"/>
  <c r="N138" i="2" s="1"/>
  <c r="K142" i="2"/>
  <c r="N142" i="2" s="1"/>
  <c r="K146" i="2"/>
  <c r="N146" i="2" s="1"/>
  <c r="K150" i="2"/>
  <c r="N150" i="2" s="1"/>
  <c r="K91" i="2"/>
  <c r="N91" i="2" s="1"/>
  <c r="K95" i="2"/>
  <c r="N95" i="2" s="1"/>
  <c r="K99" i="2"/>
  <c r="N99" i="2" s="1"/>
  <c r="K103" i="2"/>
  <c r="N103" i="2" s="1"/>
  <c r="K107" i="2"/>
  <c r="N107" i="2" s="1"/>
  <c r="K111" i="2"/>
  <c r="N111" i="2" s="1"/>
  <c r="K115" i="2"/>
  <c r="N115" i="2" s="1"/>
  <c r="K119" i="2"/>
  <c r="N119" i="2" s="1"/>
  <c r="K123" i="2"/>
  <c r="N123" i="2" s="1"/>
  <c r="K127" i="2"/>
  <c r="N127" i="2" s="1"/>
  <c r="K131" i="2"/>
  <c r="N131" i="2" s="1"/>
  <c r="K135" i="2"/>
  <c r="N135" i="2" s="1"/>
  <c r="K139" i="2"/>
  <c r="N139" i="2" s="1"/>
  <c r="K143" i="2"/>
  <c r="N143" i="2" s="1"/>
  <c r="K147" i="2"/>
  <c r="N147" i="2" s="1"/>
  <c r="K151" i="2"/>
  <c r="N151" i="2" s="1"/>
  <c r="K148" i="2"/>
  <c r="N148" i="2" s="1"/>
  <c r="K88" i="2"/>
  <c r="N88" i="2" s="1"/>
  <c r="K92" i="2"/>
  <c r="N92" i="2" s="1"/>
  <c r="K96" i="2"/>
  <c r="N96" i="2" s="1"/>
  <c r="K100" i="2"/>
  <c r="N100" i="2" s="1"/>
  <c r="K104" i="2"/>
  <c r="N104" i="2" s="1"/>
  <c r="K108" i="2"/>
  <c r="N108" i="2" s="1"/>
  <c r="K112" i="2"/>
  <c r="N112" i="2" s="1"/>
  <c r="K116" i="2"/>
  <c r="N116" i="2" s="1"/>
  <c r="K120" i="2"/>
  <c r="N120" i="2" s="1"/>
  <c r="K124" i="2"/>
  <c r="N124" i="2" s="1"/>
  <c r="K128" i="2"/>
  <c r="N128" i="2" s="1"/>
  <c r="K132" i="2"/>
  <c r="N132" i="2" s="1"/>
  <c r="K136" i="2"/>
  <c r="N136" i="2" s="1"/>
  <c r="K140" i="2"/>
  <c r="N140" i="2" s="1"/>
  <c r="K144" i="2"/>
  <c r="N144" i="2" s="1"/>
  <c r="K89" i="2"/>
  <c r="N89" i="2" s="1"/>
  <c r="K93" i="2"/>
  <c r="N93" i="2" s="1"/>
  <c r="K97" i="2"/>
  <c r="N97" i="2" s="1"/>
  <c r="K101" i="2"/>
  <c r="N101" i="2" s="1"/>
  <c r="K105" i="2"/>
  <c r="N105" i="2" s="1"/>
  <c r="K109" i="2"/>
  <c r="N109" i="2" s="1"/>
  <c r="K113" i="2"/>
  <c r="N113" i="2" s="1"/>
  <c r="K117" i="2"/>
  <c r="N117" i="2" s="1"/>
  <c r="K121" i="2"/>
  <c r="N121" i="2" s="1"/>
  <c r="K125" i="2"/>
  <c r="N125" i="2" s="1"/>
  <c r="K129" i="2"/>
  <c r="N129" i="2" s="1"/>
  <c r="K133" i="2"/>
  <c r="N133" i="2" s="1"/>
  <c r="K137" i="2"/>
  <c r="N137" i="2" s="1"/>
  <c r="K141" i="2"/>
  <c r="N141" i="2" s="1"/>
  <c r="K145" i="2"/>
  <c r="N145" i="2" s="1"/>
  <c r="K149" i="2"/>
  <c r="N149" i="2" s="1"/>
  <c r="K152" i="2"/>
  <c r="N152" i="2" s="1"/>
  <c r="K78" i="2"/>
  <c r="N78" i="2" s="1"/>
  <c r="Q10" i="2"/>
  <c r="K54" i="2"/>
  <c r="N54" i="2" s="1"/>
  <c r="K11" i="2"/>
  <c r="N11" i="2" s="1"/>
  <c r="K64" i="2"/>
  <c r="N64" i="2" s="1"/>
  <c r="K43" i="2"/>
  <c r="N43" i="2" s="1"/>
  <c r="K27" i="2"/>
  <c r="N27" i="2" s="1"/>
  <c r="K37" i="2"/>
  <c r="N37" i="2" s="1"/>
  <c r="Q45" i="2"/>
  <c r="Q12" i="2"/>
  <c r="Q39" i="2"/>
  <c r="Q64" i="2"/>
  <c r="Q37" i="2"/>
  <c r="Q42" i="2"/>
  <c r="Q35" i="2"/>
  <c r="Q43" i="2"/>
  <c r="Q68" i="2"/>
  <c r="Q48" i="2"/>
  <c r="Q52" i="2"/>
  <c r="Q19" i="2"/>
  <c r="Q32" i="2"/>
  <c r="Q8" i="2"/>
  <c r="Q65" i="2"/>
  <c r="Q44" i="2"/>
  <c r="Q29" i="2"/>
  <c r="Q62" i="2"/>
  <c r="Q28" i="2"/>
  <c r="Q63" i="2"/>
  <c r="Q57" i="2"/>
  <c r="Q15" i="2"/>
  <c r="Q72" i="2"/>
  <c r="Q25" i="2"/>
  <c r="Q69" i="2"/>
  <c r="Q24" i="2"/>
  <c r="Q51" i="2"/>
  <c r="Q34" i="2"/>
  <c r="Q67" i="2"/>
  <c r="Q30" i="2"/>
  <c r="Q60" i="2"/>
  <c r="Q23" i="2"/>
  <c r="Q40" i="2"/>
  <c r="Q27" i="2"/>
  <c r="Q58" i="2"/>
  <c r="Q70" i="2"/>
  <c r="Q11" i="2"/>
  <c r="Q80" i="2"/>
  <c r="Q71" i="2"/>
  <c r="AD42" i="3"/>
  <c r="AH42" i="3" s="1"/>
  <c r="K42" i="2"/>
  <c r="N42" i="2" s="1"/>
  <c r="K31" i="2"/>
  <c r="N31" i="2" s="1"/>
  <c r="K61" i="2"/>
  <c r="N61" i="2" s="1"/>
  <c r="K12" i="2"/>
  <c r="N12" i="2" s="1"/>
  <c r="K24" i="2"/>
  <c r="N24" i="2" s="1"/>
  <c r="K28" i="2"/>
  <c r="N28" i="2" s="1"/>
  <c r="N18" i="2"/>
  <c r="N66" i="2"/>
  <c r="K30" i="2"/>
  <c r="N30" i="2" s="1"/>
  <c r="N53" i="2"/>
  <c r="N19" i="2"/>
  <c r="K63" i="2"/>
  <c r="N63" i="2" s="1"/>
  <c r="K52" i="2"/>
  <c r="N52" i="2" s="1"/>
  <c r="K70" i="2"/>
  <c r="N70" i="2" s="1"/>
  <c r="K38" i="2"/>
  <c r="N38" i="2" s="1"/>
  <c r="K45" i="2"/>
  <c r="N45" i="2" s="1"/>
  <c r="K32" i="2"/>
  <c r="N32" i="2" s="1"/>
  <c r="K68" i="2"/>
  <c r="N68" i="2" s="1"/>
  <c r="K16" i="2"/>
  <c r="N16" i="2" s="1"/>
  <c r="K20" i="2"/>
  <c r="N20" i="2" s="1"/>
  <c r="K69" i="2"/>
  <c r="N69" i="2" s="1"/>
  <c r="K60" i="2"/>
  <c r="N60" i="2" s="1"/>
  <c r="K14" i="2"/>
  <c r="N14" i="2" s="1"/>
  <c r="K23" i="2"/>
  <c r="N23" i="2" s="1"/>
  <c r="K15" i="2"/>
  <c r="N15" i="2" s="1"/>
  <c r="K17" i="2"/>
  <c r="N17" i="2" s="1"/>
  <c r="K65" i="2"/>
  <c r="N65" i="2" s="1"/>
  <c r="K40" i="2"/>
  <c r="N40" i="2" s="1"/>
  <c r="K10" i="2"/>
  <c r="N10" i="2" s="1"/>
  <c r="K34" i="2"/>
  <c r="N34" i="2" s="1"/>
  <c r="K44" i="2"/>
  <c r="N44" i="2" s="1"/>
  <c r="K56" i="2"/>
  <c r="N56" i="2" s="1"/>
  <c r="K39" i="2"/>
  <c r="N39" i="2" s="1"/>
  <c r="K58" i="2"/>
  <c r="N58" i="2" s="1"/>
  <c r="K46" i="2"/>
  <c r="N46" i="2" s="1"/>
  <c r="K33" i="2"/>
  <c r="N33" i="2" s="1"/>
  <c r="K26" i="2"/>
  <c r="N26" i="2" s="1"/>
  <c r="K35" i="2"/>
  <c r="N35" i="2" s="1"/>
  <c r="K57" i="2"/>
  <c r="N57" i="2" s="1"/>
  <c r="K51" i="2"/>
  <c r="N51" i="2" s="1"/>
  <c r="K59" i="2"/>
  <c r="N59" i="2" s="1"/>
  <c r="K62" i="2"/>
  <c r="N62" i="2" s="1"/>
  <c r="K50" i="2"/>
  <c r="N50" i="2" s="1"/>
  <c r="K47" i="2"/>
  <c r="N47" i="2" s="1"/>
  <c r="K41" i="2"/>
  <c r="N41" i="2" s="1"/>
  <c r="K73" i="2"/>
  <c r="N73" i="2" s="1"/>
  <c r="K7" i="2"/>
  <c r="N7" i="2" s="1"/>
  <c r="K8" i="2"/>
  <c r="N8" i="2" s="1"/>
  <c r="K9" i="2"/>
  <c r="N9" i="2" s="1"/>
  <c r="AS83" i="22"/>
  <c r="AT83" i="22" s="1"/>
  <c r="AS78" i="22"/>
  <c r="AT78" i="22" s="1"/>
  <c r="AS87" i="22"/>
  <c r="AT87" i="22" s="1"/>
  <c r="AS91" i="22"/>
  <c r="AT91" i="22" s="1"/>
  <c r="AS79" i="22"/>
  <c r="AT79" i="22" s="1"/>
  <c r="AS80" i="22"/>
  <c r="AT80" i="22" s="1"/>
  <c r="AS88" i="22"/>
  <c r="AT88" i="22" s="1"/>
  <c r="AS84" i="22"/>
  <c r="AT84" i="22" s="1"/>
  <c r="Y8" i="3"/>
  <c r="AC8" i="3" s="1"/>
  <c r="AS86" i="22"/>
  <c r="AT86" i="22" s="1"/>
  <c r="AS89" i="22"/>
  <c r="AT89" i="22" s="1"/>
  <c r="AS90" i="22"/>
  <c r="AT90" i="22" s="1"/>
  <c r="AS81" i="22"/>
  <c r="AT81" i="22" s="1"/>
  <c r="AS85" i="22"/>
  <c r="AT85" i="22" s="1"/>
  <c r="AS77" i="22"/>
  <c r="AT77" i="22" s="1"/>
  <c r="AS82" i="22"/>
  <c r="AT82" i="22" s="1"/>
  <c r="P89" i="2" l="1"/>
  <c r="P93" i="2"/>
  <c r="P97" i="2"/>
  <c r="P101" i="2"/>
  <c r="P105" i="2"/>
  <c r="P109" i="2"/>
  <c r="P113" i="2"/>
  <c r="P117" i="2"/>
  <c r="P121" i="2"/>
  <c r="P125" i="2"/>
  <c r="P129" i="2"/>
  <c r="P133" i="2"/>
  <c r="P137" i="2"/>
  <c r="P141" i="2"/>
  <c r="P145" i="2"/>
  <c r="P149" i="2"/>
  <c r="P152" i="2"/>
  <c r="P98" i="2"/>
  <c r="P102" i="2"/>
  <c r="P114" i="2"/>
  <c r="P130" i="2"/>
  <c r="P138" i="2"/>
  <c r="P88" i="2"/>
  <c r="P92" i="2"/>
  <c r="P96" i="2"/>
  <c r="P100" i="2"/>
  <c r="P104" i="2"/>
  <c r="P108" i="2"/>
  <c r="P112" i="2"/>
  <c r="P116" i="2"/>
  <c r="P120" i="2"/>
  <c r="P124" i="2"/>
  <c r="P128" i="2"/>
  <c r="P132" i="2"/>
  <c r="P136" i="2"/>
  <c r="P140" i="2"/>
  <c r="P144" i="2"/>
  <c r="P148" i="2"/>
  <c r="P94" i="2"/>
  <c r="P110" i="2"/>
  <c r="P122" i="2"/>
  <c r="P134" i="2"/>
  <c r="P146" i="2"/>
  <c r="P91" i="2"/>
  <c r="P95" i="2"/>
  <c r="P99" i="2"/>
  <c r="P103" i="2"/>
  <c r="P107" i="2"/>
  <c r="P111" i="2"/>
  <c r="P115" i="2"/>
  <c r="P119" i="2"/>
  <c r="P123" i="2"/>
  <c r="P127" i="2"/>
  <c r="P131" i="2"/>
  <c r="P135" i="2"/>
  <c r="P139" i="2"/>
  <c r="P143" i="2"/>
  <c r="P147" i="2"/>
  <c r="P151" i="2"/>
  <c r="P90" i="2"/>
  <c r="P106" i="2"/>
  <c r="P118" i="2"/>
  <c r="P126" i="2"/>
  <c r="P142" i="2"/>
  <c r="P150" i="2"/>
  <c r="Q56" i="2"/>
  <c r="Q41" i="2"/>
  <c r="AD8" i="3"/>
  <c r="AH8" i="3" s="1"/>
  <c r="Q7" i="2" s="1"/>
  <c r="Q9" i="2"/>
  <c r="P78" i="2"/>
  <c r="P76" i="2"/>
  <c r="P82" i="2" l="1"/>
  <c r="P153" i="2"/>
  <c r="P85" i="2"/>
  <c r="P84" i="2"/>
  <c r="P75" i="2"/>
  <c r="P83" i="2"/>
  <c r="P77" i="2"/>
  <c r="P154" i="2"/>
  <c r="P87" i="2"/>
  <c r="P79" i="2"/>
  <c r="P86" i="2"/>
  <c r="P81" i="2"/>
  <c r="P80" i="2"/>
  <c r="N5" i="10"/>
  <c r="P5" i="10"/>
  <c r="S5" i="10" l="1"/>
  <c r="K5" i="2"/>
  <c r="N5" i="2" s="1"/>
  <c r="M56" i="11"/>
  <c r="N70" i="11"/>
  <c r="N60" i="11"/>
  <c r="N42" i="11"/>
  <c r="N23" i="11"/>
  <c r="N20" i="11"/>
  <c r="M76" i="11"/>
  <c r="M29" i="11"/>
  <c r="M80" i="11"/>
  <c r="N41" i="11"/>
  <c r="M63" i="11"/>
  <c r="M83" i="11"/>
  <c r="M30" i="11"/>
  <c r="N62" i="11"/>
  <c r="N46" i="11"/>
  <c r="N58" i="11"/>
  <c r="N35" i="11"/>
  <c r="N51" i="11"/>
  <c r="M60" i="11"/>
  <c r="M72" i="11"/>
  <c r="M18" i="11"/>
  <c r="M58" i="11"/>
  <c r="M84" i="11"/>
  <c r="M25" i="11"/>
  <c r="M48" i="11"/>
  <c r="M11" i="11"/>
  <c r="N38" i="11"/>
  <c r="M67" i="11"/>
  <c r="N71" i="11"/>
  <c r="N66" i="11"/>
  <c r="M24" i="11"/>
  <c r="N34" i="11"/>
  <c r="M36" i="11"/>
  <c r="M12" i="11"/>
  <c r="M74" i="11"/>
  <c r="M71" i="11"/>
  <c r="M55" i="11"/>
  <c r="N30" i="11"/>
  <c r="M82" i="11"/>
  <c r="N80" i="11"/>
  <c r="M41" i="11"/>
  <c r="N8" i="11"/>
  <c r="M85" i="11"/>
  <c r="N55" i="11"/>
  <c r="M53" i="11"/>
  <c r="M44" i="11"/>
  <c r="N90" i="11"/>
  <c r="N22" i="11"/>
  <c r="M81" i="11"/>
  <c r="N63" i="11"/>
  <c r="M17" i="11"/>
  <c r="N72" i="11"/>
  <c r="N77" i="11"/>
  <c r="M88" i="11"/>
  <c r="N82" i="11"/>
  <c r="N68" i="11"/>
  <c r="N50" i="11"/>
  <c r="N64" i="11"/>
  <c r="M59" i="11"/>
  <c r="M54" i="11"/>
  <c r="M35" i="11"/>
  <c r="M34" i="11"/>
  <c r="M57" i="11"/>
  <c r="M78" i="11"/>
  <c r="M66" i="11"/>
  <c r="N53" i="11"/>
  <c r="M26" i="11"/>
  <c r="N54" i="11"/>
  <c r="N24" i="11"/>
  <c r="N79" i="11"/>
  <c r="N84" i="11"/>
  <c r="N15" i="11"/>
  <c r="M31" i="11"/>
  <c r="M77" i="11"/>
  <c r="M16" i="11"/>
  <c r="N75" i="11"/>
  <c r="N25" i="11"/>
  <c r="M51" i="11"/>
  <c r="M32" i="11"/>
  <c r="M40" i="11"/>
  <c r="M37" i="11"/>
  <c r="N67" i="11"/>
  <c r="N17" i="11"/>
  <c r="M20" i="11"/>
  <c r="N48" i="11"/>
  <c r="M70" i="11"/>
  <c r="M68" i="11"/>
  <c r="M28" i="11"/>
  <c r="N16" i="11"/>
  <c r="N56" i="11"/>
  <c r="N86" i="11"/>
  <c r="M23" i="11"/>
  <c r="M52" i="11"/>
  <c r="M38" i="11"/>
  <c r="N81" i="11"/>
  <c r="N78" i="11"/>
  <c r="N59" i="11"/>
  <c r="N29" i="11"/>
  <c r="N33" i="11"/>
  <c r="N12" i="11"/>
  <c r="N57" i="11"/>
  <c r="N14" i="11"/>
  <c r="N47" i="11"/>
  <c r="M46" i="11"/>
  <c r="M47" i="11"/>
  <c r="N88" i="11"/>
  <c r="N11" i="11"/>
  <c r="N74" i="11"/>
  <c r="N76" i="11"/>
  <c r="M75" i="11"/>
  <c r="M10" i="11"/>
  <c r="N83" i="11"/>
  <c r="M22" i="11"/>
  <c r="N10" i="11"/>
  <c r="M87" i="11"/>
  <c r="N69" i="11"/>
  <c r="N13" i="11"/>
  <c r="M73" i="11"/>
  <c r="M27" i="11"/>
  <c r="M42" i="11"/>
  <c r="M90" i="11"/>
  <c r="M69" i="11"/>
  <c r="M65" i="11"/>
  <c r="N7" i="11"/>
  <c r="N39" i="11"/>
  <c r="N65" i="11"/>
  <c r="M13" i="11"/>
  <c r="N44" i="11"/>
  <c r="M9" i="11"/>
  <c r="M21" i="11"/>
  <c r="N32" i="11"/>
  <c r="N87" i="11"/>
  <c r="M62" i="11"/>
  <c r="M45" i="11"/>
  <c r="M19" i="11"/>
  <c r="M33" i="11"/>
  <c r="M8" i="11"/>
  <c r="N37" i="11"/>
  <c r="N19" i="11"/>
  <c r="M61" i="11"/>
  <c r="N52" i="11"/>
  <c r="N85" i="11"/>
  <c r="N21" i="11"/>
  <c r="N36" i="11"/>
  <c r="N26" i="11"/>
  <c r="N43" i="11"/>
  <c r="M86" i="11"/>
  <c r="M7" i="11"/>
  <c r="N40" i="11"/>
  <c r="M15" i="11"/>
  <c r="M49" i="11"/>
  <c r="N89" i="11"/>
  <c r="M43" i="11"/>
  <c r="N49" i="11"/>
  <c r="N28" i="11"/>
  <c r="N61" i="11"/>
  <c r="N31" i="11"/>
  <c r="M64" i="11"/>
  <c r="N18" i="11"/>
  <c r="M89" i="11"/>
  <c r="N73" i="11"/>
  <c r="N45" i="11"/>
  <c r="M39" i="11"/>
  <c r="M50" i="11"/>
  <c r="M14" i="11"/>
  <c r="M79" i="11"/>
  <c r="N9" i="11"/>
  <c r="N27" i="11"/>
  <c r="O79" i="11" l="1"/>
  <c r="P79" i="11"/>
  <c r="O21" i="11"/>
  <c r="P21" i="11"/>
  <c r="P73" i="11"/>
  <c r="O73" i="11"/>
  <c r="Q73" i="11" s="1"/>
  <c r="O38" i="11"/>
  <c r="P38" i="11"/>
  <c r="O44" i="11"/>
  <c r="P44" i="11"/>
  <c r="P12" i="11"/>
  <c r="O12" i="11"/>
  <c r="P58" i="11"/>
  <c r="O58" i="11"/>
  <c r="Q58" i="11" s="1"/>
  <c r="P37" i="11"/>
  <c r="O37" i="11"/>
  <c r="Q37" i="11" s="1"/>
  <c r="O80" i="11"/>
  <c r="P80" i="11"/>
  <c r="O14" i="11"/>
  <c r="P14" i="11"/>
  <c r="P47" i="11"/>
  <c r="O47" i="11"/>
  <c r="Q47" i="11" s="1"/>
  <c r="O52" i="11"/>
  <c r="P52" i="11"/>
  <c r="O53" i="11"/>
  <c r="P53" i="11"/>
  <c r="O36" i="11"/>
  <c r="P36" i="11"/>
  <c r="P18" i="11"/>
  <c r="O18" i="11"/>
  <c r="Q18" i="11" s="1"/>
  <c r="O50" i="11"/>
  <c r="P50" i="11"/>
  <c r="P61" i="11"/>
  <c r="O61" i="11"/>
  <c r="Q61" i="11" s="1"/>
  <c r="O46" i="11"/>
  <c r="P46" i="11"/>
  <c r="P23" i="11"/>
  <c r="O23" i="11"/>
  <c r="Q23" i="11" s="1"/>
  <c r="O40" i="11"/>
  <c r="P40" i="11"/>
  <c r="O72" i="11"/>
  <c r="P72" i="11"/>
  <c r="O29" i="11"/>
  <c r="P29" i="11"/>
  <c r="P13" i="11"/>
  <c r="O13" i="11"/>
  <c r="Q13" i="11" s="1"/>
  <c r="P87" i="11"/>
  <c r="O87" i="11"/>
  <c r="O32" i="11"/>
  <c r="P32" i="11"/>
  <c r="O26" i="11"/>
  <c r="P26" i="11"/>
  <c r="P85" i="11"/>
  <c r="O85" i="11"/>
  <c r="Q85" i="11" s="1"/>
  <c r="O24" i="11"/>
  <c r="P24" i="11"/>
  <c r="O60" i="11"/>
  <c r="P60" i="11"/>
  <c r="O76" i="11"/>
  <c r="P76" i="11"/>
  <c r="P49" i="11"/>
  <c r="O49" i="11"/>
  <c r="Q49" i="11" s="1"/>
  <c r="O8" i="11"/>
  <c r="P8" i="11"/>
  <c r="P66" i="11"/>
  <c r="O66" i="11"/>
  <c r="Q66" i="11" s="1"/>
  <c r="P41" i="11"/>
  <c r="O41" i="11"/>
  <c r="Q41" i="11" s="1"/>
  <c r="O43" i="11"/>
  <c r="P43" i="11"/>
  <c r="R7" i="11"/>
  <c r="S7" i="11"/>
  <c r="P78" i="11"/>
  <c r="O78" i="11"/>
  <c r="Q78" i="11" s="1"/>
  <c r="O67" i="11"/>
  <c r="P67" i="11"/>
  <c r="O88" i="11"/>
  <c r="P88" i="11"/>
  <c r="O33" i="11"/>
  <c r="P33" i="11"/>
  <c r="O10" i="11"/>
  <c r="P10" i="11"/>
  <c r="O68" i="11"/>
  <c r="P68" i="11"/>
  <c r="O16" i="11"/>
  <c r="P16" i="11"/>
  <c r="O57" i="11"/>
  <c r="P57" i="11"/>
  <c r="O17" i="11"/>
  <c r="P17" i="11"/>
  <c r="O82" i="11"/>
  <c r="P82" i="11"/>
  <c r="P15" i="11"/>
  <c r="O15" i="11"/>
  <c r="Q15" i="11" s="1"/>
  <c r="P89" i="11"/>
  <c r="O89" i="11"/>
  <c r="O45" i="11"/>
  <c r="P45" i="11"/>
  <c r="O70" i="11"/>
  <c r="P70" i="11"/>
  <c r="O34" i="11"/>
  <c r="P34" i="11"/>
  <c r="P11" i="11"/>
  <c r="O11" i="11"/>
  <c r="Q11" i="11" s="1"/>
  <c r="O9" i="11"/>
  <c r="P9" i="11"/>
  <c r="P22" i="11"/>
  <c r="O22" i="11"/>
  <c r="O65" i="11"/>
  <c r="P65" i="11"/>
  <c r="P35" i="11"/>
  <c r="O35" i="11"/>
  <c r="Q35" i="11" s="1"/>
  <c r="O55" i="11"/>
  <c r="P55" i="11"/>
  <c r="O48" i="11"/>
  <c r="P48" i="11"/>
  <c r="P30" i="11"/>
  <c r="O30" i="11"/>
  <c r="Q30" i="11" s="1"/>
  <c r="P56" i="11"/>
  <c r="O56" i="11"/>
  <c r="P51" i="11"/>
  <c r="O51" i="11"/>
  <c r="Q51" i="11" s="1"/>
  <c r="O19" i="11"/>
  <c r="P19" i="11"/>
  <c r="P20" i="11"/>
  <c r="O20" i="11"/>
  <c r="Q20" i="11" s="1"/>
  <c r="O39" i="11"/>
  <c r="P39" i="11"/>
  <c r="P7" i="11"/>
  <c r="O7" i="11"/>
  <c r="Q7" i="11" s="1"/>
  <c r="O28" i="11"/>
  <c r="P28" i="11"/>
  <c r="O86" i="11"/>
  <c r="P86" i="11"/>
  <c r="O64" i="11"/>
  <c r="P64" i="11"/>
  <c r="O69" i="11"/>
  <c r="P69" i="11"/>
  <c r="O75" i="11"/>
  <c r="P75" i="11"/>
  <c r="O77" i="11"/>
  <c r="P77" i="11"/>
  <c r="O62" i="11"/>
  <c r="P62" i="11"/>
  <c r="P90" i="11"/>
  <c r="O90" i="11"/>
  <c r="Q90" i="11" s="1"/>
  <c r="O31" i="11"/>
  <c r="P31" i="11"/>
  <c r="O81" i="11"/>
  <c r="P81" i="11"/>
  <c r="P42" i="11"/>
  <c r="O42" i="11"/>
  <c r="Q42" i="11" s="1"/>
  <c r="P54" i="11"/>
  <c r="O54" i="11"/>
  <c r="Q54" i="11" s="1"/>
  <c r="P71" i="11"/>
  <c r="O71" i="11"/>
  <c r="P25" i="11"/>
  <c r="O25" i="11"/>
  <c r="Q25" i="11" s="1"/>
  <c r="P83" i="11"/>
  <c r="O83" i="11"/>
  <c r="Q83" i="11" s="1"/>
  <c r="P27" i="11"/>
  <c r="O27" i="11"/>
  <c r="Q27" i="11" s="1"/>
  <c r="P59" i="11"/>
  <c r="O59" i="11"/>
  <c r="Q59" i="11" s="1"/>
  <c r="O74" i="11"/>
  <c r="P74" i="11"/>
  <c r="P84" i="11"/>
  <c r="O84" i="11"/>
  <c r="O63" i="11"/>
  <c r="P63" i="11"/>
  <c r="K21" i="2"/>
  <c r="N21" i="2" s="1"/>
  <c r="S31" i="11"/>
  <c r="R31" i="11"/>
  <c r="S83" i="11"/>
  <c r="R83" i="11"/>
  <c r="S49" i="11"/>
  <c r="R49" i="11"/>
  <c r="S65" i="11"/>
  <c r="R65" i="11"/>
  <c r="T65" i="11" s="1"/>
  <c r="S9" i="11"/>
  <c r="R9" i="11"/>
  <c r="R39" i="11"/>
  <c r="S39" i="11"/>
  <c r="S86" i="11"/>
  <c r="R86" i="11"/>
  <c r="R77" i="11"/>
  <c r="S77" i="11"/>
  <c r="S67" i="11"/>
  <c r="R67" i="11"/>
  <c r="R66" i="11"/>
  <c r="S66" i="11"/>
  <c r="S26" i="11"/>
  <c r="R26" i="11"/>
  <c r="S47" i="11"/>
  <c r="R47" i="11"/>
  <c r="T47" i="11" s="1"/>
  <c r="S84" i="11"/>
  <c r="R84" i="11"/>
  <c r="R36" i="11"/>
  <c r="S36" i="11"/>
  <c r="R76" i="11"/>
  <c r="S76" i="11"/>
  <c r="R64" i="11"/>
  <c r="S64" i="11"/>
  <c r="S32" i="11"/>
  <c r="R32" i="11"/>
  <c r="S14" i="11"/>
  <c r="R14" i="11"/>
  <c r="T14" i="11" s="1"/>
  <c r="R24" i="11"/>
  <c r="T24" i="11" s="1"/>
  <c r="S24" i="11"/>
  <c r="R50" i="11"/>
  <c r="S50" i="11"/>
  <c r="R63" i="11"/>
  <c r="S63" i="11"/>
  <c r="S8" i="11"/>
  <c r="R8" i="11"/>
  <c r="T8" i="11" s="1"/>
  <c r="S70" i="11"/>
  <c r="R70" i="11"/>
  <c r="R27" i="11"/>
  <c r="S27" i="11"/>
  <c r="S73" i="11"/>
  <c r="R73" i="11"/>
  <c r="S61" i="11"/>
  <c r="R61" i="11"/>
  <c r="S10" i="11"/>
  <c r="R10" i="11"/>
  <c r="R11" i="11"/>
  <c r="S11" i="11"/>
  <c r="S57" i="11"/>
  <c r="R57" i="11"/>
  <c r="R54" i="11"/>
  <c r="S54" i="11"/>
  <c r="R90" i="11"/>
  <c r="T90" i="11" s="1"/>
  <c r="S90" i="11"/>
  <c r="R58" i="11"/>
  <c r="S58" i="11"/>
  <c r="S28" i="11"/>
  <c r="R28" i="11"/>
  <c r="S85" i="11"/>
  <c r="R85" i="11"/>
  <c r="T85" i="11" s="1"/>
  <c r="S12" i="11"/>
  <c r="R12" i="11"/>
  <c r="R78" i="11"/>
  <c r="S78" i="11"/>
  <c r="S48" i="11"/>
  <c r="R48" i="11"/>
  <c r="S25" i="11"/>
  <c r="R25" i="11"/>
  <c r="R38" i="11"/>
  <c r="S38" i="11"/>
  <c r="S53" i="11"/>
  <c r="R53" i="11"/>
  <c r="T53" i="11" s="1"/>
  <c r="S51" i="11"/>
  <c r="R51" i="11"/>
  <c r="R80" i="11"/>
  <c r="S80" i="11"/>
  <c r="S13" i="11"/>
  <c r="R13" i="11"/>
  <c r="S55" i="11"/>
  <c r="R55" i="11"/>
  <c r="S43" i="11"/>
  <c r="R43" i="11"/>
  <c r="R56" i="11"/>
  <c r="S56" i="11"/>
  <c r="R16" i="11"/>
  <c r="T16" i="11" s="1"/>
  <c r="S16" i="11"/>
  <c r="R30" i="11"/>
  <c r="S30" i="11"/>
  <c r="S79" i="11"/>
  <c r="R79" i="11"/>
  <c r="S35" i="11"/>
  <c r="R35" i="11"/>
  <c r="S87" i="11"/>
  <c r="R87" i="11"/>
  <c r="R74" i="11"/>
  <c r="S74" i="11"/>
  <c r="R41" i="11"/>
  <c r="T41" i="11" s="1"/>
  <c r="S41" i="11"/>
  <c r="R18" i="11"/>
  <c r="S18" i="11"/>
  <c r="S52" i="11"/>
  <c r="R52" i="11"/>
  <c r="S44" i="11"/>
  <c r="R44" i="11"/>
  <c r="S88" i="11"/>
  <c r="R88" i="11"/>
  <c r="S33" i="11"/>
  <c r="R33" i="11"/>
  <c r="T33" i="11" s="1"/>
  <c r="S75" i="11"/>
  <c r="R75" i="11"/>
  <c r="S68" i="11"/>
  <c r="R68" i="11"/>
  <c r="T68" i="11" s="1"/>
  <c r="S46" i="11"/>
  <c r="R46" i="11"/>
  <c r="S82" i="11"/>
  <c r="R82" i="11"/>
  <c r="S17" i="11"/>
  <c r="R17" i="11"/>
  <c r="S20" i="11"/>
  <c r="R20" i="11"/>
  <c r="T20" i="11" s="1"/>
  <c r="R15" i="11"/>
  <c r="T15" i="11" s="1"/>
  <c r="S15" i="11"/>
  <c r="R72" i="11"/>
  <c r="S72" i="11"/>
  <c r="S19" i="11"/>
  <c r="R19" i="11"/>
  <c r="R23" i="11"/>
  <c r="S23" i="11"/>
  <c r="S45" i="11"/>
  <c r="R45" i="11"/>
  <c r="R37" i="11"/>
  <c r="S37" i="11"/>
  <c r="S69" i="11"/>
  <c r="R69" i="11"/>
  <c r="S29" i="11"/>
  <c r="R29" i="11"/>
  <c r="T29" i="11" s="1"/>
  <c r="R22" i="11"/>
  <c r="T22" i="11" s="1"/>
  <c r="S22" i="11"/>
  <c r="S71" i="11"/>
  <c r="R71" i="11"/>
  <c r="R42" i="11"/>
  <c r="S42" i="11"/>
  <c r="R89" i="11"/>
  <c r="S89" i="11"/>
  <c r="R59" i="11"/>
  <c r="T59" i="11" s="1"/>
  <c r="S59" i="11"/>
  <c r="R60" i="11"/>
  <c r="S60" i="11"/>
  <c r="S21" i="11"/>
  <c r="R21" i="11"/>
  <c r="R40" i="11"/>
  <c r="S40" i="11"/>
  <c r="R81" i="11"/>
  <c r="S81" i="11"/>
  <c r="S34" i="11"/>
  <c r="R34" i="11"/>
  <c r="T34" i="11" s="1"/>
  <c r="S62" i="11"/>
  <c r="R62" i="11"/>
  <c r="Q46" i="11" l="1"/>
  <c r="T81" i="11"/>
  <c r="Q28" i="11"/>
  <c r="Q68" i="11"/>
  <c r="U68" i="11" s="1"/>
  <c r="T38" i="11"/>
  <c r="T76" i="11"/>
  <c r="U76" i="11" s="1"/>
  <c r="T58" i="11"/>
  <c r="T50" i="11"/>
  <c r="T36" i="11"/>
  <c r="T77" i="11"/>
  <c r="T42" i="11"/>
  <c r="U42" i="11" s="1"/>
  <c r="S41" i="2" s="1"/>
  <c r="T40" i="11"/>
  <c r="Q76" i="11"/>
  <c r="T7" i="11"/>
  <c r="T23" i="11"/>
  <c r="Q62" i="11"/>
  <c r="Q52" i="11"/>
  <c r="T63" i="11"/>
  <c r="Q84" i="11"/>
  <c r="Q71" i="11"/>
  <c r="Q56" i="11"/>
  <c r="Q22" i="11"/>
  <c r="U22" i="11" s="1"/>
  <c r="S21" i="2" s="1"/>
  <c r="Q89" i="11"/>
  <c r="U89" i="11" s="1"/>
  <c r="Q87" i="11"/>
  <c r="Q12" i="11"/>
  <c r="T37" i="11"/>
  <c r="U37" i="11" s="1"/>
  <c r="T74" i="11"/>
  <c r="T11" i="11"/>
  <c r="U11" i="11" s="1"/>
  <c r="S10" i="2" s="1"/>
  <c r="T64" i="11"/>
  <c r="T66" i="11"/>
  <c r="U66" i="11" s="1"/>
  <c r="S65" i="2" s="1"/>
  <c r="U7" i="11"/>
  <c r="U15" i="11"/>
  <c r="U61" i="11"/>
  <c r="U47" i="11"/>
  <c r="S46" i="2" s="1"/>
  <c r="T89" i="11"/>
  <c r="T56" i="11"/>
  <c r="T45" i="11"/>
  <c r="T17" i="11"/>
  <c r="T88" i="11"/>
  <c r="T87" i="11"/>
  <c r="T43" i="11"/>
  <c r="T28" i="11"/>
  <c r="U28" i="11" s="1"/>
  <c r="T10" i="11"/>
  <c r="T67" i="11"/>
  <c r="T49" i="11"/>
  <c r="U49" i="11" s="1"/>
  <c r="Q74" i="11"/>
  <c r="U74" i="11" s="1"/>
  <c r="S73" i="2" s="1"/>
  <c r="Q77" i="11"/>
  <c r="Q9" i="11"/>
  <c r="Q10" i="11"/>
  <c r="Q43" i="11"/>
  <c r="Q60" i="11"/>
  <c r="Q44" i="11"/>
  <c r="U44" i="11" s="1"/>
  <c r="S43" i="2" s="1"/>
  <c r="U59" i="11"/>
  <c r="U41" i="11"/>
  <c r="T71" i="11"/>
  <c r="T82" i="11"/>
  <c r="T44" i="11"/>
  <c r="T35" i="11"/>
  <c r="T55" i="11"/>
  <c r="T25" i="11"/>
  <c r="T61" i="11"/>
  <c r="T83" i="11"/>
  <c r="U83" i="11" s="1"/>
  <c r="Q75" i="11"/>
  <c r="Q39" i="11"/>
  <c r="Q48" i="11"/>
  <c r="Q82" i="11"/>
  <c r="Q33" i="11"/>
  <c r="U33" i="11" s="1"/>
  <c r="S32" i="2" s="1"/>
  <c r="Q24" i="11"/>
  <c r="U24" i="11" s="1"/>
  <c r="S23" i="2" s="1"/>
  <c r="Q29" i="11"/>
  <c r="U29" i="11" s="1"/>
  <c r="Q50" i="11"/>
  <c r="Q14" i="11"/>
  <c r="U14" i="11" s="1"/>
  <c r="Q38" i="11"/>
  <c r="U38" i="11" s="1"/>
  <c r="U20" i="11"/>
  <c r="U85" i="11"/>
  <c r="T21" i="11"/>
  <c r="T19" i="11"/>
  <c r="T46" i="11"/>
  <c r="U46" i="11" s="1"/>
  <c r="S45" i="2" s="1"/>
  <c r="T52" i="11"/>
  <c r="U52" i="11" s="1"/>
  <c r="T79" i="11"/>
  <c r="T13" i="11"/>
  <c r="U13" i="11" s="1"/>
  <c r="T48" i="11"/>
  <c r="T73" i="11"/>
  <c r="U73" i="11" s="1"/>
  <c r="S72" i="2" s="1"/>
  <c r="T84" i="11"/>
  <c r="T86" i="11"/>
  <c r="T31" i="11"/>
  <c r="Q81" i="11"/>
  <c r="U81" i="11" s="1"/>
  <c r="Q69" i="11"/>
  <c r="U69" i="11" s="1"/>
  <c r="S68" i="2" s="1"/>
  <c r="Q55" i="11"/>
  <c r="U55" i="11" s="1"/>
  <c r="Q34" i="11"/>
  <c r="U34" i="11" s="1"/>
  <c r="S33" i="2" s="1"/>
  <c r="Q17" i="11"/>
  <c r="U17" i="11" s="1"/>
  <c r="S16" i="2" s="1"/>
  <c r="Q88" i="11"/>
  <c r="U88" i="11" s="1"/>
  <c r="Q72" i="11"/>
  <c r="Q80" i="11"/>
  <c r="U35" i="11"/>
  <c r="Q31" i="11"/>
  <c r="U31" i="11" s="1"/>
  <c r="Q64" i="11"/>
  <c r="Q19" i="11"/>
  <c r="U19" i="11" s="1"/>
  <c r="S18" i="2" s="1"/>
  <c r="Q70" i="11"/>
  <c r="Q57" i="11"/>
  <c r="Q67" i="11"/>
  <c r="U67" i="11" s="1"/>
  <c r="S66" i="2" s="1"/>
  <c r="Q8" i="11"/>
  <c r="U8" i="11" s="1"/>
  <c r="S7" i="2" s="1"/>
  <c r="Q26" i="11"/>
  <c r="Q40" i="11"/>
  <c r="Q36" i="11"/>
  <c r="U36" i="11" s="1"/>
  <c r="S35" i="2" s="1"/>
  <c r="Q21" i="11"/>
  <c r="T60" i="11"/>
  <c r="T18" i="11"/>
  <c r="U18" i="11" s="1"/>
  <c r="S17" i="2" s="1"/>
  <c r="T27" i="11"/>
  <c r="U27" i="11" s="1"/>
  <c r="S26" i="2" s="1"/>
  <c r="U25" i="11"/>
  <c r="U23" i="11"/>
  <c r="U58" i="11"/>
  <c r="T72" i="11"/>
  <c r="T30" i="11"/>
  <c r="U30" i="11" s="1"/>
  <c r="S29" i="2" s="1"/>
  <c r="T80" i="11"/>
  <c r="T78" i="11"/>
  <c r="U78" i="11" s="1"/>
  <c r="T54" i="11"/>
  <c r="U54" i="11" s="1"/>
  <c r="T39" i="11"/>
  <c r="U90" i="11"/>
  <c r="T62" i="11"/>
  <c r="U62" i="11" s="1"/>
  <c r="T69" i="11"/>
  <c r="T75" i="11"/>
  <c r="T51" i="11"/>
  <c r="U51" i="11" s="1"/>
  <c r="S50" i="2" s="1"/>
  <c r="T12" i="11"/>
  <c r="T57" i="11"/>
  <c r="T70" i="11"/>
  <c r="T32" i="11"/>
  <c r="T26" i="11"/>
  <c r="T9" i="11"/>
  <c r="Q63" i="11"/>
  <c r="Q86" i="11"/>
  <c r="U86" i="11" s="1"/>
  <c r="Q65" i="11"/>
  <c r="U65" i="11" s="1"/>
  <c r="S64" i="2" s="1"/>
  <c r="Q45" i="11"/>
  <c r="Q16" i="11"/>
  <c r="U16" i="11" s="1"/>
  <c r="S15" i="2" s="1"/>
  <c r="Q32" i="11"/>
  <c r="Q53" i="11"/>
  <c r="U53" i="11" s="1"/>
  <c r="S52" i="2" s="1"/>
  <c r="Q79" i="11"/>
  <c r="S30" i="2"/>
  <c r="S34" i="2"/>
  <c r="S6" i="2"/>
  <c r="S24" i="2"/>
  <c r="S54" i="2"/>
  <c r="S37" i="2"/>
  <c r="S67" i="2"/>
  <c r="S22" i="2"/>
  <c r="S19" i="2"/>
  <c r="S40" i="2"/>
  <c r="S28" i="2"/>
  <c r="S58" i="2"/>
  <c r="U79" i="11" l="1"/>
  <c r="U63" i="11"/>
  <c r="S62" i="2" s="1"/>
  <c r="U64" i="11"/>
  <c r="U10" i="11"/>
  <c r="S9" i="2" s="1"/>
  <c r="U40" i="11"/>
  <c r="S39" i="2" s="1"/>
  <c r="U50" i="11"/>
  <c r="S49" i="2" s="1"/>
  <c r="U77" i="11"/>
  <c r="U70" i="11"/>
  <c r="S69" i="2" s="1"/>
  <c r="U82" i="11"/>
  <c r="U48" i="11"/>
  <c r="S47" i="2" s="1"/>
  <c r="U39" i="11"/>
  <c r="S38" i="2" s="1"/>
  <c r="U21" i="11"/>
  <c r="S20" i="2" s="1"/>
  <c r="U75" i="11"/>
  <c r="U12" i="11"/>
  <c r="S11" i="2" s="1"/>
  <c r="U87" i="11"/>
  <c r="U80" i="11"/>
  <c r="U60" i="11"/>
  <c r="U26" i="11"/>
  <c r="U72" i="11"/>
  <c r="S71" i="2" s="1"/>
  <c r="U43" i="11"/>
  <c r="S42" i="2" s="1"/>
  <c r="U32" i="11"/>
  <c r="S31" i="2" s="1"/>
  <c r="U56" i="11"/>
  <c r="S55" i="2" s="1"/>
  <c r="U9" i="11"/>
  <c r="S8" i="2" s="1"/>
  <c r="U71" i="11"/>
  <c r="S70" i="2" s="1"/>
  <c r="U45" i="11"/>
  <c r="S44" i="2" s="1"/>
  <c r="U57" i="11"/>
  <c r="U84" i="11"/>
  <c r="S27" i="2"/>
  <c r="S59" i="2"/>
  <c r="S56" i="2"/>
  <c r="S14" i="2"/>
  <c r="S13" i="2"/>
  <c r="S51" i="2"/>
  <c r="S48" i="2"/>
  <c r="S12" i="2"/>
  <c r="S57" i="2"/>
  <c r="S63" i="2"/>
  <c r="S74" i="2"/>
  <c r="S53" i="2"/>
  <c r="S106" i="2"/>
  <c r="T106" i="2" s="1"/>
  <c r="V106" i="2" s="1"/>
  <c r="S61" i="2"/>
  <c r="S25" i="2"/>
  <c r="S36" i="2"/>
  <c r="S60" i="2"/>
  <c r="X106" i="2" l="1"/>
  <c r="Y106" i="2" s="1"/>
  <c r="S113" i="2"/>
  <c r="T113" i="2" s="1"/>
  <c r="V113" i="2" s="1"/>
  <c r="S100" i="2"/>
  <c r="T100" i="2" s="1"/>
  <c r="V100" i="2" s="1"/>
  <c r="S92" i="2"/>
  <c r="T92" i="2" s="1"/>
  <c r="V92" i="2" s="1"/>
  <c r="S107" i="2"/>
  <c r="T107" i="2" s="1"/>
  <c r="V107" i="2" s="1"/>
  <c r="S153" i="2"/>
  <c r="T153" i="2" s="1"/>
  <c r="V153" i="2" s="1"/>
  <c r="S109" i="2"/>
  <c r="T109" i="2" s="1"/>
  <c r="V109" i="2" s="1"/>
  <c r="S96" i="2"/>
  <c r="T96" i="2" s="1"/>
  <c r="V96" i="2" s="1"/>
  <c r="S83" i="2"/>
  <c r="T83" i="2" s="1"/>
  <c r="V83" i="2" s="1"/>
  <c r="S75" i="2"/>
  <c r="T75" i="2" s="1"/>
  <c r="V75" i="2" s="1"/>
  <c r="S149" i="2"/>
  <c r="T149" i="2" s="1"/>
  <c r="V149" i="2" s="1"/>
  <c r="S85" i="2"/>
  <c r="T85" i="2" s="1"/>
  <c r="V85" i="2" s="1"/>
  <c r="S145" i="2"/>
  <c r="T145" i="2" s="1"/>
  <c r="V145" i="2" s="1"/>
  <c r="S81" i="2"/>
  <c r="T81" i="2" s="1"/>
  <c r="V81" i="2" s="1"/>
  <c r="S147" i="2"/>
  <c r="T147" i="2" s="1"/>
  <c r="V147" i="2" s="1"/>
  <c r="S134" i="2"/>
  <c r="T134" i="2" s="1"/>
  <c r="V134" i="2" s="1"/>
  <c r="S141" i="2"/>
  <c r="T141" i="2" s="1"/>
  <c r="V141" i="2" s="1"/>
  <c r="S77" i="2"/>
  <c r="T77" i="2" s="1"/>
  <c r="V77" i="2" s="1"/>
  <c r="S143" i="2"/>
  <c r="T143" i="2" s="1"/>
  <c r="V143" i="2" s="1"/>
  <c r="S126" i="2"/>
  <c r="T126" i="2" s="1"/>
  <c r="V126" i="2" s="1"/>
  <c r="S137" i="2"/>
  <c r="T137" i="2" s="1"/>
  <c r="V137" i="2" s="1"/>
  <c r="S132" i="2"/>
  <c r="T132" i="2" s="1"/>
  <c r="V132" i="2" s="1"/>
  <c r="S139" i="2"/>
  <c r="T139" i="2" s="1"/>
  <c r="V139" i="2" s="1"/>
  <c r="S102" i="2"/>
  <c r="T102" i="2" s="1"/>
  <c r="V102" i="2" s="1"/>
  <c r="S129" i="2"/>
  <c r="T129" i="2" s="1"/>
  <c r="V129" i="2" s="1"/>
  <c r="S128" i="2"/>
  <c r="T128" i="2" s="1"/>
  <c r="V128" i="2" s="1"/>
  <c r="S115" i="2"/>
  <c r="T115" i="2" s="1"/>
  <c r="V115" i="2" s="1"/>
  <c r="S94" i="2"/>
  <c r="T94" i="2" s="1"/>
  <c r="V94" i="2" s="1"/>
  <c r="S117" i="2"/>
  <c r="T117" i="2" s="1"/>
  <c r="V117" i="2" s="1"/>
  <c r="S124" i="2"/>
  <c r="T124" i="2" s="1"/>
  <c r="V124" i="2" s="1"/>
  <c r="S111" i="2"/>
  <c r="T111" i="2" s="1"/>
  <c r="V111" i="2" s="1"/>
  <c r="S79" i="2"/>
  <c r="T79" i="2" s="1"/>
  <c r="V79" i="2" s="1"/>
  <c r="S130" i="2"/>
  <c r="T130" i="2" s="1"/>
  <c r="V130" i="2" s="1"/>
  <c r="S98" i="2"/>
  <c r="T98" i="2" s="1"/>
  <c r="V98" i="2" s="1"/>
  <c r="S105" i="2"/>
  <c r="T105" i="2" s="1"/>
  <c r="V105" i="2" s="1"/>
  <c r="S152" i="2"/>
  <c r="T152" i="2" s="1"/>
  <c r="V152" i="2" s="1"/>
  <c r="S120" i="2"/>
  <c r="T120" i="2" s="1"/>
  <c r="V120" i="2" s="1"/>
  <c r="S88" i="2"/>
  <c r="T88" i="2" s="1"/>
  <c r="V88" i="2" s="1"/>
  <c r="S135" i="2"/>
  <c r="T135" i="2" s="1"/>
  <c r="V135" i="2" s="1"/>
  <c r="S103" i="2"/>
  <c r="T103" i="2" s="1"/>
  <c r="V103" i="2" s="1"/>
  <c r="S154" i="2"/>
  <c r="T154" i="2" s="1"/>
  <c r="V154" i="2" s="1"/>
  <c r="S122" i="2"/>
  <c r="T122" i="2" s="1"/>
  <c r="V122" i="2" s="1"/>
  <c r="S90" i="2"/>
  <c r="T90" i="2" s="1"/>
  <c r="V90" i="2" s="1"/>
  <c r="S133" i="2"/>
  <c r="T133" i="2" s="1"/>
  <c r="V133" i="2" s="1"/>
  <c r="S101" i="2"/>
  <c r="T101" i="2" s="1"/>
  <c r="V101" i="2" s="1"/>
  <c r="S148" i="2"/>
  <c r="T148" i="2" s="1"/>
  <c r="V148" i="2" s="1"/>
  <c r="S116" i="2"/>
  <c r="T116" i="2" s="1"/>
  <c r="V116" i="2" s="1"/>
  <c r="S84" i="2"/>
  <c r="T84" i="2" s="1"/>
  <c r="V84" i="2" s="1"/>
  <c r="S131" i="2"/>
  <c r="T131" i="2" s="1"/>
  <c r="V131" i="2" s="1"/>
  <c r="S99" i="2"/>
  <c r="T99" i="2" s="1"/>
  <c r="V99" i="2" s="1"/>
  <c r="S150" i="2"/>
  <c r="T150" i="2" s="1"/>
  <c r="V150" i="2" s="1"/>
  <c r="S118" i="2"/>
  <c r="T118" i="2" s="1"/>
  <c r="V118" i="2" s="1"/>
  <c r="S86" i="2"/>
  <c r="T86" i="2" s="1"/>
  <c r="V86" i="2" s="1"/>
  <c r="S97" i="2"/>
  <c r="T97" i="2" s="1"/>
  <c r="V97" i="2" s="1"/>
  <c r="S144" i="2"/>
  <c r="T144" i="2" s="1"/>
  <c r="V144" i="2" s="1"/>
  <c r="S112" i="2"/>
  <c r="T112" i="2" s="1"/>
  <c r="V112" i="2" s="1"/>
  <c r="S80" i="2"/>
  <c r="T80" i="2" s="1"/>
  <c r="V80" i="2" s="1"/>
  <c r="S127" i="2"/>
  <c r="T127" i="2" s="1"/>
  <c r="V127" i="2" s="1"/>
  <c r="S95" i="2"/>
  <c r="T95" i="2" s="1"/>
  <c r="V95" i="2" s="1"/>
  <c r="S146" i="2"/>
  <c r="T146" i="2" s="1"/>
  <c r="V146" i="2" s="1"/>
  <c r="S114" i="2"/>
  <c r="T114" i="2" s="1"/>
  <c r="V114" i="2" s="1"/>
  <c r="S82" i="2"/>
  <c r="T82" i="2" s="1"/>
  <c r="V82" i="2" s="1"/>
  <c r="S125" i="2"/>
  <c r="T125" i="2" s="1"/>
  <c r="V125" i="2" s="1"/>
  <c r="S93" i="2"/>
  <c r="T93" i="2" s="1"/>
  <c r="V93" i="2" s="1"/>
  <c r="S140" i="2"/>
  <c r="T140" i="2" s="1"/>
  <c r="V140" i="2" s="1"/>
  <c r="S108" i="2"/>
  <c r="T108" i="2" s="1"/>
  <c r="V108" i="2" s="1"/>
  <c r="S76" i="2"/>
  <c r="T76" i="2" s="1"/>
  <c r="V76" i="2" s="1"/>
  <c r="S123" i="2"/>
  <c r="T123" i="2" s="1"/>
  <c r="V123" i="2" s="1"/>
  <c r="S91" i="2"/>
  <c r="T91" i="2" s="1"/>
  <c r="V91" i="2" s="1"/>
  <c r="S142" i="2"/>
  <c r="T142" i="2" s="1"/>
  <c r="V142" i="2" s="1"/>
  <c r="S110" i="2"/>
  <c r="T110" i="2" s="1"/>
  <c r="V110" i="2" s="1"/>
  <c r="S78" i="2"/>
  <c r="T78" i="2" s="1"/>
  <c r="V78" i="2" s="1"/>
  <c r="S121" i="2"/>
  <c r="T121" i="2" s="1"/>
  <c r="V121" i="2" s="1"/>
  <c r="S89" i="2"/>
  <c r="T89" i="2" s="1"/>
  <c r="V89" i="2" s="1"/>
  <c r="S136" i="2"/>
  <c r="T136" i="2" s="1"/>
  <c r="V136" i="2" s="1"/>
  <c r="S104" i="2"/>
  <c r="T104" i="2" s="1"/>
  <c r="V104" i="2" s="1"/>
  <c r="S151" i="2"/>
  <c r="T151" i="2" s="1"/>
  <c r="V151" i="2" s="1"/>
  <c r="S119" i="2"/>
  <c r="T119" i="2" s="1"/>
  <c r="V119" i="2" s="1"/>
  <c r="S87" i="2"/>
  <c r="T87" i="2" s="1"/>
  <c r="V87" i="2" s="1"/>
  <c r="S138" i="2"/>
  <c r="T138" i="2" s="1"/>
  <c r="V138" i="2" s="1"/>
  <c r="X81" i="2" l="1"/>
  <c r="Y81" i="2" s="1"/>
  <c r="X75" i="2"/>
  <c r="Y75" i="2" s="1"/>
  <c r="X85" i="2"/>
  <c r="Y85" i="2" s="1"/>
  <c r="X138" i="2"/>
  <c r="Y138" i="2" s="1"/>
  <c r="X123" i="2"/>
  <c r="Y123" i="2" s="1"/>
  <c r="X136" i="2"/>
  <c r="Y136" i="2" s="1"/>
  <c r="X76" i="2"/>
  <c r="Y76" i="2" s="1"/>
  <c r="X95" i="2"/>
  <c r="Y95" i="2" s="1"/>
  <c r="X150" i="2"/>
  <c r="Y150" i="2" s="1"/>
  <c r="X90" i="2"/>
  <c r="Y90" i="2" s="1"/>
  <c r="X135" i="2"/>
  <c r="Y135" i="2" s="1"/>
  <c r="X111" i="2"/>
  <c r="Y111" i="2" s="1"/>
  <c r="X139" i="2"/>
  <c r="Y139" i="2" s="1"/>
  <c r="X147" i="2"/>
  <c r="Y147" i="2" s="1"/>
  <c r="X100" i="2"/>
  <c r="Y100" i="2" s="1"/>
  <c r="X119" i="2"/>
  <c r="Y119" i="2" s="1"/>
  <c r="X89" i="2"/>
  <c r="Y89" i="2" s="1"/>
  <c r="X142" i="2"/>
  <c r="Y142" i="2" s="1"/>
  <c r="X108" i="2"/>
  <c r="Y108" i="2" s="1"/>
  <c r="X82" i="2"/>
  <c r="Y82" i="2" s="1"/>
  <c r="X127" i="2"/>
  <c r="Y127" i="2" s="1"/>
  <c r="X97" i="2"/>
  <c r="Y97" i="2" s="1"/>
  <c r="X99" i="2"/>
  <c r="Y99" i="2" s="1"/>
  <c r="X148" i="2"/>
  <c r="Y148" i="2" s="1"/>
  <c r="X122" i="2"/>
  <c r="Y122" i="2" s="1"/>
  <c r="X88" i="2"/>
  <c r="Y88" i="2" s="1"/>
  <c r="X98" i="2"/>
  <c r="Y98" i="2" s="1"/>
  <c r="X124" i="2"/>
  <c r="Y124" i="2" s="1"/>
  <c r="X128" i="2"/>
  <c r="Y128" i="2" s="1"/>
  <c r="X132" i="2"/>
  <c r="Y132" i="2" s="1"/>
  <c r="X77" i="2"/>
  <c r="Y77" i="2" s="1"/>
  <c r="X153" i="2"/>
  <c r="Y153" i="2" s="1"/>
  <c r="X113" i="2"/>
  <c r="Y113" i="2" s="1"/>
  <c r="X104" i="2"/>
  <c r="Y104" i="2" s="1"/>
  <c r="X93" i="2"/>
  <c r="Y93" i="2" s="1"/>
  <c r="X146" i="2"/>
  <c r="Y146" i="2" s="1"/>
  <c r="X87" i="2"/>
  <c r="Y87" i="2" s="1"/>
  <c r="X110" i="2"/>
  <c r="Y110" i="2" s="1"/>
  <c r="X125" i="2"/>
  <c r="Y125" i="2" s="1"/>
  <c r="X144" i="2"/>
  <c r="Y144" i="2" s="1"/>
  <c r="X116" i="2"/>
  <c r="Y116" i="2" s="1"/>
  <c r="X105" i="2"/>
  <c r="Y105" i="2" s="1"/>
  <c r="X115" i="2"/>
  <c r="Y115" i="2" s="1"/>
  <c r="X143" i="2"/>
  <c r="Y143" i="2" s="1"/>
  <c r="X149" i="2"/>
  <c r="Y149" i="2" s="1"/>
  <c r="X109" i="2"/>
  <c r="Y109" i="2" s="1"/>
  <c r="X151" i="2"/>
  <c r="Y151" i="2" s="1"/>
  <c r="X121" i="2"/>
  <c r="Y121" i="2" s="1"/>
  <c r="X91" i="2"/>
  <c r="Y91" i="2" s="1"/>
  <c r="X140" i="2"/>
  <c r="Y140" i="2" s="1"/>
  <c r="X114" i="2"/>
  <c r="Y114" i="2" s="1"/>
  <c r="X80" i="2"/>
  <c r="Y80" i="2" s="1"/>
  <c r="X86" i="2"/>
  <c r="Y86" i="2" s="1"/>
  <c r="X131" i="2"/>
  <c r="Y131" i="2" s="1"/>
  <c r="X101" i="2"/>
  <c r="Y101" i="2" s="1"/>
  <c r="X154" i="2"/>
  <c r="Y154" i="2" s="1"/>
  <c r="X120" i="2"/>
  <c r="Y120" i="2" s="1"/>
  <c r="X130" i="2"/>
  <c r="Y130" i="2" s="1"/>
  <c r="X117" i="2"/>
  <c r="Y117" i="2" s="1"/>
  <c r="X129" i="2"/>
  <c r="Y129" i="2" s="1"/>
  <c r="X137" i="2"/>
  <c r="Y137" i="2" s="1"/>
  <c r="X141" i="2"/>
  <c r="Y141" i="2" s="1"/>
  <c r="X145" i="2"/>
  <c r="Y145" i="2" s="1"/>
  <c r="X83" i="2"/>
  <c r="Y83" i="2" s="1"/>
  <c r="X107" i="2"/>
  <c r="Y107" i="2" s="1"/>
  <c r="X78" i="2"/>
  <c r="Y78" i="2" s="1"/>
  <c r="X112" i="2"/>
  <c r="Y112" i="2" s="1"/>
  <c r="X118" i="2"/>
  <c r="Y118" i="2" s="1"/>
  <c r="X84" i="2"/>
  <c r="Y84" i="2" s="1"/>
  <c r="X133" i="2"/>
  <c r="Y133" i="2" s="1"/>
  <c r="X103" i="2"/>
  <c r="Y103" i="2" s="1"/>
  <c r="X152" i="2"/>
  <c r="Y152" i="2" s="1"/>
  <c r="X79" i="2"/>
  <c r="Y79" i="2" s="1"/>
  <c r="X94" i="2"/>
  <c r="Y94" i="2" s="1"/>
  <c r="X102" i="2"/>
  <c r="Y102" i="2" s="1"/>
  <c r="X126" i="2"/>
  <c r="Y126" i="2" s="1"/>
  <c r="X134" i="2"/>
  <c r="Y134" i="2" s="1"/>
  <c r="X96" i="2"/>
  <c r="Y96" i="2" s="1"/>
  <c r="X92" i="2"/>
  <c r="Y92" i="2" s="1"/>
  <c r="K59" i="22"/>
  <c r="K19" i="22"/>
  <c r="L56" i="22"/>
  <c r="N56" i="22" s="1"/>
  <c r="R56" i="22" s="1"/>
  <c r="L8" i="22"/>
  <c r="N8" i="22" s="1"/>
  <c r="R8" i="22" s="1"/>
  <c r="K74" i="22"/>
  <c r="M74" i="22" s="1"/>
  <c r="P74" i="22" s="1"/>
  <c r="K66" i="22"/>
  <c r="K58" i="22"/>
  <c r="K50" i="22"/>
  <c r="M42" i="22"/>
  <c r="P42" i="22" s="1"/>
  <c r="K42" i="22"/>
  <c r="K34" i="22"/>
  <c r="K26" i="22"/>
  <c r="M26" i="22" s="1"/>
  <c r="P26" i="22" s="1"/>
  <c r="K18" i="22"/>
  <c r="M18" i="22" s="1"/>
  <c r="L71" i="22"/>
  <c r="L63" i="22"/>
  <c r="N63" i="22" s="1"/>
  <c r="S63" i="22" s="1"/>
  <c r="L55" i="22"/>
  <c r="N55" i="22" s="1"/>
  <c r="R55" i="22" s="1"/>
  <c r="L47" i="22"/>
  <c r="N47" i="22" s="1"/>
  <c r="L39" i="22"/>
  <c r="L31" i="22"/>
  <c r="L23" i="22"/>
  <c r="N23" i="22" s="1"/>
  <c r="S23" i="22" s="1"/>
  <c r="L15" i="22"/>
  <c r="N15" i="22" s="1"/>
  <c r="S15" i="22" s="1"/>
  <c r="K67" i="22"/>
  <c r="M67" i="22" s="1"/>
  <c r="K35" i="22"/>
  <c r="L40" i="22"/>
  <c r="N40" i="22" s="1"/>
  <c r="S40" i="22" s="1"/>
  <c r="L16" i="22"/>
  <c r="N16" i="22" s="1"/>
  <c r="R16" i="22" s="1"/>
  <c r="K73" i="22"/>
  <c r="M73" i="22" s="1"/>
  <c r="P73" i="22" s="1"/>
  <c r="K65" i="22"/>
  <c r="M65" i="22" s="1"/>
  <c r="K57" i="22"/>
  <c r="M57" i="22" s="1"/>
  <c r="K49" i="22"/>
  <c r="M49" i="22" s="1"/>
  <c r="K41" i="22"/>
  <c r="K33" i="22"/>
  <c r="K25" i="22"/>
  <c r="K17" i="22"/>
  <c r="K9" i="22"/>
  <c r="M9" i="22" s="1"/>
  <c r="L70" i="22"/>
  <c r="N70" i="22" s="1"/>
  <c r="R70" i="22" s="1"/>
  <c r="L62" i="22"/>
  <c r="L54" i="22"/>
  <c r="N54" i="22" s="1"/>
  <c r="R54" i="22" s="1"/>
  <c r="L46" i="22"/>
  <c r="N46" i="22" s="1"/>
  <c r="L38" i="22"/>
  <c r="N38" i="22" s="1"/>
  <c r="R38" i="22" s="1"/>
  <c r="L30" i="22"/>
  <c r="N30" i="22" s="1"/>
  <c r="S30" i="22" s="1"/>
  <c r="L22" i="22"/>
  <c r="N22" i="22" s="1"/>
  <c r="R22" i="22" s="1"/>
  <c r="L14" i="22"/>
  <c r="L72" i="22"/>
  <c r="N72" i="22" s="1"/>
  <c r="R72" i="22" s="1"/>
  <c r="K72" i="22"/>
  <c r="M72" i="22" s="1"/>
  <c r="P72" i="22" s="1"/>
  <c r="K64" i="22"/>
  <c r="M64" i="22" s="1"/>
  <c r="P64" i="22" s="1"/>
  <c r="K56" i="22"/>
  <c r="M56" i="22" s="1"/>
  <c r="O56" i="22" s="1"/>
  <c r="K48" i="22"/>
  <c r="K40" i="22"/>
  <c r="K32" i="22"/>
  <c r="K24" i="22"/>
  <c r="K16" i="22"/>
  <c r="M16" i="22" s="1"/>
  <c r="K8" i="22"/>
  <c r="M8" i="22" s="1"/>
  <c r="P8" i="22" s="1"/>
  <c r="L69" i="22"/>
  <c r="N69" i="22" s="1"/>
  <c r="R69" i="22" s="1"/>
  <c r="L61" i="22"/>
  <c r="N61" i="22" s="1"/>
  <c r="L53" i="22"/>
  <c r="L45" i="22"/>
  <c r="N45" i="22" s="1"/>
  <c r="S45" i="22" s="1"/>
  <c r="L37" i="22"/>
  <c r="L29" i="22"/>
  <c r="N29" i="22" s="1"/>
  <c r="S29" i="22" s="1"/>
  <c r="L21" i="22"/>
  <c r="N21" i="22" s="1"/>
  <c r="R21" i="22" s="1"/>
  <c r="L13" i="22"/>
  <c r="K51" i="22"/>
  <c r="M51" i="22" s="1"/>
  <c r="L24" i="22"/>
  <c r="N24" i="22" s="1"/>
  <c r="S24" i="22" s="1"/>
  <c r="K71" i="22"/>
  <c r="K63" i="22"/>
  <c r="K55" i="22"/>
  <c r="K47" i="22"/>
  <c r="M47" i="22" s="1"/>
  <c r="K39" i="22"/>
  <c r="M39" i="22" s="1"/>
  <c r="K31" i="22"/>
  <c r="M31" i="22" s="1"/>
  <c r="O31" i="22" s="1"/>
  <c r="K23" i="22"/>
  <c r="M23" i="22" s="1"/>
  <c r="K15" i="22"/>
  <c r="L76" i="22"/>
  <c r="N76" i="22" s="1"/>
  <c r="S76" i="22" s="1"/>
  <c r="L68" i="22"/>
  <c r="L60" i="22"/>
  <c r="L52" i="22"/>
  <c r="N52" i="22" s="1"/>
  <c r="R52" i="22" s="1"/>
  <c r="L44" i="22"/>
  <c r="N44" i="22" s="1"/>
  <c r="R44" i="22" s="1"/>
  <c r="L36" i="22"/>
  <c r="N36" i="22" s="1"/>
  <c r="R36" i="22" s="1"/>
  <c r="L28" i="22"/>
  <c r="L20" i="22"/>
  <c r="L12" i="22"/>
  <c r="K27" i="22"/>
  <c r="M27" i="22" s="1"/>
  <c r="P27" i="22" s="1"/>
  <c r="L48" i="22"/>
  <c r="K70" i="22"/>
  <c r="K62" i="22"/>
  <c r="M62" i="22" s="1"/>
  <c r="P62" i="22" s="1"/>
  <c r="K54" i="22"/>
  <c r="M54" i="22" s="1"/>
  <c r="P54" i="22" s="1"/>
  <c r="K46" i="22"/>
  <c r="M46" i="22" s="1"/>
  <c r="K38" i="22"/>
  <c r="K30" i="22"/>
  <c r="M30" i="22" s="1"/>
  <c r="P30" i="22" s="1"/>
  <c r="K22" i="22"/>
  <c r="M22" i="22" s="1"/>
  <c r="K14" i="22"/>
  <c r="M14" i="22" s="1"/>
  <c r="P14" i="22" s="1"/>
  <c r="L75" i="22"/>
  <c r="N75" i="22" s="1"/>
  <c r="R75" i="22" s="1"/>
  <c r="L67" i="22"/>
  <c r="N67" i="22" s="1"/>
  <c r="R67" i="22" s="1"/>
  <c r="L59" i="22"/>
  <c r="N59" i="22" s="1"/>
  <c r="R59" i="22" s="1"/>
  <c r="L51" i="22"/>
  <c r="L43" i="22"/>
  <c r="N43" i="22" s="1"/>
  <c r="L35" i="22"/>
  <c r="N35" i="22" s="1"/>
  <c r="S35" i="22" s="1"/>
  <c r="L27" i="22"/>
  <c r="L19" i="22"/>
  <c r="L11" i="22"/>
  <c r="K75" i="22"/>
  <c r="M75" i="22" s="1"/>
  <c r="K11" i="22"/>
  <c r="L32" i="22"/>
  <c r="K69" i="22"/>
  <c r="K61" i="22"/>
  <c r="K53" i="22"/>
  <c r="K45" i="22"/>
  <c r="N37" i="22"/>
  <c r="K37" i="22"/>
  <c r="K29" i="22"/>
  <c r="K21" i="22"/>
  <c r="M21" i="22" s="1"/>
  <c r="P21" i="22" s="1"/>
  <c r="N13" i="22"/>
  <c r="K13" i="22"/>
  <c r="L74" i="22"/>
  <c r="N74" i="22" s="1"/>
  <c r="S74" i="22" s="1"/>
  <c r="L66" i="22"/>
  <c r="N66" i="22" s="1"/>
  <c r="R66" i="22" s="1"/>
  <c r="L58" i="22"/>
  <c r="L50" i="22"/>
  <c r="N50" i="22" s="1"/>
  <c r="L42" i="22"/>
  <c r="N42" i="22" s="1"/>
  <c r="R42" i="22" s="1"/>
  <c r="L34" i="22"/>
  <c r="N34" i="22" s="1"/>
  <c r="L26" i="22"/>
  <c r="L18" i="22"/>
  <c r="S10" i="22"/>
  <c r="K43" i="22"/>
  <c r="M43" i="22" s="1"/>
  <c r="O43" i="22" s="1"/>
  <c r="L64" i="22"/>
  <c r="N64" i="22" s="1"/>
  <c r="K76" i="22"/>
  <c r="M76" i="22" s="1"/>
  <c r="N68" i="22"/>
  <c r="S68" i="22" s="1"/>
  <c r="K68" i="22"/>
  <c r="M68" i="22" s="1"/>
  <c r="K60" i="22"/>
  <c r="K52" i="22"/>
  <c r="K44" i="22"/>
  <c r="K36" i="22"/>
  <c r="K28" i="22"/>
  <c r="M28" i="22" s="1"/>
  <c r="O28" i="22" s="1"/>
  <c r="K20" i="22"/>
  <c r="M20" i="22" s="1"/>
  <c r="N12" i="22"/>
  <c r="R12" i="22" s="1"/>
  <c r="K12" i="22"/>
  <c r="M12" i="22" s="1"/>
  <c r="L73" i="22"/>
  <c r="L65" i="22"/>
  <c r="L57" i="22"/>
  <c r="L49" i="22"/>
  <c r="L41" i="22"/>
  <c r="N41" i="22" s="1"/>
  <c r="R41" i="22" s="1"/>
  <c r="L33" i="22"/>
  <c r="N33" i="22" s="1"/>
  <c r="S33" i="22" s="1"/>
  <c r="L25" i="22"/>
  <c r="L17" i="22"/>
  <c r="N17" i="22" s="1"/>
  <c r="L9" i="22"/>
  <c r="N53" i="22"/>
  <c r="S53" i="22" s="1"/>
  <c r="N14" i="22"/>
  <c r="S14" i="22" s="1"/>
  <c r="N18" i="22"/>
  <c r="S18" i="22" s="1"/>
  <c r="N62" i="22"/>
  <c r="N39" i="22"/>
  <c r="S39" i="22" s="1"/>
  <c r="R76" i="22" l="1"/>
  <c r="P67" i="22"/>
  <c r="O67" i="22"/>
  <c r="P39" i="22"/>
  <c r="O39" i="22"/>
  <c r="O42" i="22"/>
  <c r="O47" i="22"/>
  <c r="Q47" i="22" s="1"/>
  <c r="U47" i="22" s="1"/>
  <c r="AO47" i="22" s="1"/>
  <c r="R30" i="22"/>
  <c r="O49" i="22"/>
  <c r="P49" i="22"/>
  <c r="R18" i="22"/>
  <c r="T18" i="22" s="1"/>
  <c r="V18" i="22" s="1"/>
  <c r="AQ18" i="22" s="1"/>
  <c r="P31" i="22"/>
  <c r="Q31" i="22" s="1"/>
  <c r="U31" i="22" s="1"/>
  <c r="AO31" i="22" s="1"/>
  <c r="R10" i="22"/>
  <c r="T10" i="22" s="1"/>
  <c r="V10" i="22" s="1"/>
  <c r="AQ10" i="22" s="1"/>
  <c r="N26" i="22"/>
  <c r="R26" i="22" s="1"/>
  <c r="R68" i="22"/>
  <c r="P47" i="22"/>
  <c r="P51" i="22"/>
  <c r="N19" i="22"/>
  <c r="S19" i="22" s="1"/>
  <c r="M37" i="22"/>
  <c r="O37" i="22" s="1"/>
  <c r="S12" i="22"/>
  <c r="T12" i="22" s="1"/>
  <c r="V12" i="22" s="1"/>
  <c r="AQ12" i="22" s="1"/>
  <c r="R13" i="22"/>
  <c r="P37" i="22"/>
  <c r="N11" i="22"/>
  <c r="R11" i="22" s="1"/>
  <c r="R35" i="22"/>
  <c r="T35" i="22" s="1"/>
  <c r="V35" i="22" s="1"/>
  <c r="AQ35" i="22" s="1"/>
  <c r="R60" i="22"/>
  <c r="N60" i="22"/>
  <c r="O21" i="22"/>
  <c r="R43" i="22"/>
  <c r="O51" i="22"/>
  <c r="Q51" i="22" s="1"/>
  <c r="U51" i="22" s="1"/>
  <c r="AO51" i="22" s="1"/>
  <c r="R45" i="22"/>
  <c r="N31" i="22"/>
  <c r="S31" i="22" s="1"/>
  <c r="O18" i="22"/>
  <c r="P18" i="22"/>
  <c r="Q18" i="22" s="1"/>
  <c r="U18" i="22" s="1"/>
  <c r="AO18" i="22" s="1"/>
  <c r="O22" i="22"/>
  <c r="Q22" i="22" s="1"/>
  <c r="U22" i="22" s="1"/>
  <c r="AO22" i="22" s="1"/>
  <c r="P22" i="22"/>
  <c r="P16" i="22"/>
  <c r="O16" i="22"/>
  <c r="P57" i="22"/>
  <c r="O57" i="22"/>
  <c r="P9" i="22"/>
  <c r="O9" i="22"/>
  <c r="P65" i="22"/>
  <c r="O65" i="22"/>
  <c r="Q65" i="22" s="1"/>
  <c r="U65" i="22" s="1"/>
  <c r="AO65" i="22" s="1"/>
  <c r="R40" i="22"/>
  <c r="T40" i="22" s="1"/>
  <c r="V40" i="22" s="1"/>
  <c r="AQ40" i="22" s="1"/>
  <c r="R39" i="22"/>
  <c r="T39" i="22" s="1"/>
  <c r="V39" i="22" s="1"/>
  <c r="AQ39" i="22" s="1"/>
  <c r="O62" i="22"/>
  <c r="Q62" i="22" s="1"/>
  <c r="U62" i="22" s="1"/>
  <c r="AO62" i="22" s="1"/>
  <c r="O30" i="22"/>
  <c r="Q30" i="22" s="1"/>
  <c r="U30" i="22" s="1"/>
  <c r="AO30" i="22" s="1"/>
  <c r="O74" i="22"/>
  <c r="Q74" i="22" s="1"/>
  <c r="U74" i="22" s="1"/>
  <c r="AO74" i="22" s="1"/>
  <c r="S21" i="22"/>
  <c r="T21" i="22" s="1"/>
  <c r="V21" i="22" s="1"/>
  <c r="AQ21" i="22" s="1"/>
  <c r="R61" i="22"/>
  <c r="O72" i="22"/>
  <c r="Q72" i="22" s="1"/>
  <c r="U72" i="22" s="1"/>
  <c r="AO72" i="22" s="1"/>
  <c r="R74" i="22"/>
  <c r="T74" i="22" s="1"/>
  <c r="V74" i="22" s="1"/>
  <c r="AQ74" i="22" s="1"/>
  <c r="M38" i="22"/>
  <c r="P38" i="22" s="1"/>
  <c r="M15" i="22"/>
  <c r="P15" i="22" s="1"/>
  <c r="S37" i="22"/>
  <c r="S69" i="22"/>
  <c r="T69" i="22" s="1"/>
  <c r="V69" i="22" s="1"/>
  <c r="AQ69" i="22" s="1"/>
  <c r="M44" i="22"/>
  <c r="O44" i="22" s="1"/>
  <c r="O27" i="22"/>
  <c r="R37" i="22"/>
  <c r="R62" i="22"/>
  <c r="S52" i="22"/>
  <c r="T52" i="22" s="1"/>
  <c r="V52" i="22" s="1"/>
  <c r="AQ52" i="22" s="1"/>
  <c r="R33" i="22"/>
  <c r="T33" i="22" s="1"/>
  <c r="V33" i="22" s="1"/>
  <c r="AQ33" i="22" s="1"/>
  <c r="N27" i="22"/>
  <c r="R27" i="22" s="1"/>
  <c r="S72" i="22"/>
  <c r="T72" i="22" s="1"/>
  <c r="V72" i="22" s="1"/>
  <c r="AQ72" i="22" s="1"/>
  <c r="R15" i="22"/>
  <c r="T15" i="22" s="1"/>
  <c r="V15" i="22" s="1"/>
  <c r="AQ15" i="22" s="1"/>
  <c r="R14" i="22"/>
  <c r="T14" i="22" s="1"/>
  <c r="V14" i="22" s="1"/>
  <c r="AQ14" i="22" s="1"/>
  <c r="R64" i="22"/>
  <c r="S59" i="22"/>
  <c r="T59" i="22" s="1"/>
  <c r="V59" i="22" s="1"/>
  <c r="AQ59" i="22" s="1"/>
  <c r="N48" i="22"/>
  <c r="S17" i="22"/>
  <c r="P28" i="22"/>
  <c r="N71" i="22"/>
  <c r="R71" i="22" s="1"/>
  <c r="P12" i="22"/>
  <c r="O12" i="22"/>
  <c r="P46" i="22"/>
  <c r="O46" i="22"/>
  <c r="T30" i="22"/>
  <c r="V30" i="22" s="1"/>
  <c r="AQ30" i="22" s="1"/>
  <c r="O76" i="22"/>
  <c r="O8" i="22"/>
  <c r="Q8" i="22" s="1"/>
  <c r="R29" i="22"/>
  <c r="T29" i="22" s="1"/>
  <c r="V29" i="22" s="1"/>
  <c r="AQ29" i="22" s="1"/>
  <c r="N9" i="22"/>
  <c r="N49" i="22"/>
  <c r="R49" i="22" s="1"/>
  <c r="M52" i="22"/>
  <c r="S43" i="22"/>
  <c r="T43" i="22" s="1"/>
  <c r="V43" i="22" s="1"/>
  <c r="AQ43" i="22" s="1"/>
  <c r="S67" i="22"/>
  <c r="T67" i="22" s="1"/>
  <c r="V67" i="22" s="1"/>
  <c r="AQ67" i="22" s="1"/>
  <c r="N20" i="22"/>
  <c r="R20" i="22" s="1"/>
  <c r="S60" i="22"/>
  <c r="T45" i="22"/>
  <c r="V45" i="22" s="1"/>
  <c r="AQ45" i="22" s="1"/>
  <c r="M17" i="22"/>
  <c r="O17" i="22" s="1"/>
  <c r="M34" i="22"/>
  <c r="O34" i="22" s="1"/>
  <c r="M36" i="22"/>
  <c r="O36" i="22" s="1"/>
  <c r="O68" i="22"/>
  <c r="M11" i="22"/>
  <c r="O11" i="22" s="1"/>
  <c r="N51" i="22"/>
  <c r="R51" i="22" s="1"/>
  <c r="R53" i="22"/>
  <c r="T53" i="22" s="1"/>
  <c r="V53" i="22" s="1"/>
  <c r="AQ53" i="22" s="1"/>
  <c r="O73" i="22"/>
  <c r="Q73" i="22" s="1"/>
  <c r="U73" i="22" s="1"/>
  <c r="AO73" i="22" s="1"/>
  <c r="R34" i="22"/>
  <c r="N58" i="22"/>
  <c r="M69" i="22"/>
  <c r="O69" i="22" s="1"/>
  <c r="S75" i="22"/>
  <c r="T75" i="22" s="1"/>
  <c r="V75" i="22" s="1"/>
  <c r="AQ75" i="22" s="1"/>
  <c r="T68" i="22"/>
  <c r="V68" i="22" s="1"/>
  <c r="AQ68" i="22" s="1"/>
  <c r="P56" i="22"/>
  <c r="R46" i="22"/>
  <c r="M33" i="22"/>
  <c r="S47" i="22"/>
  <c r="O10" i="22"/>
  <c r="P10" i="22"/>
  <c r="S8" i="22"/>
  <c r="R50" i="22"/>
  <c r="N65" i="22"/>
  <c r="R65" i="22" s="1"/>
  <c r="S50" i="22"/>
  <c r="O64" i="22"/>
  <c r="Q64" i="22" s="1"/>
  <c r="U64" i="22" s="1"/>
  <c r="AO64" i="22" s="1"/>
  <c r="N28" i="22"/>
  <c r="R17" i="22"/>
  <c r="N57" i="22"/>
  <c r="N73" i="22"/>
  <c r="R73" i="22" s="1"/>
  <c r="O20" i="22"/>
  <c r="P68" i="22"/>
  <c r="Q68" i="22" s="1"/>
  <c r="U68" i="22" s="1"/>
  <c r="AO68" i="22" s="1"/>
  <c r="M29" i="22"/>
  <c r="S36" i="22"/>
  <c r="T36" i="22" s="1"/>
  <c r="V36" i="22" s="1"/>
  <c r="AQ36" i="22" s="1"/>
  <c r="S54" i="22"/>
  <c r="T54" i="22" s="1"/>
  <c r="V54" i="22" s="1"/>
  <c r="AQ54" i="22" s="1"/>
  <c r="R47" i="22"/>
  <c r="M50" i="22"/>
  <c r="P50" i="22" s="1"/>
  <c r="S56" i="22"/>
  <c r="T56" i="22" s="1"/>
  <c r="V56" i="22" s="1"/>
  <c r="AQ56" i="22" s="1"/>
  <c r="T76" i="22"/>
  <c r="V76" i="22" s="1"/>
  <c r="AQ76" i="22" s="1"/>
  <c r="M24" i="22"/>
  <c r="O24" i="22" s="1"/>
  <c r="S62" i="22"/>
  <c r="R23" i="22"/>
  <c r="T23" i="22" s="1"/>
  <c r="V23" i="22" s="1"/>
  <c r="AQ23" i="22" s="1"/>
  <c r="M19" i="22"/>
  <c r="O19" i="22" s="1"/>
  <c r="R63" i="22"/>
  <c r="T63" i="22" s="1"/>
  <c r="V63" i="22" s="1"/>
  <c r="AQ63" i="22" s="1"/>
  <c r="O14" i="22"/>
  <c r="Q14" i="22" s="1"/>
  <c r="U14" i="22" s="1"/>
  <c r="AO14" i="22" s="1"/>
  <c r="S41" i="22"/>
  <c r="T41" i="22" s="1"/>
  <c r="V41" i="22" s="1"/>
  <c r="AQ41" i="22" s="1"/>
  <c r="P20" i="22"/>
  <c r="M60" i="22"/>
  <c r="S64" i="22"/>
  <c r="S34" i="22"/>
  <c r="S66" i="22"/>
  <c r="T66" i="22" s="1"/>
  <c r="V66" i="22" s="1"/>
  <c r="AQ66" i="22" s="1"/>
  <c r="M53" i="22"/>
  <c r="N32" i="22"/>
  <c r="S32" i="22" s="1"/>
  <c r="R32" i="22"/>
  <c r="S44" i="22"/>
  <c r="T44" i="22" s="1"/>
  <c r="V44" i="22" s="1"/>
  <c r="AQ44" i="22" s="1"/>
  <c r="P23" i="22"/>
  <c r="O23" i="22"/>
  <c r="S22" i="22"/>
  <c r="T22" i="22" s="1"/>
  <c r="V22" i="22" s="1"/>
  <c r="AQ22" i="22" s="1"/>
  <c r="S16" i="22"/>
  <c r="T16" i="22"/>
  <c r="V16" i="22" s="1"/>
  <c r="AQ16" i="22" s="1"/>
  <c r="S55" i="22"/>
  <c r="T55" i="22" s="1"/>
  <c r="V55" i="22" s="1"/>
  <c r="AQ55" i="22" s="1"/>
  <c r="P75" i="22"/>
  <c r="O75" i="22"/>
  <c r="O54" i="22"/>
  <c r="Q54" i="22" s="1"/>
  <c r="U54" i="22" s="1"/>
  <c r="AO54" i="22" s="1"/>
  <c r="N25" i="22"/>
  <c r="R25" i="22" s="1"/>
  <c r="Q28" i="22"/>
  <c r="U28" i="22" s="1"/>
  <c r="AO28" i="22" s="1"/>
  <c r="P76" i="22"/>
  <c r="P43" i="22"/>
  <c r="Q43" i="22" s="1"/>
  <c r="U43" i="22" s="1"/>
  <c r="AO43" i="22" s="1"/>
  <c r="O26" i="22"/>
  <c r="Q26" i="22" s="1"/>
  <c r="U26" i="22" s="1"/>
  <c r="AO26" i="22" s="1"/>
  <c r="M70" i="22"/>
  <c r="O70" i="22" s="1"/>
  <c r="M40" i="22"/>
  <c r="Q39" i="22"/>
  <c r="U39" i="22" s="1"/>
  <c r="AO39" i="22" s="1"/>
  <c r="R24" i="22"/>
  <c r="T24" i="22" s="1"/>
  <c r="V24" i="22" s="1"/>
  <c r="AQ24" i="22" s="1"/>
  <c r="Q57" i="22"/>
  <c r="U57" i="22" s="1"/>
  <c r="AO57" i="22" s="1"/>
  <c r="Q67" i="22"/>
  <c r="U67" i="22" s="1"/>
  <c r="AO67" i="22" s="1"/>
  <c r="T8" i="22"/>
  <c r="M13" i="22"/>
  <c r="P13" i="22" s="1"/>
  <c r="Q27" i="22"/>
  <c r="U27" i="22" s="1"/>
  <c r="AO27" i="22" s="1"/>
  <c r="M55" i="22"/>
  <c r="M71" i="22"/>
  <c r="M48" i="22"/>
  <c r="S38" i="22"/>
  <c r="T38" i="22" s="1"/>
  <c r="V38" i="22" s="1"/>
  <c r="AQ38" i="22" s="1"/>
  <c r="M41" i="22"/>
  <c r="M58" i="22"/>
  <c r="O58" i="22" s="1"/>
  <c r="M59" i="22"/>
  <c r="O59" i="22" s="1"/>
  <c r="S70" i="22"/>
  <c r="T70" i="22" s="1"/>
  <c r="V70" i="22" s="1"/>
  <c r="AQ70" i="22" s="1"/>
  <c r="Q42" i="22"/>
  <c r="U42" i="22" s="1"/>
  <c r="AO42" i="22" s="1"/>
  <c r="Q21" i="22"/>
  <c r="U21" i="22" s="1"/>
  <c r="AO21" i="22" s="1"/>
  <c r="M45" i="22"/>
  <c r="O45" i="22" s="1"/>
  <c r="M61" i="22"/>
  <c r="O61" i="22" s="1"/>
  <c r="M32" i="22"/>
  <c r="P32" i="22" s="1"/>
  <c r="S46" i="22"/>
  <c r="M25" i="22"/>
  <c r="O25" i="22" s="1"/>
  <c r="Q56" i="22"/>
  <c r="U56" i="22" s="1"/>
  <c r="AO56" i="22" s="1"/>
  <c r="S42" i="22"/>
  <c r="T42" i="22" s="1"/>
  <c r="V42" i="22" s="1"/>
  <c r="AQ42" i="22" s="1"/>
  <c r="M63" i="22"/>
  <c r="S13" i="22"/>
  <c r="S61" i="22"/>
  <c r="T61" i="22" s="1"/>
  <c r="V61" i="22" s="1"/>
  <c r="AQ61" i="22" s="1"/>
  <c r="Q16" i="22"/>
  <c r="U16" i="22" s="1"/>
  <c r="AO16" i="22" s="1"/>
  <c r="AS16" i="22" s="1"/>
  <c r="AT16" i="22" s="1"/>
  <c r="P14" i="2" s="1"/>
  <c r="T14" i="2" s="1"/>
  <c r="V14" i="2" s="1"/>
  <c r="M35" i="22"/>
  <c r="M66" i="22"/>
  <c r="T17" i="22" l="1"/>
  <c r="V17" i="22" s="1"/>
  <c r="AQ17" i="22" s="1"/>
  <c r="Q37" i="22"/>
  <c r="U37" i="22" s="1"/>
  <c r="AO37" i="22" s="1"/>
  <c r="T47" i="22"/>
  <c r="V47" i="22" s="1"/>
  <c r="AQ47" i="22" s="1"/>
  <c r="Q12" i="22"/>
  <c r="U12" i="22" s="1"/>
  <c r="AO12" i="22" s="1"/>
  <c r="AS12" i="22" s="1"/>
  <c r="AT12" i="22" s="1"/>
  <c r="P10" i="2" s="1"/>
  <c r="T10" i="2" s="1"/>
  <c r="V10" i="2" s="1"/>
  <c r="Q49" i="22"/>
  <c r="U49" i="22" s="1"/>
  <c r="AO49" i="22" s="1"/>
  <c r="S26" i="22"/>
  <c r="T26" i="22" s="1"/>
  <c r="V26" i="22" s="1"/>
  <c r="AQ26" i="22" s="1"/>
  <c r="AS26" i="22" s="1"/>
  <c r="AT26" i="22" s="1"/>
  <c r="P24" i="2" s="1"/>
  <c r="T24" i="2" s="1"/>
  <c r="V24" i="2" s="1"/>
  <c r="X24" i="2" s="1"/>
  <c r="Y24" i="2" s="1"/>
  <c r="Q76" i="22"/>
  <c r="U76" i="22" s="1"/>
  <c r="AO76" i="22" s="1"/>
  <c r="AS76" i="22" s="1"/>
  <c r="AT76" i="22" s="1"/>
  <c r="P74" i="2" s="1"/>
  <c r="T74" i="2" s="1"/>
  <c r="V74" i="2" s="1"/>
  <c r="X74" i="2" s="1"/>
  <c r="Y74" i="2" s="1"/>
  <c r="V8" i="22"/>
  <c r="AQ8" i="22" s="1"/>
  <c r="AS18" i="22"/>
  <c r="AT18" i="22" s="1"/>
  <c r="P16" i="2" s="1"/>
  <c r="T16" i="2" s="1"/>
  <c r="V16" i="2" s="1"/>
  <c r="X16" i="2" s="1"/>
  <c r="Y16" i="2" s="1"/>
  <c r="AS68" i="22"/>
  <c r="AT68" i="22" s="1"/>
  <c r="P66" i="2" s="1"/>
  <c r="T66" i="2" s="1"/>
  <c r="V66" i="2" s="1"/>
  <c r="O38" i="22"/>
  <c r="Q38" i="22" s="1"/>
  <c r="U38" i="22" s="1"/>
  <c r="AO38" i="22" s="1"/>
  <c r="AS38" i="22" s="1"/>
  <c r="AT38" i="22" s="1"/>
  <c r="P36" i="2" s="1"/>
  <c r="T36" i="2" s="1"/>
  <c r="V36" i="2" s="1"/>
  <c r="T13" i="22"/>
  <c r="V13" i="22" s="1"/>
  <c r="AQ13" i="22" s="1"/>
  <c r="P24" i="22"/>
  <c r="Q24" i="22" s="1"/>
  <c r="U24" i="22" s="1"/>
  <c r="AO24" i="22" s="1"/>
  <c r="AS24" i="22" s="1"/>
  <c r="AT24" i="22" s="1"/>
  <c r="P22" i="2" s="1"/>
  <c r="T22" i="2" s="1"/>
  <c r="V22" i="2" s="1"/>
  <c r="Q20" i="22"/>
  <c r="U20" i="22" s="1"/>
  <c r="AO20" i="22" s="1"/>
  <c r="R31" i="22"/>
  <c r="T31" i="22" s="1"/>
  <c r="V31" i="22" s="1"/>
  <c r="AQ31" i="22" s="1"/>
  <c r="AS31" i="22" s="1"/>
  <c r="AT31" i="22" s="1"/>
  <c r="P29" i="2" s="1"/>
  <c r="T29" i="2" s="1"/>
  <c r="V29" i="2" s="1"/>
  <c r="T64" i="22"/>
  <c r="V64" i="22" s="1"/>
  <c r="AQ64" i="22" s="1"/>
  <c r="AS64" i="22" s="1"/>
  <c r="AT64" i="22" s="1"/>
  <c r="P62" i="2" s="1"/>
  <c r="T62" i="2" s="1"/>
  <c r="V62" i="2" s="1"/>
  <c r="T37" i="22"/>
  <c r="V37" i="22" s="1"/>
  <c r="AQ37" i="22" s="1"/>
  <c r="AS37" i="22" s="1"/>
  <c r="AT37" i="22" s="1"/>
  <c r="P35" i="2" s="1"/>
  <c r="T35" i="2" s="1"/>
  <c r="V35" i="2" s="1"/>
  <c r="X35" i="2" s="1"/>
  <c r="Y35" i="2" s="1"/>
  <c r="T60" i="22"/>
  <c r="V60" i="22" s="1"/>
  <c r="AQ60" i="22" s="1"/>
  <c r="T50" i="22"/>
  <c r="V50" i="22" s="1"/>
  <c r="AQ50" i="22" s="1"/>
  <c r="AS39" i="22"/>
  <c r="AT39" i="22" s="1"/>
  <c r="P37" i="2" s="1"/>
  <c r="T37" i="2" s="1"/>
  <c r="V37" i="2" s="1"/>
  <c r="X37" i="2" s="1"/>
  <c r="Y37" i="2" s="1"/>
  <c r="S27" i="22"/>
  <c r="T27" i="22" s="1"/>
  <c r="V27" i="22" s="1"/>
  <c r="AQ27" i="22" s="1"/>
  <c r="AS27" i="22" s="1"/>
  <c r="AT27" i="22" s="1"/>
  <c r="P25" i="2" s="1"/>
  <c r="T25" i="2" s="1"/>
  <c r="V25" i="2" s="1"/>
  <c r="U8" i="22"/>
  <c r="AO8" i="22" s="1"/>
  <c r="AS30" i="22"/>
  <c r="AT30" i="22" s="1"/>
  <c r="P28" i="2" s="1"/>
  <c r="T28" i="2" s="1"/>
  <c r="V28" i="2" s="1"/>
  <c r="X28" i="2" s="1"/>
  <c r="Y28" i="2" s="1"/>
  <c r="AS43" i="22"/>
  <c r="AT43" i="22" s="1"/>
  <c r="P41" i="2" s="1"/>
  <c r="T41" i="2" s="1"/>
  <c r="V41" i="2" s="1"/>
  <c r="Q23" i="22"/>
  <c r="U23" i="22" s="1"/>
  <c r="AO23" i="22" s="1"/>
  <c r="AS23" i="22" s="1"/>
  <c r="AT23" i="22" s="1"/>
  <c r="P21" i="2" s="1"/>
  <c r="T21" i="2" s="1"/>
  <c r="V21" i="2" s="1"/>
  <c r="T71" i="22"/>
  <c r="V71" i="22" s="1"/>
  <c r="AQ71" i="22" s="1"/>
  <c r="O71" i="22"/>
  <c r="P71" i="22"/>
  <c r="S71" i="22"/>
  <c r="T32" i="22"/>
  <c r="V32" i="22" s="1"/>
  <c r="AQ32" i="22" s="1"/>
  <c r="O32" i="22"/>
  <c r="Q32" i="22" s="1"/>
  <c r="U32" i="22" s="1"/>
  <c r="AO32" i="22" s="1"/>
  <c r="AS32" i="22" s="1"/>
  <c r="AT32" i="22" s="1"/>
  <c r="P30" i="2" s="1"/>
  <c r="T30" i="2" s="1"/>
  <c r="V30" i="2" s="1"/>
  <c r="P19" i="22"/>
  <c r="Q19" i="22" s="1"/>
  <c r="U19" i="22" s="1"/>
  <c r="AO19" i="22" s="1"/>
  <c r="R19" i="22"/>
  <c r="T19" i="22" s="1"/>
  <c r="V19" i="22" s="1"/>
  <c r="AQ19" i="22" s="1"/>
  <c r="Q10" i="22"/>
  <c r="U10" i="22" s="1"/>
  <c r="AO10" i="22" s="1"/>
  <c r="AS10" i="22" s="1"/>
  <c r="AT10" i="22" s="1"/>
  <c r="P8" i="2" s="1"/>
  <c r="T8" i="2" s="1"/>
  <c r="V8" i="2" s="1"/>
  <c r="Q75" i="22"/>
  <c r="U75" i="22" s="1"/>
  <c r="AO75" i="22" s="1"/>
  <c r="P58" i="22"/>
  <c r="Q58" i="22" s="1"/>
  <c r="U58" i="22" s="1"/>
  <c r="AO58" i="22" s="1"/>
  <c r="P69" i="22"/>
  <c r="Q69" i="22" s="1"/>
  <c r="U69" i="22" s="1"/>
  <c r="AO69" i="22" s="1"/>
  <c r="AS69" i="22" s="1"/>
  <c r="AT69" i="22" s="1"/>
  <c r="P67" i="2" s="1"/>
  <c r="T67" i="2" s="1"/>
  <c r="V67" i="2" s="1"/>
  <c r="T46" i="22"/>
  <c r="V46" i="22" s="1"/>
  <c r="AQ46" i="22" s="1"/>
  <c r="T34" i="22"/>
  <c r="V34" i="22" s="1"/>
  <c r="AQ34" i="22" s="1"/>
  <c r="AS14" i="22"/>
  <c r="AT14" i="22" s="1"/>
  <c r="P12" i="2" s="1"/>
  <c r="T12" i="2" s="1"/>
  <c r="V12" i="2" s="1"/>
  <c r="S51" i="22"/>
  <c r="T51" i="22" s="1"/>
  <c r="V51" i="22" s="1"/>
  <c r="AQ51" i="22" s="1"/>
  <c r="AS51" i="22" s="1"/>
  <c r="AT51" i="22" s="1"/>
  <c r="P49" i="2" s="1"/>
  <c r="T49" i="2" s="1"/>
  <c r="V49" i="2" s="1"/>
  <c r="AS22" i="22"/>
  <c r="AT22" i="22" s="1"/>
  <c r="P20" i="2" s="1"/>
  <c r="T20" i="2" s="1"/>
  <c r="V20" i="2" s="1"/>
  <c r="Q46" i="22"/>
  <c r="U46" i="22" s="1"/>
  <c r="AO46" i="22" s="1"/>
  <c r="AS46" i="22" s="1"/>
  <c r="AT46" i="22" s="1"/>
  <c r="P44" i="2" s="1"/>
  <c r="T44" i="2" s="1"/>
  <c r="V44" i="2" s="1"/>
  <c r="AQ7" i="22"/>
  <c r="Q9" i="22"/>
  <c r="U9" i="22" s="1"/>
  <c r="AO9" i="22" s="1"/>
  <c r="S11" i="22"/>
  <c r="T11" i="22" s="1"/>
  <c r="O15" i="22"/>
  <c r="Q15" i="22" s="1"/>
  <c r="U15" i="22" s="1"/>
  <c r="AO15" i="22" s="1"/>
  <c r="AS15" i="22" s="1"/>
  <c r="AT15" i="22" s="1"/>
  <c r="P13" i="2" s="1"/>
  <c r="T13" i="2" s="1"/>
  <c r="V13" i="2" s="1"/>
  <c r="AS21" i="22"/>
  <c r="AT21" i="22" s="1"/>
  <c r="P19" i="2" s="1"/>
  <c r="T19" i="2" s="1"/>
  <c r="V19" i="2" s="1"/>
  <c r="T62" i="22"/>
  <c r="V62" i="22" s="1"/>
  <c r="AQ62" i="22" s="1"/>
  <c r="O50" i="22"/>
  <c r="Q50" i="22" s="1"/>
  <c r="U50" i="22" s="1"/>
  <c r="AO50" i="22" s="1"/>
  <c r="P36" i="22"/>
  <c r="Q36" i="22" s="1"/>
  <c r="U36" i="22" s="1"/>
  <c r="AO36" i="22" s="1"/>
  <c r="AS36" i="22" s="1"/>
  <c r="AT36" i="22" s="1"/>
  <c r="P34" i="2" s="1"/>
  <c r="T34" i="2" s="1"/>
  <c r="V34" i="2" s="1"/>
  <c r="S48" i="22"/>
  <c r="R48" i="22"/>
  <c r="P44" i="22"/>
  <c r="Q44" i="22" s="1"/>
  <c r="U44" i="22" s="1"/>
  <c r="AO44" i="22" s="1"/>
  <c r="AS44" i="22" s="1"/>
  <c r="AT44" i="22" s="1"/>
  <c r="P42" i="2" s="1"/>
  <c r="T42" i="2" s="1"/>
  <c r="V42" i="2" s="1"/>
  <c r="AS54" i="22"/>
  <c r="AT54" i="22" s="1"/>
  <c r="P52" i="2" s="1"/>
  <c r="T52" i="2" s="1"/>
  <c r="V52" i="2" s="1"/>
  <c r="S65" i="22"/>
  <c r="T65" i="22" s="1"/>
  <c r="V65" i="22" s="1"/>
  <c r="AQ65" i="22" s="1"/>
  <c r="AS65" i="22" s="1"/>
  <c r="AT65" i="22" s="1"/>
  <c r="P63" i="2" s="1"/>
  <c r="T63" i="2" s="1"/>
  <c r="V63" i="2" s="1"/>
  <c r="O40" i="22"/>
  <c r="P40" i="22"/>
  <c r="P25" i="22"/>
  <c r="Q25" i="22" s="1"/>
  <c r="U25" i="22" s="1"/>
  <c r="AO25" i="22" s="1"/>
  <c r="O35" i="22"/>
  <c r="P35" i="22"/>
  <c r="AS62" i="22"/>
  <c r="AT62" i="22" s="1"/>
  <c r="P60" i="2" s="1"/>
  <c r="T60" i="2" s="1"/>
  <c r="V60" i="2" s="1"/>
  <c r="P59" i="22"/>
  <c r="Q59" i="22" s="1"/>
  <c r="U59" i="22" s="1"/>
  <c r="AO59" i="22" s="1"/>
  <c r="AS59" i="22" s="1"/>
  <c r="AT59" i="22" s="1"/>
  <c r="P57" i="2" s="1"/>
  <c r="T57" i="2" s="1"/>
  <c r="V57" i="2" s="1"/>
  <c r="O55" i="22"/>
  <c r="P55" i="22"/>
  <c r="O13" i="22"/>
  <c r="P70" i="22"/>
  <c r="Q70" i="22" s="1"/>
  <c r="U70" i="22" s="1"/>
  <c r="AO70" i="22" s="1"/>
  <c r="AS70" i="22" s="1"/>
  <c r="AT70" i="22" s="1"/>
  <c r="P68" i="2" s="1"/>
  <c r="T68" i="2" s="1"/>
  <c r="V68" i="2" s="1"/>
  <c r="S58" i="22"/>
  <c r="P45" i="22"/>
  <c r="Q45" i="22" s="1"/>
  <c r="U45" i="22" s="1"/>
  <c r="AO45" i="22" s="1"/>
  <c r="AS45" i="22" s="1"/>
  <c r="AT45" i="22" s="1"/>
  <c r="P43" i="2" s="1"/>
  <c r="T43" i="2" s="1"/>
  <c r="V43" i="2" s="1"/>
  <c r="P11" i="22"/>
  <c r="Q11" i="22" s="1"/>
  <c r="U11" i="22" s="1"/>
  <c r="AO11" i="22" s="1"/>
  <c r="AS47" i="22"/>
  <c r="AT47" i="22" s="1"/>
  <c r="P45" i="2" s="1"/>
  <c r="T45" i="2" s="1"/>
  <c r="V45" i="2" s="1"/>
  <c r="R28" i="22"/>
  <c r="AO7" i="22"/>
  <c r="P52" i="22"/>
  <c r="O52" i="22"/>
  <c r="Q52" i="22" s="1"/>
  <c r="U52" i="22" s="1"/>
  <c r="AO52" i="22" s="1"/>
  <c r="AS52" i="22" s="1"/>
  <c r="AT52" i="22" s="1"/>
  <c r="P50" i="2" s="1"/>
  <c r="T50" i="2" s="1"/>
  <c r="V50" i="2" s="1"/>
  <c r="AS56" i="22"/>
  <c r="AT56" i="22" s="1"/>
  <c r="P54" i="2" s="1"/>
  <c r="T54" i="2" s="1"/>
  <c r="V54" i="2" s="1"/>
  <c r="P63" i="22"/>
  <c r="O63" i="22"/>
  <c r="P61" i="22"/>
  <c r="Q61" i="22" s="1"/>
  <c r="U61" i="22" s="1"/>
  <c r="AO61" i="22" s="1"/>
  <c r="AS61" i="22" s="1"/>
  <c r="AT61" i="22" s="1"/>
  <c r="P59" i="2" s="1"/>
  <c r="T59" i="2" s="1"/>
  <c r="V59" i="2" s="1"/>
  <c r="AS42" i="22"/>
  <c r="AT42" i="22" s="1"/>
  <c r="P40" i="2" s="1"/>
  <c r="T40" i="2" s="1"/>
  <c r="V40" i="2" s="1"/>
  <c r="S25" i="22"/>
  <c r="T25" i="22" s="1"/>
  <c r="V25" i="22" s="1"/>
  <c r="AQ25" i="22" s="1"/>
  <c r="R58" i="22"/>
  <c r="P34" i="22"/>
  <c r="Q34" i="22" s="1"/>
  <c r="U34" i="22" s="1"/>
  <c r="AO34" i="22" s="1"/>
  <c r="S20" i="22"/>
  <c r="T20" i="22" s="1"/>
  <c r="V20" i="22" s="1"/>
  <c r="AQ20" i="22" s="1"/>
  <c r="O66" i="22"/>
  <c r="P66" i="22"/>
  <c r="X14" i="2"/>
  <c r="Y14" i="2" s="1"/>
  <c r="P41" i="22"/>
  <c r="O41" i="22"/>
  <c r="Q41" i="22" s="1"/>
  <c r="U41" i="22" s="1"/>
  <c r="AO41" i="22" s="1"/>
  <c r="AS41" i="22" s="1"/>
  <c r="AT41" i="22" s="1"/>
  <c r="P39" i="2" s="1"/>
  <c r="T39" i="2" s="1"/>
  <c r="V39" i="2" s="1"/>
  <c r="AS72" i="22"/>
  <c r="AT72" i="22" s="1"/>
  <c r="P70" i="2" s="1"/>
  <c r="T70" i="2" s="1"/>
  <c r="V70" i="2" s="1"/>
  <c r="P60" i="22"/>
  <c r="O60" i="22"/>
  <c r="Q60" i="22" s="1"/>
  <c r="U60" i="22" s="1"/>
  <c r="AO60" i="22" s="1"/>
  <c r="AS60" i="22" s="1"/>
  <c r="AT60" i="22" s="1"/>
  <c r="P58" i="2" s="1"/>
  <c r="T58" i="2" s="1"/>
  <c r="V58" i="2" s="1"/>
  <c r="S49" i="22"/>
  <c r="T49" i="22" s="1"/>
  <c r="V49" i="22" s="1"/>
  <c r="AQ49" i="22" s="1"/>
  <c r="AS49" i="22" s="1"/>
  <c r="AT49" i="22" s="1"/>
  <c r="P47" i="2" s="1"/>
  <c r="T47" i="2" s="1"/>
  <c r="V47" i="2" s="1"/>
  <c r="P33" i="22"/>
  <c r="O33" i="22"/>
  <c r="AS67" i="22"/>
  <c r="AT67" i="22" s="1"/>
  <c r="P65" i="2" s="1"/>
  <c r="T65" i="2" s="1"/>
  <c r="V65" i="2" s="1"/>
  <c r="AS75" i="22"/>
  <c r="AT75" i="22" s="1"/>
  <c r="P73" i="2" s="1"/>
  <c r="T73" i="2" s="1"/>
  <c r="V73" i="2" s="1"/>
  <c r="P48" i="22"/>
  <c r="O48" i="22"/>
  <c r="Q48" i="22" s="1"/>
  <c r="U48" i="22" s="1"/>
  <c r="AO48" i="22" s="1"/>
  <c r="P53" i="22"/>
  <c r="O53" i="22"/>
  <c r="X10" i="2"/>
  <c r="Y10" i="2" s="1"/>
  <c r="S28" i="22"/>
  <c r="S73" i="22"/>
  <c r="T73" i="22" s="1"/>
  <c r="V73" i="22" s="1"/>
  <c r="AQ73" i="22" s="1"/>
  <c r="AS73" i="22" s="1"/>
  <c r="AT73" i="22" s="1"/>
  <c r="P71" i="2" s="1"/>
  <c r="T71" i="2" s="1"/>
  <c r="V71" i="2" s="1"/>
  <c r="P17" i="22"/>
  <c r="Q17" i="22" s="1"/>
  <c r="U17" i="22" s="1"/>
  <c r="AO17" i="22" s="1"/>
  <c r="AS17" i="22" s="1"/>
  <c r="AT17" i="22" s="1"/>
  <c r="P15" i="2" s="1"/>
  <c r="T15" i="2" s="1"/>
  <c r="V15" i="2" s="1"/>
  <c r="P29" i="22"/>
  <c r="O29" i="22"/>
  <c r="R57" i="22"/>
  <c r="S57" i="22"/>
  <c r="AS74" i="22"/>
  <c r="AT74" i="22" s="1"/>
  <c r="P72" i="2" s="1"/>
  <c r="T72" i="2" s="1"/>
  <c r="V72" i="2" s="1"/>
  <c r="S9" i="22"/>
  <c r="R9" i="22"/>
  <c r="AS50" i="22" l="1"/>
  <c r="AT50" i="22" s="1"/>
  <c r="P48" i="2" s="1"/>
  <c r="T48" i="2" s="1"/>
  <c r="V48" i="2" s="1"/>
  <c r="X48" i="2" s="1"/>
  <c r="Y48" i="2" s="1"/>
  <c r="AS8" i="22"/>
  <c r="AT8" i="22" s="1"/>
  <c r="P6" i="2" s="1"/>
  <c r="T6" i="2" s="1"/>
  <c r="V6" i="2" s="1"/>
  <c r="X6" i="2" s="1"/>
  <c r="Y6" i="2" s="1"/>
  <c r="X29" i="2"/>
  <c r="Y29" i="2" s="1"/>
  <c r="AS19" i="22"/>
  <c r="AT19" i="22" s="1"/>
  <c r="P17" i="2" s="1"/>
  <c r="T17" i="2" s="1"/>
  <c r="V17" i="2" s="1"/>
  <c r="AS20" i="22"/>
  <c r="AT20" i="22" s="1"/>
  <c r="P18" i="2" s="1"/>
  <c r="T18" i="2" s="1"/>
  <c r="V18" i="2" s="1"/>
  <c r="X41" i="2"/>
  <c r="Y41" i="2" s="1"/>
  <c r="Q35" i="22"/>
  <c r="U35" i="22" s="1"/>
  <c r="AO35" i="22" s="1"/>
  <c r="AS35" i="22" s="1"/>
  <c r="AT35" i="22" s="1"/>
  <c r="P33" i="2" s="1"/>
  <c r="T33" i="2" s="1"/>
  <c r="V33" i="2" s="1"/>
  <c r="X66" i="2"/>
  <c r="Y66" i="2" s="1"/>
  <c r="Q53" i="22"/>
  <c r="U53" i="22" s="1"/>
  <c r="AO53" i="22" s="1"/>
  <c r="AS53" i="22" s="1"/>
  <c r="AT53" i="22" s="1"/>
  <c r="P51" i="2" s="1"/>
  <c r="T51" i="2" s="1"/>
  <c r="V51" i="2" s="1"/>
  <c r="AS34" i="22"/>
  <c r="AT34" i="22" s="1"/>
  <c r="P32" i="2" s="1"/>
  <c r="T32" i="2" s="1"/>
  <c r="V32" i="2" s="1"/>
  <c r="AS7" i="22"/>
  <c r="AT7" i="22" s="1"/>
  <c r="P5" i="2" s="1"/>
  <c r="T5" i="2" s="1"/>
  <c r="V5" i="2" s="1"/>
  <c r="V11" i="22"/>
  <c r="AQ11" i="22" s="1"/>
  <c r="AS11" i="22" s="1"/>
  <c r="AT11" i="22" s="1"/>
  <c r="P9" i="2" s="1"/>
  <c r="T9" i="2" s="1"/>
  <c r="V9" i="2" s="1"/>
  <c r="Q71" i="22"/>
  <c r="U71" i="22" s="1"/>
  <c r="AO71" i="22" s="1"/>
  <c r="AS71" i="22" s="1"/>
  <c r="AT71" i="22" s="1"/>
  <c r="P69" i="2" s="1"/>
  <c r="T69" i="2" s="1"/>
  <c r="V69" i="2" s="1"/>
  <c r="X69" i="2" s="1"/>
  <c r="Y69" i="2" s="1"/>
  <c r="X8" i="2"/>
  <c r="Y8" i="2" s="1"/>
  <c r="X49" i="2"/>
  <c r="Y49" i="2" s="1"/>
  <c r="X19" i="2"/>
  <c r="Y19" i="2" s="1"/>
  <c r="X20" i="2"/>
  <c r="Y20" i="2" s="1"/>
  <c r="X52" i="2"/>
  <c r="Y52" i="2" s="1"/>
  <c r="X30" i="2"/>
  <c r="Y30" i="2" s="1"/>
  <c r="X67" i="2"/>
  <c r="Y67" i="2" s="1"/>
  <c r="X12" i="2"/>
  <c r="Y12" i="2" s="1"/>
  <c r="T57" i="22"/>
  <c r="V57" i="22" s="1"/>
  <c r="AQ57" i="22" s="1"/>
  <c r="AS57" i="22" s="1"/>
  <c r="AT57" i="22" s="1"/>
  <c r="P55" i="2" s="1"/>
  <c r="T55" i="2" s="1"/>
  <c r="V55" i="2" s="1"/>
  <c r="T48" i="22"/>
  <c r="V48" i="22" s="1"/>
  <c r="AQ48" i="22" s="1"/>
  <c r="AS48" i="22" s="1"/>
  <c r="AT48" i="22" s="1"/>
  <c r="P46" i="2" s="1"/>
  <c r="T46" i="2" s="1"/>
  <c r="V46" i="2" s="1"/>
  <c r="Q33" i="22"/>
  <c r="U33" i="22" s="1"/>
  <c r="AO33" i="22" s="1"/>
  <c r="AS33" i="22" s="1"/>
  <c r="AT33" i="22" s="1"/>
  <c r="P31" i="2" s="1"/>
  <c r="T31" i="2" s="1"/>
  <c r="V31" i="2" s="1"/>
  <c r="Q13" i="22"/>
  <c r="U13" i="22" s="1"/>
  <c r="AO13" i="22" s="1"/>
  <c r="AS13" i="22" s="1"/>
  <c r="AT13" i="22" s="1"/>
  <c r="P11" i="2" s="1"/>
  <c r="T11" i="2" s="1"/>
  <c r="V11" i="2" s="1"/>
  <c r="Q40" i="22"/>
  <c r="U40" i="22" s="1"/>
  <c r="AO40" i="22" s="1"/>
  <c r="AS40" i="22" s="1"/>
  <c r="AT40" i="22" s="1"/>
  <c r="P38" i="2" s="1"/>
  <c r="T38" i="2" s="1"/>
  <c r="V38" i="2" s="1"/>
  <c r="Q55" i="22"/>
  <c r="U55" i="22" s="1"/>
  <c r="AO55" i="22" s="1"/>
  <c r="AS55" i="22" s="1"/>
  <c r="AT55" i="22" s="1"/>
  <c r="P53" i="2" s="1"/>
  <c r="T53" i="2" s="1"/>
  <c r="V53" i="2" s="1"/>
  <c r="T58" i="22"/>
  <c r="V58" i="22" s="1"/>
  <c r="AQ58" i="22" s="1"/>
  <c r="AS58" i="22" s="1"/>
  <c r="AT58" i="22" s="1"/>
  <c r="P56" i="2" s="1"/>
  <c r="T56" i="2" s="1"/>
  <c r="V56" i="2" s="1"/>
  <c r="Q63" i="22"/>
  <c r="U63" i="22" s="1"/>
  <c r="AO63" i="22" s="1"/>
  <c r="AS63" i="22" s="1"/>
  <c r="AT63" i="22" s="1"/>
  <c r="P61" i="2" s="1"/>
  <c r="T61" i="2" s="1"/>
  <c r="V61" i="2" s="1"/>
  <c r="X63" i="2"/>
  <c r="Y63" i="2" s="1"/>
  <c r="T9" i="22"/>
  <c r="V9" i="22" s="1"/>
  <c r="AQ9" i="22" s="1"/>
  <c r="AS9" i="22" s="1"/>
  <c r="AT9" i="22" s="1"/>
  <c r="P7" i="2" s="1"/>
  <c r="T7" i="2" s="1"/>
  <c r="V7" i="2" s="1"/>
  <c r="Q29" i="22"/>
  <c r="U29" i="22" s="1"/>
  <c r="AO29" i="22" s="1"/>
  <c r="AS29" i="22" s="1"/>
  <c r="AT29" i="22" s="1"/>
  <c r="P27" i="2" s="1"/>
  <c r="T27" i="2" s="1"/>
  <c r="V27" i="2" s="1"/>
  <c r="T28" i="22"/>
  <c r="V28" i="22" s="1"/>
  <c r="AQ28" i="22" s="1"/>
  <c r="AS28" i="22" s="1"/>
  <c r="AT28" i="22" s="1"/>
  <c r="P26" i="2" s="1"/>
  <c r="T26" i="2" s="1"/>
  <c r="V26" i="2" s="1"/>
  <c r="Q66" i="22"/>
  <c r="U66" i="22" s="1"/>
  <c r="AO66" i="22" s="1"/>
  <c r="AS66" i="22" s="1"/>
  <c r="AT66" i="22" s="1"/>
  <c r="P64" i="2" s="1"/>
  <c r="T64" i="2" s="1"/>
  <c r="V64" i="2" s="1"/>
  <c r="X47" i="2"/>
  <c r="Y47" i="2" s="1"/>
  <c r="X71" i="2"/>
  <c r="Y71" i="2" s="1"/>
  <c r="X58" i="2"/>
  <c r="Y58" i="2" s="1"/>
  <c r="X34" i="2"/>
  <c r="Y34" i="2" s="1"/>
  <c r="X13" i="2"/>
  <c r="Y13" i="2" s="1"/>
  <c r="X45" i="2"/>
  <c r="Y45" i="2" s="1"/>
  <c r="X59" i="2"/>
  <c r="Y59" i="2" s="1"/>
  <c r="X68" i="2"/>
  <c r="Y68" i="2" s="1"/>
  <c r="AS25" i="22"/>
  <c r="AT25" i="22" s="1"/>
  <c r="P23" i="2" s="1"/>
  <c r="T23" i="2" s="1"/>
  <c r="V23" i="2" s="1"/>
  <c r="X70" i="2"/>
  <c r="Y70" i="2" s="1"/>
  <c r="X39" i="2"/>
  <c r="Y39" i="2" s="1"/>
  <c r="X40" i="2"/>
  <c r="Y40" i="2" s="1"/>
  <c r="X57" i="2"/>
  <c r="Y57" i="2" s="1"/>
  <c r="X50" i="2"/>
  <c r="Y50" i="2" s="1"/>
  <c r="X54" i="2"/>
  <c r="Y54" i="2" s="1"/>
  <c r="X44" i="2"/>
  <c r="Y44" i="2" s="1"/>
  <c r="X22" i="2"/>
  <c r="Y22" i="2" s="1"/>
  <c r="X65" i="2"/>
  <c r="Y65" i="2" s="1"/>
  <c r="X15" i="2"/>
  <c r="Y15" i="2" s="1"/>
  <c r="X42" i="2"/>
  <c r="Y42" i="2" s="1"/>
  <c r="X21" i="2"/>
  <c r="Y21" i="2" s="1"/>
  <c r="X43" i="2"/>
  <c r="Y43" i="2" s="1"/>
  <c r="X60" i="2"/>
  <c r="Y60" i="2" s="1"/>
  <c r="X73" i="2"/>
  <c r="Y73" i="2" s="1"/>
  <c r="X72" i="2"/>
  <c r="Y72" i="2" s="1"/>
  <c r="X36" i="2"/>
  <c r="Y36" i="2" s="1"/>
  <c r="X62" i="2"/>
  <c r="Y62" i="2" s="1"/>
  <c r="X25" i="2"/>
  <c r="Y25" i="2" s="1"/>
  <c r="X33" i="2" l="1"/>
  <c r="Y33" i="2" s="1"/>
  <c r="X17" i="2"/>
  <c r="Y17" i="2" s="1"/>
  <c r="X51" i="2"/>
  <c r="Y51" i="2" s="1"/>
  <c r="X9" i="2"/>
  <c r="Y9" i="2" s="1"/>
  <c r="X32" i="2"/>
  <c r="Y32" i="2" s="1"/>
  <c r="X18" i="2"/>
  <c r="Y18" i="2" s="1"/>
  <c r="X27" i="2"/>
  <c r="Y27" i="2" s="1"/>
  <c r="X56" i="2"/>
  <c r="Y56" i="2" s="1"/>
  <c r="X11" i="2"/>
  <c r="Y11" i="2" s="1"/>
  <c r="X64" i="2"/>
  <c r="Y64" i="2" s="1"/>
  <c r="X7" i="2"/>
  <c r="Y7" i="2" s="1"/>
  <c r="X53" i="2"/>
  <c r="Y53" i="2" s="1"/>
  <c r="X31" i="2"/>
  <c r="Y31" i="2" s="1"/>
  <c r="X26" i="2"/>
  <c r="Y26" i="2" s="1"/>
  <c r="X38" i="2"/>
  <c r="Y38" i="2" s="1"/>
  <c r="X46" i="2"/>
  <c r="Y46" i="2" s="1"/>
  <c r="X61" i="2"/>
  <c r="Y61" i="2" s="1"/>
  <c r="X5" i="2"/>
  <c r="Y5" i="2" s="1"/>
  <c r="X55" i="2"/>
  <c r="Y55" i="2" s="1"/>
  <c r="X23" i="2"/>
  <c r="Y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tc={E3E7FA0B-F893-4255-A325-AB2D7036B338}</author>
  </authors>
  <commentList>
    <comment ref="V3" authorId="0" shapeId="0" xr:uid="{E3E7FA0B-F893-4255-A325-AB2D7036B33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 mark 0.25 for each part A-E. The average will be taken.</t>
      </text>
    </comment>
  </commentList>
</comments>
</file>

<file path=xl/sharedStrings.xml><?xml version="1.0" encoding="utf-8"?>
<sst xmlns="http://schemas.openxmlformats.org/spreadsheetml/2006/main" count="898" uniqueCount="318">
  <si>
    <t>Rank</t>
  </si>
  <si>
    <t>Name</t>
  </si>
  <si>
    <t>Club</t>
  </si>
  <si>
    <t>Height</t>
  </si>
  <si>
    <t>SVB</t>
  </si>
  <si>
    <t>LNZ</t>
  </si>
  <si>
    <t>GN1885</t>
  </si>
  <si>
    <t>MORG</t>
  </si>
  <si>
    <t>LUG</t>
  </si>
  <si>
    <t>Entry</t>
  </si>
  <si>
    <t>Start</t>
  </si>
  <si>
    <t>Propulsion</t>
  </si>
  <si>
    <t>Lower Body</t>
  </si>
  <si>
    <t xml:space="preserve">Triceps Push Ups </t>
  </si>
  <si>
    <t>Jump Rope</t>
  </si>
  <si>
    <t>Squats</t>
  </si>
  <si>
    <t>Jumps</t>
  </si>
  <si>
    <t>Splits</t>
  </si>
  <si>
    <t>Arch</t>
  </si>
  <si>
    <t>Leg extension</t>
  </si>
  <si>
    <t>Feet extension</t>
  </si>
  <si>
    <t>Swimming Youth</t>
  </si>
  <si>
    <t>Rep</t>
  </si>
  <si>
    <t>Score</t>
  </si>
  <si>
    <t>Stop</t>
  </si>
  <si>
    <t>Kickboard</t>
  </si>
  <si>
    <t>Distance</t>
  </si>
  <si>
    <t>Time</t>
  </si>
  <si>
    <t>NF</t>
  </si>
  <si>
    <t>Changed</t>
  </si>
  <si>
    <t>E</t>
  </si>
  <si>
    <t>Upper Body</t>
  </si>
  <si>
    <t>Plank</t>
  </si>
  <si>
    <t>Rep.</t>
  </si>
  <si>
    <t>Stops</t>
  </si>
  <si>
    <t>Points JR</t>
  </si>
  <si>
    <t>Points</t>
  </si>
  <si>
    <t>points av</t>
  </si>
  <si>
    <t>points av.</t>
  </si>
  <si>
    <t>points</t>
  </si>
  <si>
    <t>Split right</t>
  </si>
  <si>
    <t>Split left</t>
  </si>
  <si>
    <t>Split Side</t>
  </si>
  <si>
    <t>Feet/Leg ext.</t>
  </si>
  <si>
    <t>no. KB</t>
  </si>
  <si>
    <t>Dist.</t>
  </si>
  <si>
    <t>cm</t>
  </si>
  <si>
    <t>av. points</t>
  </si>
  <si>
    <t>St#</t>
  </si>
  <si>
    <t>Difficulty</t>
  </si>
  <si>
    <t>Scores</t>
  </si>
  <si>
    <t>Total Result</t>
  </si>
  <si>
    <t>BB1</t>
  </si>
  <si>
    <t>BB2</t>
  </si>
  <si>
    <t>BC1</t>
  </si>
  <si>
    <t>BC2</t>
  </si>
  <si>
    <t>Total</t>
  </si>
  <si>
    <t>BB BC</t>
  </si>
  <si>
    <t>Av. Score</t>
  </si>
  <si>
    <t>H1</t>
  </si>
  <si>
    <t>H2</t>
  </si>
  <si>
    <t>H3</t>
  </si>
  <si>
    <t>Height 1-3</t>
  </si>
  <si>
    <t>Judge 1</t>
  </si>
  <si>
    <t>Judge 2</t>
  </si>
  <si>
    <t>Judge 3</t>
  </si>
  <si>
    <t>1.4.1. - Propulsion Combination</t>
  </si>
  <si>
    <t>A</t>
  </si>
  <si>
    <t>B</t>
  </si>
  <si>
    <t>C</t>
  </si>
  <si>
    <t>D</t>
  </si>
  <si>
    <t>A highest</t>
  </si>
  <si>
    <t>A lowest</t>
  </si>
  <si>
    <t>A Av-H&amp;L</t>
  </si>
  <si>
    <t>B highest</t>
  </si>
  <si>
    <t>B lowest</t>
  </si>
  <si>
    <t>B Av-H&amp;L</t>
  </si>
  <si>
    <t>C highest</t>
  </si>
  <si>
    <t>C lowest</t>
  </si>
  <si>
    <t>C Av-H&amp;L</t>
  </si>
  <si>
    <t>D highest</t>
  </si>
  <si>
    <t>D lowest</t>
  </si>
  <si>
    <t>D Av-H&amp;L</t>
  </si>
  <si>
    <t>E highest</t>
  </si>
  <si>
    <t>E lowest</t>
  </si>
  <si>
    <t>E Av-H&amp;L</t>
  </si>
  <si>
    <t>Panel - Barracuda</t>
  </si>
  <si>
    <t>Panel - Bodyboost</t>
  </si>
  <si>
    <t>H1 highest</t>
  </si>
  <si>
    <t>H2 lowest</t>
  </si>
  <si>
    <t>H3 Av-H&amp;L</t>
  </si>
  <si>
    <t>H1 lowest</t>
  </si>
  <si>
    <t>H1 Av-H&amp;L</t>
  </si>
  <si>
    <t>H2 highest</t>
  </si>
  <si>
    <t>H2 Av-H&amp;L</t>
  </si>
  <si>
    <t>H3 highest</t>
  </si>
  <si>
    <t>H3 lowest</t>
  </si>
  <si>
    <t>Perf</t>
  </si>
  <si>
    <t>TM</t>
  </si>
  <si>
    <t>Flexibility in the Water</t>
  </si>
  <si>
    <t>Routine Set</t>
  </si>
  <si>
    <t>Flexibility</t>
  </si>
  <si>
    <t>Land tests (30%)</t>
  </si>
  <si>
    <t>Water tests (40%)</t>
  </si>
  <si>
    <t>Figures (30%)</t>
  </si>
  <si>
    <t>Overall Score</t>
  </si>
  <si>
    <t>Average 5th Mark</t>
  </si>
  <si>
    <t>Average 4th Mark</t>
  </si>
  <si>
    <t>Av-H&amp;L</t>
  </si>
  <si>
    <t>lowest</t>
  </si>
  <si>
    <t>highest</t>
  </si>
  <si>
    <t>Average Flexibility</t>
  </si>
  <si>
    <t>Highest</t>
  </si>
  <si>
    <t>Lowest</t>
  </si>
  <si>
    <t>Hybrid 1</t>
  </si>
  <si>
    <t>Hybrid 3</t>
  </si>
  <si>
    <t>Transitional Movements</t>
  </si>
  <si>
    <t>Performance</t>
  </si>
  <si>
    <t>Hybrid 2</t>
  </si>
  <si>
    <t>Final score</t>
  </si>
  <si>
    <t>High Jumps</t>
  </si>
  <si>
    <t>Push-ups</t>
  </si>
  <si>
    <t>Points PU</t>
  </si>
  <si>
    <t>Height Panel</t>
  </si>
  <si>
    <t xml:space="preserve">Start 1 for </t>
  </si>
  <si>
    <t>Average A</t>
  </si>
  <si>
    <t>Average B</t>
  </si>
  <si>
    <t>Average C</t>
  </si>
  <si>
    <t>Average D</t>
  </si>
  <si>
    <t>Average E</t>
  </si>
  <si>
    <t>Final Score Heights</t>
  </si>
  <si>
    <t xml:space="preserve">St# </t>
  </si>
  <si>
    <t>missing scul (-0.5)</t>
  </si>
  <si>
    <t>Figures Quali</t>
  </si>
  <si>
    <t>Figures Final</t>
  </si>
  <si>
    <t>Max score</t>
  </si>
  <si>
    <t>Figures Results</t>
  </si>
  <si>
    <t>Ariana R.</t>
  </si>
  <si>
    <t>Walkover</t>
  </si>
  <si>
    <t>Ariana Rotation</t>
  </si>
  <si>
    <t>Core Strength</t>
  </si>
  <si>
    <t>Jack Knives</t>
  </si>
  <si>
    <t>V-Sit</t>
  </si>
  <si>
    <t>Candle Stick</t>
  </si>
  <si>
    <t>Stand Leg Ext</t>
  </si>
  <si>
    <t>Right</t>
  </si>
  <si>
    <t>Left</t>
  </si>
  <si>
    <t>Active Flex</t>
  </si>
  <si>
    <t>Basic Acro</t>
  </si>
  <si>
    <t>Front Walkover</t>
  </si>
  <si>
    <t>Back Walkover</t>
  </si>
  <si>
    <t>Final Score</t>
  </si>
  <si>
    <t>Provisionary Card</t>
  </si>
  <si>
    <t>Label Club</t>
  </si>
  <si>
    <t>Parameter</t>
  </si>
  <si>
    <t>VA</t>
  </si>
  <si>
    <t>ASB</t>
  </si>
  <si>
    <t>Environment</t>
  </si>
  <si>
    <t>FLOS</t>
  </si>
  <si>
    <t>CNM</t>
  </si>
  <si>
    <t>MN</t>
  </si>
  <si>
    <t>RFN</t>
  </si>
  <si>
    <t>SRSO</t>
  </si>
  <si>
    <t>LA</t>
  </si>
  <si>
    <t>Lower Body Combination, Standing Leg Extension at 90°</t>
  </si>
  <si>
    <t>Core Strength, Basic Acrobatics: Front and Back Walkover</t>
  </si>
  <si>
    <t>Routine Set in 25m pool</t>
  </si>
  <si>
    <t>Upper Body Combination. Propulsion Combination in 50m pool, 1st panel: Height in 25m pool</t>
  </si>
  <si>
    <t>2nd panel: Body Boost-Barracuda</t>
  </si>
  <si>
    <t>3rd panel: Flexibility in the water</t>
  </si>
  <si>
    <r>
      <rPr>
        <b/>
        <sz val="16"/>
        <color theme="0"/>
        <rFont val="Arial Narrow"/>
        <family val="2"/>
      </rPr>
      <t xml:space="preserve">YOUTH </t>
    </r>
    <r>
      <rPr>
        <b/>
        <sz val="16"/>
        <color theme="1"/>
        <rFont val="Arial Narrow"/>
        <family val="2"/>
      </rPr>
      <t>PISTE 2025 - Detail Results/Ranking Stand Leg Ext</t>
    </r>
  </si>
  <si>
    <t>YOUTH PISTE 2025 - Detail Results/Ranking Basic Acro</t>
  </si>
  <si>
    <r>
      <rPr>
        <b/>
        <sz val="16"/>
        <color theme="0"/>
        <rFont val="Arial Narrow"/>
        <family val="2"/>
      </rPr>
      <t xml:space="preserve">YOUTH </t>
    </r>
    <r>
      <rPr>
        <b/>
        <sz val="16"/>
        <color theme="1"/>
        <rFont val="Arial Narrow"/>
        <family val="2"/>
      </rPr>
      <t xml:space="preserve">PISTE 2025 - Detail Results/Ranking </t>
    </r>
    <r>
      <rPr>
        <b/>
        <sz val="16"/>
        <rFont val="Arial Narrow"/>
        <family val="2"/>
      </rPr>
      <t>Core Strength</t>
    </r>
    <r>
      <rPr>
        <b/>
        <sz val="16"/>
        <color rgb="FFFF0000"/>
        <rFont val="Arial Narrow"/>
        <family val="2"/>
      </rPr>
      <t/>
    </r>
  </si>
  <si>
    <r>
      <t xml:space="preserve">Start List - </t>
    </r>
    <r>
      <rPr>
        <b/>
        <sz val="16"/>
        <color rgb="FFFF0000"/>
        <rFont val="Arial Narrow"/>
        <family val="2"/>
      </rPr>
      <t>YOUTH</t>
    </r>
    <r>
      <rPr>
        <b/>
        <sz val="16"/>
        <color theme="1"/>
        <rFont val="Arial Narrow"/>
        <family val="2"/>
      </rPr>
      <t xml:space="preserve"> PISTE 2025</t>
    </r>
  </si>
  <si>
    <r>
      <t xml:space="preserve">Total Results </t>
    </r>
    <r>
      <rPr>
        <b/>
        <sz val="16"/>
        <color rgb="FFFF0000"/>
        <rFont val="Arial Narrow"/>
        <family val="2"/>
      </rPr>
      <t xml:space="preserve">YOUTH </t>
    </r>
    <r>
      <rPr>
        <b/>
        <sz val="16"/>
        <color theme="1"/>
        <rFont val="Arial Narrow"/>
        <family val="2"/>
      </rPr>
      <t>PISTE 2025</t>
    </r>
  </si>
  <si>
    <t>AVERAGE Score Land</t>
  </si>
  <si>
    <t>AVERAGE Score Water</t>
  </si>
  <si>
    <t>BB/BC</t>
  </si>
  <si>
    <t>Leg/Feet Extension</t>
  </si>
  <si>
    <t>Start  YOUTH</t>
  </si>
  <si>
    <t>Points SQ</t>
  </si>
  <si>
    <t>Points HJ</t>
  </si>
  <si>
    <t>YOUTH PISTE 2025 - Figures Results (without ZEROs)</t>
  </si>
  <si>
    <t>TALENT CARD</t>
  </si>
  <si>
    <t>YOUTH Evaluation SCALES</t>
  </si>
  <si>
    <t>Same</t>
  </si>
  <si>
    <t>Removed</t>
  </si>
  <si>
    <t>ACRONYM</t>
  </si>
  <si>
    <t>SOCE</t>
  </si>
  <si>
    <t>SOTCN</t>
  </si>
  <si>
    <t>SOTCR</t>
  </si>
  <si>
    <t>Description</t>
  </si>
  <si>
    <t>to ELITE national team members</t>
  </si>
  <si>
    <t>to NATIONAL team members</t>
  </si>
  <si>
    <t>Version</t>
  </si>
  <si>
    <t xml:space="preserve">/10 Normalization FACTOR </t>
  </si>
  <si>
    <t xml:space="preserve">/100 Normalization FACTOR </t>
  </si>
  <si>
    <t>Av. Score (A-E)</t>
  </si>
  <si>
    <t>Total / 100</t>
  </si>
  <si>
    <t>SOTCNR</t>
  </si>
  <si>
    <t>ELITE</t>
  </si>
  <si>
    <t>NATIONAL / REGIONAL</t>
  </si>
  <si>
    <t>NATIONAL</t>
  </si>
  <si>
    <t>REGIONAL</t>
  </si>
  <si>
    <t>Select from the Drop Down List</t>
  </si>
  <si>
    <t>to REGIONAL team members / athletes who reached the minimum required points</t>
  </si>
  <si>
    <t>Leg ext.</t>
  </si>
  <si>
    <t>Feet ext.</t>
  </si>
  <si>
    <t>APICELLA Aurora</t>
  </si>
  <si>
    <t>MERI Dalia Nayla</t>
  </si>
  <si>
    <t>LA PORTA Aurora</t>
  </si>
  <si>
    <t>CARBONNEAU Camille</t>
  </si>
  <si>
    <t>BLATTER Phoebe Matilda</t>
  </si>
  <si>
    <t>AVXHI Lahela</t>
  </si>
  <si>
    <t>ENGLISH Abigail</t>
  </si>
  <si>
    <t>YOB</t>
  </si>
  <si>
    <t>GROB Catalina</t>
  </si>
  <si>
    <t>KEELY Maja</t>
  </si>
  <si>
    <t>NYDEGGER Mia</t>
  </si>
  <si>
    <t>CASTELLINO Emma</t>
  </si>
  <si>
    <t>DOBER Maria</t>
  </si>
  <si>
    <t>WAEBER Alicia</t>
  </si>
  <si>
    <t>MESKINI Iman</t>
  </si>
  <si>
    <t>SURNAME Name</t>
  </si>
  <si>
    <t>GERMANIER Marion</t>
  </si>
  <si>
    <t>LECLERC Anastasia</t>
  </si>
  <si>
    <t>VONLANTHEN Julie</t>
  </si>
  <si>
    <t>ROBERT-NICOUD Alice</t>
  </si>
  <si>
    <t>MENDOLA Sofia</t>
  </si>
  <si>
    <t>AURINO Mia</t>
  </si>
  <si>
    <t>ORIOL CRUELLAS Blanca</t>
  </si>
  <si>
    <t>GRUNDTVIG Cecilia</t>
  </si>
  <si>
    <t>AFFOLTER Elena</t>
  </si>
  <si>
    <t>GRIECO Alessia</t>
  </si>
  <si>
    <r>
      <t>SCHW</t>
    </r>
    <r>
      <rPr>
        <sz val="11"/>
        <color theme="1"/>
        <rFont val="Calibri"/>
        <family val="2"/>
      </rPr>
      <t>Ö</t>
    </r>
    <r>
      <rPr>
        <sz val="11"/>
        <color theme="1"/>
        <rFont val="Arial Narrow"/>
        <family val="2"/>
      </rPr>
      <t>BEL Paula</t>
    </r>
  </si>
  <si>
    <t>SCHEUZGER Zoé</t>
  </si>
  <si>
    <t>ALESSI Giulia</t>
  </si>
  <si>
    <t>SCHMID Leona</t>
  </si>
  <si>
    <t>SALOMEZ Maïa</t>
  </si>
  <si>
    <t>NENNI Linda</t>
  </si>
  <si>
    <r>
      <t>TR</t>
    </r>
    <r>
      <rPr>
        <sz val="11"/>
        <color theme="1"/>
        <rFont val="Calibri"/>
        <family val="2"/>
      </rPr>
      <t>Ö</t>
    </r>
    <r>
      <rPr>
        <sz val="11"/>
        <color theme="1"/>
        <rFont val="Arial Narrow"/>
        <family val="2"/>
      </rPr>
      <t>SCH Naira</t>
    </r>
  </si>
  <si>
    <t>ANDREEVA Nikol</t>
  </si>
  <si>
    <t>PANERO Iris</t>
  </si>
  <si>
    <t>JANSSENS Abigaëlle</t>
  </si>
  <si>
    <t>MAGNENAT Celya</t>
  </si>
  <si>
    <t>SERGEEVA Barbara</t>
  </si>
  <si>
    <t>SCHOBER Elisa</t>
  </si>
  <si>
    <t>DE PAOLI Beatrice</t>
  </si>
  <si>
    <t>IACOZZA Alice</t>
  </si>
  <si>
    <r>
      <t>NAGYP</t>
    </r>
    <r>
      <rPr>
        <sz val="11"/>
        <color theme="1"/>
        <rFont val="Calibri"/>
        <family val="2"/>
      </rPr>
      <t>Á</t>
    </r>
    <r>
      <rPr>
        <sz val="11"/>
        <color theme="1"/>
        <rFont val="Arial Narrow"/>
        <family val="2"/>
      </rPr>
      <t>L Réka</t>
    </r>
  </si>
  <si>
    <t>LENZ Vanessa</t>
  </si>
  <si>
    <r>
      <t>M</t>
    </r>
    <r>
      <rPr>
        <sz val="11"/>
        <color theme="1"/>
        <rFont val="Calibri"/>
        <family val="2"/>
      </rPr>
      <t>Ö</t>
    </r>
    <r>
      <rPr>
        <sz val="11"/>
        <color theme="1"/>
        <rFont val="Arial Narrow"/>
        <family val="2"/>
      </rPr>
      <t>BES Emma</t>
    </r>
  </si>
  <si>
    <t>DOMENECH WANG Liliane</t>
  </si>
  <si>
    <t>GREGOIRE Alyssia</t>
  </si>
  <si>
    <t>GARDON Charlotte</t>
  </si>
  <si>
    <t>LAFLEUR Laura</t>
  </si>
  <si>
    <t>MICHALIS Eline</t>
  </si>
  <si>
    <t>CORAZZA Kendra</t>
  </si>
  <si>
    <t>COUROUGE Emma</t>
  </si>
  <si>
    <t>PAVLIKOVA Evelina</t>
  </si>
  <si>
    <t>SCHAFER Nora</t>
  </si>
  <si>
    <t>BREGNARD Lavinia</t>
  </si>
  <si>
    <t>STANIMIROVIC Lena</t>
  </si>
  <si>
    <t>UCHANSKI Sophia</t>
  </si>
  <si>
    <t>BRESSMER Arielle</t>
  </si>
  <si>
    <t>RAYMANN Julie</t>
  </si>
  <si>
    <t>WYDEN Anouk</t>
  </si>
  <si>
    <t>ZULLI Laura</t>
  </si>
  <si>
    <t>PAGES Ella</t>
  </si>
  <si>
    <t>PITTRICH Emma</t>
  </si>
  <si>
    <t>CABRITA Selena</t>
  </si>
  <si>
    <t>ABGARYAN SOTO Jana</t>
  </si>
  <si>
    <t>YITAGESU Elia</t>
  </si>
  <si>
    <t>SYLA Keitlin</t>
  </si>
  <si>
    <t>NAWROCKA Lola</t>
  </si>
  <si>
    <t>ORIOL CRUELLAS Maria</t>
  </si>
  <si>
    <t>GUSEVA Eva</t>
  </si>
  <si>
    <t>WYSS Livia</t>
  </si>
  <si>
    <t>Date</t>
  </si>
  <si>
    <t>Note</t>
  </si>
  <si>
    <t>20225_002</t>
  </si>
  <si>
    <t>Edited by</t>
  </si>
  <si>
    <t>Daniela Lietti</t>
  </si>
  <si>
    <t>correction on Propulsion + Routine averages -&gt; they were mixed up beetween different lines</t>
  </si>
  <si>
    <t>row / cells / columns FORMAT adjusted accordingly to the one in the Score Sheets -&gt; PLEASE DO NOT CHANGE IT!!</t>
  </si>
  <si>
    <t>Freezed panes to better view and fill the respective line per swimmer</t>
  </si>
  <si>
    <t>automatic filling of the Start List columns (Swimmer / YOB / Club) in each sheet -&gt; only the main sheet 'Start List Youth' MUST BE CHANGED for correction</t>
  </si>
  <si>
    <t>Added Drop Down List for TALENT CARD assignment</t>
  </si>
  <si>
    <t>VANNOTTI Clara</t>
  </si>
  <si>
    <t>nf</t>
  </si>
  <si>
    <t>Basemark</t>
  </si>
  <si>
    <t>Final Scores after deduction</t>
  </si>
  <si>
    <t>Judge 4</t>
  </si>
  <si>
    <t>Judge 5</t>
  </si>
  <si>
    <t>LAND*0.3+WATER*0.4+FIGURE*0.3</t>
  </si>
  <si>
    <t>Environment Factor</t>
  </si>
  <si>
    <t>OVERALL * Env</t>
  </si>
  <si>
    <t>*DNS*</t>
  </si>
  <si>
    <t xml:space="preserve"> </t>
  </si>
  <si>
    <t>Travelling (0.5)</t>
  </si>
  <si>
    <t>Deductions</t>
  </si>
  <si>
    <t xml:space="preserve">  </t>
  </si>
  <si>
    <t>--</t>
  </si>
  <si>
    <t>Counts Error (0.5)</t>
  </si>
  <si>
    <t>Total Results YOUTH PISTE 2025</t>
  </si>
  <si>
    <t>MAURER-CECCHINI Valentine</t>
  </si>
  <si>
    <t>Regional/National*</t>
  </si>
  <si>
    <t>Catch-up/Regional/National*</t>
  </si>
  <si>
    <r>
      <rPr>
        <b/>
        <sz val="16"/>
        <color theme="0"/>
        <rFont val="Arial Narrow"/>
        <family val="2"/>
      </rPr>
      <t>YOUTH</t>
    </r>
    <r>
      <rPr>
        <b/>
        <sz val="16"/>
        <color theme="1"/>
        <rFont val="Arial Narrow"/>
        <family val="2"/>
      </rPr>
      <t xml:space="preserve"> PISTE 2025 - Detail Results/Ranking Upper &amp; Lower Body Youth</t>
    </r>
  </si>
  <si>
    <r>
      <rPr>
        <b/>
        <sz val="16"/>
        <color theme="0"/>
        <rFont val="Arial Narrow"/>
        <family val="2"/>
      </rPr>
      <t xml:space="preserve">YOUTH </t>
    </r>
    <r>
      <rPr>
        <b/>
        <sz val="16"/>
        <color theme="1"/>
        <rFont val="Arial Narrow"/>
        <family val="2"/>
      </rPr>
      <t>PISTE 2025 - Detail Results/Ranking Splits, Arch, Extension</t>
    </r>
  </si>
  <si>
    <r>
      <rPr>
        <b/>
        <sz val="16"/>
        <color theme="0"/>
        <rFont val="Arial Narrow"/>
        <family val="2"/>
      </rPr>
      <t xml:space="preserve">YOUTH </t>
    </r>
    <r>
      <rPr>
        <b/>
        <sz val="16"/>
        <color theme="1"/>
        <rFont val="Arial Narrow"/>
        <family val="2"/>
      </rPr>
      <t xml:space="preserve">PISTE 2025 - Detail Results/Ranking </t>
    </r>
    <r>
      <rPr>
        <b/>
        <sz val="16"/>
        <rFont val="Arial Narrow"/>
        <family val="2"/>
      </rPr>
      <t>Propulsion Combination</t>
    </r>
  </si>
  <si>
    <t xml:space="preserve"> 0.25 additional points for C-D parts</t>
  </si>
  <si>
    <t>YOUTH PISTE 2025 - Detail Results/Ranking Bodyboost/Barracuda</t>
  </si>
  <si>
    <t>YOUTH PISTE 2025 - Detail Results Height</t>
  </si>
  <si>
    <r>
      <t xml:space="preserve">PISTE 2025 -Detail Results/Ranking </t>
    </r>
    <r>
      <rPr>
        <b/>
        <sz val="16"/>
        <color rgb="FFFF0000"/>
        <rFont val="Arial Narrow"/>
        <family val="2"/>
      </rPr>
      <t>Flexibility in water Youth</t>
    </r>
  </si>
  <si>
    <r>
      <t xml:space="preserve">PISTE 2025 - Detail Results/Ranking </t>
    </r>
    <r>
      <rPr>
        <b/>
        <sz val="16"/>
        <color rgb="FFFF0000"/>
        <rFont val="Arial Narrow"/>
        <family val="2"/>
      </rPr>
      <t>Routine Set Youth</t>
    </r>
  </si>
  <si>
    <t>Catch-up/Regional*</t>
  </si>
  <si>
    <t>Regional*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</si>
</sst>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0.0000"/>
    <numFmt numFmtId="167" formatCode="_ * #,##0.0000_ ;_ * \-#,##0.0000_ ;_ * &quot;-&quot;??_ ;_ @_ "/>
    <numFmt numFmtId="168" formatCode="_-* #,##0_-;\-* #,##0_-;_-* &quot;-&quot;??_-;_-@_-"/>
    <numFmt numFmtId="169" formatCode="0.0000_ ;[Red]\-0.0000\ "/>
    <numFmt numFmtId="170" formatCode="_ * #,##0.0_ ;_ * \-#,##0.0_ ;_ * &quot;-&quot;??_ ;_ @_ "/>
    <numFmt numFmtId="171" formatCode="_ * #,##0_ ;_ * \-#,##0_ ;_ * &quot;-&quot;??_ ;_ @_ "/>
    <numFmt numFmtId="172" formatCode="0.000"/>
    <numFmt numFmtId="173" formatCode="#,##0_ ;\-#,##0\ "/>
    <numFmt numFmtId="174" formatCode="0.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sz val="11"/>
      <color theme="0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Hind Light"/>
      <family val="2"/>
    </font>
    <font>
      <b/>
      <sz val="16"/>
      <color theme="1"/>
      <name val="Arial Narrow"/>
      <family val="2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b/>
      <sz val="11"/>
      <color theme="0"/>
      <name val="Arial Narrow"/>
      <family val="2"/>
    </font>
    <font>
      <sz val="16"/>
      <color theme="1"/>
      <name val="Arial Narrow"/>
      <family val="2"/>
    </font>
    <font>
      <b/>
      <sz val="16"/>
      <color theme="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4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8"/>
      <color theme="1"/>
      <name val="Arial Narrow"/>
      <family val="2"/>
    </font>
    <font>
      <sz val="11"/>
      <color theme="1"/>
      <name val="Calibri"/>
      <family val="2"/>
    </font>
    <font>
      <strike/>
      <sz val="11"/>
      <color theme="1"/>
      <name val="Arial Narrow"/>
      <family val="2"/>
    </font>
    <font>
      <strike/>
      <sz val="11"/>
      <name val="Arial Narrow"/>
      <family val="2"/>
    </font>
    <font>
      <sz val="11"/>
      <color rgb="FFFF0000"/>
      <name val="Arial Narrow"/>
      <family val="2"/>
    </font>
    <font>
      <strike/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b/>
      <strike/>
      <sz val="11"/>
      <color rgb="FFFF0000"/>
      <name val="Arial Narrow"/>
      <family val="2"/>
    </font>
    <font>
      <b/>
      <sz val="14"/>
      <color rgb="FFFF0000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1C0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B0FF8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67D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10" fillId="0" borderId="0"/>
  </cellStyleXfs>
  <cellXfs count="9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38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1" fontId="1" fillId="0" borderId="18" xfId="0" applyNumberFormat="1" applyFont="1" applyBorder="1" applyAlignment="1">
      <alignment horizontal="center"/>
    </xf>
    <xf numFmtId="0" fontId="1" fillId="7" borderId="0" xfId="0" applyFont="1" applyFill="1"/>
    <xf numFmtId="1" fontId="1" fillId="0" borderId="1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13" borderId="10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2" fontId="1" fillId="14" borderId="10" xfId="0" applyNumberFormat="1" applyFont="1" applyFill="1" applyBorder="1" applyAlignment="1">
      <alignment horizontal="center"/>
    </xf>
    <xf numFmtId="2" fontId="1" fillId="15" borderId="10" xfId="0" applyNumberFormat="1" applyFont="1" applyFill="1" applyBorder="1" applyAlignment="1">
      <alignment horizontal="center"/>
    </xf>
    <xf numFmtId="2" fontId="1" fillId="16" borderId="10" xfId="0" applyNumberFormat="1" applyFont="1" applyFill="1" applyBorder="1" applyAlignment="1">
      <alignment horizontal="center"/>
    </xf>
    <xf numFmtId="2" fontId="1" fillId="13" borderId="0" xfId="0" applyNumberFormat="1" applyFont="1" applyFill="1" applyAlignment="1">
      <alignment horizontal="center"/>
    </xf>
    <xf numFmtId="2" fontId="1" fillId="14" borderId="0" xfId="0" applyNumberFormat="1" applyFont="1" applyFill="1" applyAlignment="1">
      <alignment horizontal="center"/>
    </xf>
    <xf numFmtId="2" fontId="1" fillId="15" borderId="0" xfId="0" applyNumberFormat="1" applyFont="1" applyFill="1" applyAlignment="1">
      <alignment horizontal="center"/>
    </xf>
    <xf numFmtId="2" fontId="1" fillId="16" borderId="0" xfId="0" applyNumberFormat="1" applyFont="1" applyFill="1" applyAlignment="1">
      <alignment horizontal="center"/>
    </xf>
    <xf numFmtId="165" fontId="2" fillId="12" borderId="40" xfId="0" applyNumberFormat="1" applyFont="1" applyFill="1" applyBorder="1" applyAlignment="1">
      <alignment vertical="center"/>
    </xf>
    <xf numFmtId="165" fontId="2" fillId="12" borderId="41" xfId="0" applyNumberFormat="1" applyFont="1" applyFill="1" applyBorder="1" applyAlignment="1">
      <alignment vertical="center"/>
    </xf>
    <xf numFmtId="165" fontId="2" fillId="12" borderId="4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" fillId="0" borderId="11" xfId="0" applyFont="1" applyBorder="1" applyProtection="1">
      <protection hidden="1"/>
    </xf>
    <xf numFmtId="1" fontId="1" fillId="0" borderId="1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2" fillId="0" borderId="39" xfId="0" applyFont="1" applyBorder="1" applyAlignment="1">
      <alignment horizontal="left" vertical="center"/>
    </xf>
    <xf numFmtId="1" fontId="1" fillId="0" borderId="44" xfId="0" applyNumberFormat="1" applyFont="1" applyBorder="1" applyAlignment="1">
      <alignment horizontal="center"/>
    </xf>
    <xf numFmtId="1" fontId="2" fillId="19" borderId="71" xfId="0" applyNumberFormat="1" applyFont="1" applyFill="1" applyBorder="1" applyAlignment="1">
      <alignment horizontal="center" vertical="center"/>
    </xf>
    <xf numFmtId="1" fontId="2" fillId="19" borderId="70" xfId="0" applyNumberFormat="1" applyFont="1" applyFill="1" applyBorder="1" applyAlignment="1">
      <alignment horizontal="center" vertical="center"/>
    </xf>
    <xf numFmtId="1" fontId="2" fillId="19" borderId="7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8" fontId="2" fillId="0" borderId="50" xfId="1" applyNumberFormat="1" applyFont="1" applyBorder="1" applyAlignment="1">
      <alignment horizontal="center" vertical="center"/>
    </xf>
    <xf numFmtId="168" fontId="2" fillId="0" borderId="55" xfId="1" applyNumberFormat="1" applyFont="1" applyBorder="1" applyAlignment="1">
      <alignment horizontal="center" vertical="center"/>
    </xf>
    <xf numFmtId="168" fontId="2" fillId="0" borderId="52" xfId="1" applyNumberFormat="1" applyFont="1" applyBorder="1" applyAlignment="1">
      <alignment horizontal="center" vertical="center"/>
    </xf>
    <xf numFmtId="168" fontId="2" fillId="0" borderId="53" xfId="1" applyNumberFormat="1" applyFont="1" applyBorder="1" applyAlignment="1">
      <alignment horizontal="center" vertical="center"/>
    </xf>
    <xf numFmtId="166" fontId="6" fillId="0" borderId="14" xfId="0" applyNumberFormat="1" applyFont="1" applyBorder="1" applyAlignment="1" applyProtection="1">
      <alignment horizontal="center"/>
      <protection hidden="1"/>
    </xf>
    <xf numFmtId="14" fontId="1" fillId="0" borderId="0" xfId="0" applyNumberFormat="1" applyFont="1"/>
    <xf numFmtId="0" fontId="1" fillId="0" borderId="45" xfId="0" applyFont="1" applyBorder="1"/>
    <xf numFmtId="166" fontId="6" fillId="0" borderId="12" xfId="0" applyNumberFormat="1" applyFont="1" applyBorder="1" applyAlignment="1" applyProtection="1">
      <alignment horizontal="center"/>
      <protection hidden="1"/>
    </xf>
    <xf numFmtId="1" fontId="6" fillId="0" borderId="14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2" fillId="0" borderId="77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7" fontId="1" fillId="0" borderId="62" xfId="2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167" fontId="1" fillId="0" borderId="22" xfId="2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5" fontId="2" fillId="0" borderId="49" xfId="0" applyNumberFormat="1" applyFont="1" applyBorder="1" applyAlignment="1">
      <alignment horizontal="center" vertical="center"/>
    </xf>
    <xf numFmtId="2" fontId="1" fillId="13" borderId="57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66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6" fontId="1" fillId="13" borderId="68" xfId="0" applyNumberFormat="1" applyFont="1" applyFill="1" applyBorder="1" applyAlignment="1">
      <alignment horizontal="center" vertical="center"/>
    </xf>
    <xf numFmtId="166" fontId="1" fillId="13" borderId="9" xfId="0" applyNumberFormat="1" applyFont="1" applyFill="1" applyBorder="1" applyAlignment="1">
      <alignment horizontal="center" vertical="center"/>
    </xf>
    <xf numFmtId="166" fontId="1" fillId="13" borderId="57" xfId="0" applyNumberFormat="1" applyFont="1" applyFill="1" applyBorder="1" applyAlignment="1">
      <alignment horizontal="center" vertical="center"/>
    </xf>
    <xf numFmtId="166" fontId="1" fillId="2" borderId="22" xfId="0" applyNumberFormat="1" applyFont="1" applyFill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166" fontId="1" fillId="2" borderId="57" xfId="0" applyNumberFormat="1" applyFont="1" applyFill="1" applyBorder="1" applyAlignment="1">
      <alignment horizontal="center" vertical="center"/>
    </xf>
    <xf numFmtId="166" fontId="1" fillId="14" borderId="22" xfId="0" applyNumberFormat="1" applyFont="1" applyFill="1" applyBorder="1" applyAlignment="1">
      <alignment horizontal="center" vertical="center"/>
    </xf>
    <xf numFmtId="166" fontId="1" fillId="14" borderId="9" xfId="0" applyNumberFormat="1" applyFont="1" applyFill="1" applyBorder="1" applyAlignment="1">
      <alignment horizontal="center" vertical="center"/>
    </xf>
    <xf numFmtId="166" fontId="1" fillId="14" borderId="5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57" xfId="0" applyNumberFormat="1" applyFont="1" applyBorder="1" applyAlignment="1">
      <alignment horizontal="center" vertical="center"/>
    </xf>
    <xf numFmtId="1" fontId="1" fillId="0" borderId="44" xfId="0" applyNumberFormat="1" applyFont="1" applyBorder="1" applyAlignment="1">
      <alignment horizontal="center" vertical="center"/>
    </xf>
    <xf numFmtId="166" fontId="1" fillId="13" borderId="11" xfId="0" applyNumberFormat="1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center" vertical="center"/>
    </xf>
    <xf numFmtId="166" fontId="1" fillId="14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6" fontId="1" fillId="0" borderId="60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45" xfId="0" applyFont="1" applyBorder="1" applyAlignment="1">
      <alignment horizontal="center" vertical="center"/>
    </xf>
    <xf numFmtId="0" fontId="6" fillId="0" borderId="58" xfId="0" applyFont="1" applyBorder="1" applyAlignment="1" applyProtection="1">
      <alignment horizontal="center" vertical="center"/>
      <protection hidden="1"/>
    </xf>
    <xf numFmtId="0" fontId="1" fillId="0" borderId="58" xfId="0" applyFont="1" applyBorder="1" applyAlignment="1">
      <alignment horizontal="center" vertical="center"/>
    </xf>
    <xf numFmtId="166" fontId="1" fillId="0" borderId="61" xfId="0" applyNumberFormat="1" applyFont="1" applyBorder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73" xfId="0" applyNumberFormat="1" applyFont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65" fontId="1" fillId="12" borderId="0" xfId="0" applyNumberFormat="1" applyFont="1" applyFill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left" vertical="center"/>
    </xf>
    <xf numFmtId="165" fontId="6" fillId="0" borderId="59" xfId="0" applyNumberFormat="1" applyFont="1" applyBorder="1" applyAlignment="1">
      <alignment horizontal="center" vertical="center"/>
    </xf>
    <xf numFmtId="165" fontId="6" fillId="0" borderId="60" xfId="0" applyNumberFormat="1" applyFont="1" applyBorder="1" applyAlignment="1">
      <alignment horizontal="center" vertical="center"/>
    </xf>
    <xf numFmtId="1" fontId="1" fillId="0" borderId="60" xfId="0" applyNumberFormat="1" applyFont="1" applyBorder="1" applyAlignment="1">
      <alignment horizontal="center" vertical="center"/>
    </xf>
    <xf numFmtId="1" fontId="1" fillId="0" borderId="60" xfId="0" applyNumberFormat="1" applyFont="1" applyFill="1" applyBorder="1" applyAlignment="1">
      <alignment horizontal="center" vertical="center"/>
    </xf>
    <xf numFmtId="1" fontId="1" fillId="0" borderId="57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6" fillId="0" borderId="44" xfId="0" applyFont="1" applyBorder="1" applyAlignment="1" applyProtection="1">
      <alignment horizontal="center" vertical="center"/>
      <protection hidden="1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5" fillId="10" borderId="60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vertical="center"/>
    </xf>
    <xf numFmtId="0" fontId="6" fillId="0" borderId="11" xfId="0" applyFont="1" applyBorder="1" applyAlignment="1" applyProtection="1">
      <alignment horizontal="center" vertical="center"/>
      <protection hidden="1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5" fontId="2" fillId="0" borderId="0" xfId="0" applyNumberFormat="1" applyFont="1" applyFill="1" applyAlignment="1">
      <alignment vertical="center"/>
    </xf>
    <xf numFmtId="166" fontId="5" fillId="10" borderId="22" xfId="0" applyNumberFormat="1" applyFont="1" applyFill="1" applyBorder="1" applyAlignment="1">
      <alignment horizontal="center" vertical="center"/>
    </xf>
    <xf numFmtId="166" fontId="5" fillId="10" borderId="59" xfId="0" applyNumberFormat="1" applyFont="1" applyFill="1" applyBorder="1" applyAlignment="1">
      <alignment horizontal="center" vertical="center"/>
    </xf>
    <xf numFmtId="166" fontId="5" fillId="10" borderId="30" xfId="0" applyNumberFormat="1" applyFont="1" applyFill="1" applyBorder="1" applyAlignment="1">
      <alignment horizontal="center" vertical="center"/>
    </xf>
    <xf numFmtId="166" fontId="5" fillId="10" borderId="6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" fillId="0" borderId="11" xfId="0" applyFont="1" applyBorder="1"/>
    <xf numFmtId="165" fontId="2" fillId="0" borderId="0" xfId="0" applyNumberFormat="1" applyFont="1" applyAlignment="1">
      <alignment horizontal="center" vertical="center"/>
    </xf>
    <xf numFmtId="165" fontId="18" fillId="5" borderId="50" xfId="0" applyNumberFormat="1" applyFont="1" applyFill="1" applyBorder="1" applyAlignment="1">
      <alignment horizontal="center" vertical="center"/>
    </xf>
    <xf numFmtId="169" fontId="11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7" xfId="0" applyFont="1" applyBorder="1" applyAlignment="1" applyProtection="1">
      <alignment vertical="center"/>
      <protection hidden="1"/>
    </xf>
    <xf numFmtId="166" fontId="1" fillId="0" borderId="18" xfId="0" applyNumberFormat="1" applyFont="1" applyBorder="1" applyAlignment="1">
      <alignment horizontal="center" vertical="center"/>
    </xf>
    <xf numFmtId="166" fontId="1" fillId="0" borderId="37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169" fontId="1" fillId="0" borderId="37" xfId="0" applyNumberFormat="1" applyFont="1" applyBorder="1" applyAlignment="1">
      <alignment horizontal="center" vertical="center"/>
    </xf>
    <xf numFmtId="166" fontId="1" fillId="0" borderId="30" xfId="0" applyNumberFormat="1" applyFont="1" applyBorder="1" applyAlignment="1">
      <alignment horizontal="center" vertical="center"/>
    </xf>
    <xf numFmtId="166" fontId="1" fillId="0" borderId="3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166" fontId="1" fillId="0" borderId="10" xfId="0" applyNumberFormat="1" applyFont="1" applyFill="1" applyBorder="1" applyAlignment="1">
      <alignment horizontal="center" vertical="center"/>
    </xf>
    <xf numFmtId="166" fontId="1" fillId="0" borderId="11" xfId="0" applyNumberFormat="1" applyFont="1" applyFill="1" applyBorder="1" applyAlignment="1">
      <alignment horizontal="center" vertical="center"/>
    </xf>
    <xf numFmtId="166" fontId="1" fillId="0" borderId="12" xfId="0" applyNumberFormat="1" applyFont="1" applyFill="1" applyBorder="1" applyAlignment="1">
      <alignment horizontal="center" vertical="center"/>
    </xf>
    <xf numFmtId="0" fontId="1" fillId="0" borderId="45" xfId="0" applyFont="1" applyBorder="1" applyAlignment="1">
      <alignment vertical="center"/>
    </xf>
    <xf numFmtId="0" fontId="1" fillId="0" borderId="38" xfId="0" applyFont="1" applyBorder="1" applyAlignment="1" applyProtection="1">
      <alignment vertical="center"/>
      <protection hidden="1"/>
    </xf>
    <xf numFmtId="166" fontId="1" fillId="0" borderId="45" xfId="0" applyNumberFormat="1" applyFont="1" applyBorder="1" applyAlignment="1">
      <alignment horizontal="center" vertical="center"/>
    </xf>
    <xf numFmtId="166" fontId="1" fillId="0" borderId="38" xfId="0" applyNumberFormat="1" applyFont="1" applyBorder="1" applyAlignment="1">
      <alignment horizontal="center" vertical="center"/>
    </xf>
    <xf numFmtId="166" fontId="1" fillId="0" borderId="39" xfId="0" applyNumberFormat="1" applyFont="1" applyBorder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3" xfId="0" applyFont="1" applyBorder="1" applyAlignment="1">
      <alignment vertical="top" wrapText="1"/>
    </xf>
    <xf numFmtId="165" fontId="18" fillId="0" borderId="50" xfId="0" applyNumberFormat="1" applyFont="1" applyBorder="1" applyAlignment="1">
      <alignment vertical="top" wrapText="1"/>
    </xf>
    <xf numFmtId="166" fontId="19" fillId="0" borderId="50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165" fontId="18" fillId="0" borderId="49" xfId="0" applyNumberFormat="1" applyFont="1" applyBorder="1" applyAlignment="1">
      <alignment horizontal="center" vertical="top" wrapText="1"/>
    </xf>
    <xf numFmtId="1" fontId="6" fillId="0" borderId="37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" fontId="2" fillId="0" borderId="19" xfId="0" applyNumberFormat="1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165" fontId="5" fillId="0" borderId="7" xfId="0" applyNumberFormat="1" applyFont="1" applyBorder="1" applyAlignment="1">
      <alignment horizontal="center" vertical="top" wrapText="1"/>
    </xf>
    <xf numFmtId="165" fontId="2" fillId="0" borderId="19" xfId="0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 wrapText="1"/>
    </xf>
    <xf numFmtId="166" fontId="5" fillId="0" borderId="32" xfId="0" applyNumberFormat="1" applyFont="1" applyBorder="1" applyAlignment="1">
      <alignment horizontal="center" vertical="top" wrapText="1"/>
    </xf>
    <xf numFmtId="1" fontId="2" fillId="0" borderId="40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1" fillId="5" borderId="0" xfId="0" applyFont="1" applyFill="1"/>
    <xf numFmtId="0" fontId="1" fillId="11" borderId="0" xfId="0" applyFont="1" applyFill="1"/>
    <xf numFmtId="0" fontId="1" fillId="9" borderId="0" xfId="0" applyFont="1" applyFill="1"/>
    <xf numFmtId="0" fontId="2" fillId="0" borderId="0" xfId="0" applyFont="1" applyAlignment="1">
      <alignment horizontal="left"/>
    </xf>
    <xf numFmtId="0" fontId="1" fillId="5" borderId="10" xfId="0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14" fontId="15" fillId="0" borderId="0" xfId="0" applyNumberFormat="1" applyFont="1"/>
    <xf numFmtId="165" fontId="18" fillId="0" borderId="0" xfId="0" applyNumberFormat="1" applyFont="1" applyAlignment="1">
      <alignment vertical="center"/>
    </xf>
    <xf numFmtId="165" fontId="2" fillId="14" borderId="51" xfId="0" applyNumberFormat="1" applyFont="1" applyFill="1" applyBorder="1" applyAlignment="1">
      <alignment horizontal="center" vertical="center"/>
    </xf>
    <xf numFmtId="165" fontId="2" fillId="14" borderId="53" xfId="0" applyNumberFormat="1" applyFont="1" applyFill="1" applyBorder="1" applyAlignment="1">
      <alignment horizontal="center" vertical="center"/>
    </xf>
    <xf numFmtId="2" fontId="1" fillId="14" borderId="8" xfId="0" applyNumberFormat="1" applyFont="1" applyFill="1" applyBorder="1" applyAlignment="1">
      <alignment horizontal="center"/>
    </xf>
    <xf numFmtId="2" fontId="1" fillId="14" borderId="15" xfId="0" applyNumberFormat="1" applyFont="1" applyFill="1" applyBorder="1" applyAlignment="1">
      <alignment horizontal="center"/>
    </xf>
    <xf numFmtId="2" fontId="1" fillId="14" borderId="12" xfId="0" applyNumberFormat="1" applyFont="1" applyFill="1" applyBorder="1" applyAlignment="1">
      <alignment horizontal="center"/>
    </xf>
    <xf numFmtId="166" fontId="11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5" fontId="18" fillId="0" borderId="0" xfId="0" applyNumberFormat="1" applyFont="1" applyFill="1" applyAlignment="1">
      <alignment horizontal="center" vertical="center"/>
    </xf>
    <xf numFmtId="166" fontId="5" fillId="10" borderId="17" xfId="0" applyNumberFormat="1" applyFont="1" applyFill="1" applyBorder="1" applyAlignment="1">
      <alignment horizontal="center" vertical="center"/>
    </xf>
    <xf numFmtId="166" fontId="5" fillId="10" borderId="29" xfId="0" applyNumberFormat="1" applyFont="1" applyFill="1" applyBorder="1" applyAlignment="1">
      <alignment horizontal="center" vertical="center"/>
    </xf>
    <xf numFmtId="166" fontId="5" fillId="10" borderId="62" xfId="0" applyNumberFormat="1" applyFont="1" applyFill="1" applyBorder="1" applyAlignment="1">
      <alignment horizontal="center" vertical="center"/>
    </xf>
    <xf numFmtId="166" fontId="5" fillId="10" borderId="11" xfId="0" applyNumberFormat="1" applyFont="1" applyFill="1" applyBorder="1" applyAlignment="1">
      <alignment horizontal="center" vertical="center"/>
    </xf>
    <xf numFmtId="166" fontId="5" fillId="10" borderId="33" xfId="0" applyNumberFormat="1" applyFont="1" applyFill="1" applyBorder="1" applyAlignment="1">
      <alignment horizontal="center" vertical="center"/>
    </xf>
    <xf numFmtId="166" fontId="20" fillId="10" borderId="49" xfId="0" applyNumberFormat="1" applyFont="1" applyFill="1" applyBorder="1" applyAlignment="1">
      <alignment horizontal="center" vertical="top" wrapText="1"/>
    </xf>
    <xf numFmtId="166" fontId="20" fillId="10" borderId="28" xfId="0" applyNumberFormat="1" applyFont="1" applyFill="1" applyBorder="1" applyAlignment="1">
      <alignment horizontal="center" vertical="top" wrapText="1"/>
    </xf>
    <xf numFmtId="165" fontId="2" fillId="3" borderId="50" xfId="0" applyNumberFormat="1" applyFont="1" applyFill="1" applyBorder="1" applyAlignment="1">
      <alignment horizontal="center" vertical="center"/>
    </xf>
    <xf numFmtId="167" fontId="2" fillId="10" borderId="59" xfId="2" applyNumberFormat="1" applyFont="1" applyFill="1" applyBorder="1" applyAlignment="1">
      <alignment horizontal="center" vertical="center"/>
    </xf>
    <xf numFmtId="167" fontId="2" fillId="10" borderId="60" xfId="2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6" fontId="1" fillId="10" borderId="59" xfId="0" applyNumberFormat="1" applyFont="1" applyFill="1" applyBorder="1" applyAlignment="1">
      <alignment horizontal="center" vertical="center"/>
    </xf>
    <xf numFmtId="166" fontId="1" fillId="10" borderId="60" xfId="0" applyNumberFormat="1" applyFont="1" applyFill="1" applyBorder="1" applyAlignment="1">
      <alignment horizontal="center" vertical="center"/>
    </xf>
    <xf numFmtId="166" fontId="5" fillId="15" borderId="22" xfId="0" applyNumberFormat="1" applyFont="1" applyFill="1" applyBorder="1" applyAlignment="1">
      <alignment horizontal="center" vertical="center"/>
    </xf>
    <xf numFmtId="166" fontId="5" fillId="15" borderId="59" xfId="0" applyNumberFormat="1" applyFont="1" applyFill="1" applyBorder="1" applyAlignment="1">
      <alignment horizontal="center" vertical="center"/>
    </xf>
    <xf numFmtId="166" fontId="5" fillId="15" borderId="30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165" fontId="18" fillId="0" borderId="59" xfId="0" applyNumberFormat="1" applyFont="1" applyBorder="1" applyAlignment="1">
      <alignment horizontal="center" vertical="center" wrapText="1"/>
    </xf>
    <xf numFmtId="166" fontId="20" fillId="10" borderId="47" xfId="0" applyNumberFormat="1" applyFont="1" applyFill="1" applyBorder="1" applyAlignment="1">
      <alignment horizontal="center" vertical="center" wrapText="1"/>
    </xf>
    <xf numFmtId="1" fontId="18" fillId="0" borderId="61" xfId="0" applyNumberFormat="1" applyFont="1" applyBorder="1" applyAlignment="1">
      <alignment horizontal="center" vertical="center" wrapText="1"/>
    </xf>
    <xf numFmtId="166" fontId="20" fillId="0" borderId="61" xfId="0" applyNumberFormat="1" applyFont="1" applyBorder="1" applyAlignment="1">
      <alignment horizontal="center" vertical="center" wrapText="1"/>
    </xf>
    <xf numFmtId="166" fontId="20" fillId="10" borderId="17" xfId="0" applyNumberFormat="1" applyFont="1" applyFill="1" applyBorder="1" applyAlignment="1">
      <alignment horizontal="center" vertical="center" wrapText="1"/>
    </xf>
    <xf numFmtId="166" fontId="20" fillId="10" borderId="31" xfId="0" applyNumberFormat="1" applyFont="1" applyFill="1" applyBorder="1" applyAlignment="1">
      <alignment horizontal="center" vertical="center" wrapText="1"/>
    </xf>
    <xf numFmtId="166" fontId="20" fillId="10" borderId="65" xfId="0" applyNumberFormat="1" applyFont="1" applyFill="1" applyBorder="1" applyAlignment="1">
      <alignment horizontal="center" vertical="center" wrapText="1"/>
    </xf>
    <xf numFmtId="166" fontId="20" fillId="10" borderId="2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6" fontId="20" fillId="10" borderId="0" xfId="0" applyNumberFormat="1" applyFont="1" applyFill="1" applyAlignment="1">
      <alignment horizontal="center" vertical="top" wrapText="1"/>
    </xf>
    <xf numFmtId="166" fontId="20" fillId="10" borderId="20" xfId="0" applyNumberFormat="1" applyFont="1" applyFill="1" applyBorder="1" applyAlignment="1">
      <alignment horizontal="center" vertical="top" wrapText="1"/>
    </xf>
    <xf numFmtId="166" fontId="20" fillId="10" borderId="5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1" fontId="2" fillId="0" borderId="28" xfId="0" applyNumberFormat="1" applyFont="1" applyBorder="1" applyAlignment="1">
      <alignment horizontal="center" vertical="top" wrapText="1"/>
    </xf>
    <xf numFmtId="166" fontId="14" fillId="10" borderId="30" xfId="0" applyNumberFormat="1" applyFont="1" applyFill="1" applyBorder="1" applyAlignment="1">
      <alignment horizontal="center" vertical="center"/>
    </xf>
    <xf numFmtId="166" fontId="14" fillId="10" borderId="11" xfId="0" applyNumberFormat="1" applyFont="1" applyFill="1" applyBorder="1" applyAlignment="1">
      <alignment horizontal="center" vertical="center"/>
    </xf>
    <xf numFmtId="166" fontId="14" fillId="10" borderId="37" xfId="0" applyNumberFormat="1" applyFont="1" applyFill="1" applyBorder="1" applyAlignment="1">
      <alignment horizontal="center" vertical="center"/>
    </xf>
    <xf numFmtId="166" fontId="20" fillId="10" borderId="47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59" xfId="0" applyFont="1" applyBorder="1" applyAlignment="1">
      <alignment horizontal="center" vertical="center"/>
    </xf>
    <xf numFmtId="1" fontId="2" fillId="0" borderId="61" xfId="0" applyNumberFormat="1" applyFont="1" applyBorder="1" applyAlignment="1">
      <alignment horizontal="center" vertical="center"/>
    </xf>
    <xf numFmtId="165" fontId="18" fillId="0" borderId="59" xfId="0" applyNumberFormat="1" applyFont="1" applyBorder="1" applyAlignment="1">
      <alignment horizontal="center" vertical="center"/>
    </xf>
    <xf numFmtId="166" fontId="5" fillId="0" borderId="61" xfId="0" applyNumberFormat="1" applyFont="1" applyBorder="1" applyAlignment="1">
      <alignment horizontal="center" vertical="center"/>
    </xf>
    <xf numFmtId="0" fontId="18" fillId="0" borderId="59" xfId="0" applyFont="1" applyBorder="1" applyAlignment="1">
      <alignment horizontal="center"/>
    </xf>
    <xf numFmtId="165" fontId="18" fillId="5" borderId="49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6" fontId="14" fillId="10" borderId="60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10" borderId="61" xfId="0" applyFont="1" applyFill="1" applyBorder="1" applyAlignment="1">
      <alignment horizontal="center" vertical="center"/>
    </xf>
    <xf numFmtId="0" fontId="8" fillId="10" borderId="30" xfId="0" applyFont="1" applyFill="1" applyBorder="1" applyAlignment="1">
      <alignment horizontal="center" vertical="center"/>
    </xf>
    <xf numFmtId="0" fontId="8" fillId="10" borderId="60" xfId="0" applyFont="1" applyFill="1" applyBorder="1" applyAlignment="1">
      <alignment horizontal="center" vertical="center"/>
    </xf>
    <xf numFmtId="166" fontId="18" fillId="10" borderId="49" xfId="0" applyNumberFormat="1" applyFont="1" applyFill="1" applyBorder="1" applyAlignment="1">
      <alignment horizontal="center" vertical="center"/>
    </xf>
    <xf numFmtId="166" fontId="18" fillId="10" borderId="28" xfId="0" applyNumberFormat="1" applyFont="1" applyFill="1" applyBorder="1" applyAlignment="1">
      <alignment horizontal="center" vertical="center"/>
    </xf>
    <xf numFmtId="165" fontId="21" fillId="0" borderId="19" xfId="0" applyNumberFormat="1" applyFont="1" applyBorder="1" applyAlignment="1">
      <alignment horizontal="center" vertical="center"/>
    </xf>
    <xf numFmtId="165" fontId="21" fillId="0" borderId="5" xfId="0" applyNumberFormat="1" applyFont="1" applyBorder="1" applyAlignment="1">
      <alignment horizontal="center" vertical="center"/>
    </xf>
    <xf numFmtId="165" fontId="21" fillId="14" borderId="19" xfId="0" applyNumberFormat="1" applyFont="1" applyFill="1" applyBorder="1" applyAlignment="1">
      <alignment horizontal="center" vertical="center"/>
    </xf>
    <xf numFmtId="165" fontId="21" fillId="14" borderId="5" xfId="0" applyNumberFormat="1" applyFont="1" applyFill="1" applyBorder="1" applyAlignment="1">
      <alignment horizontal="center" vertical="center"/>
    </xf>
    <xf numFmtId="165" fontId="21" fillId="12" borderId="19" xfId="0" applyNumberFormat="1" applyFont="1" applyFill="1" applyBorder="1" applyAlignment="1">
      <alignment horizontal="center" vertical="center"/>
    </xf>
    <xf numFmtId="165" fontId="21" fillId="12" borderId="6" xfId="0" applyNumberFormat="1" applyFont="1" applyFill="1" applyBorder="1" applyAlignment="1">
      <alignment horizontal="center" vertical="center"/>
    </xf>
    <xf numFmtId="165" fontId="21" fillId="12" borderId="17" xfId="0" applyNumberFormat="1" applyFont="1" applyFill="1" applyBorder="1" applyAlignment="1">
      <alignment horizontal="center" vertical="center"/>
    </xf>
    <xf numFmtId="165" fontId="21" fillId="0" borderId="6" xfId="0" applyNumberFormat="1" applyFont="1" applyBorder="1" applyAlignment="1">
      <alignment horizontal="center" vertical="center"/>
    </xf>
    <xf numFmtId="165" fontId="21" fillId="0" borderId="21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1" fontId="21" fillId="0" borderId="19" xfId="0" applyNumberFormat="1" applyFont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/>
    </xf>
    <xf numFmtId="166" fontId="21" fillId="19" borderId="32" xfId="0" applyNumberFormat="1" applyFont="1" applyFill="1" applyBorder="1" applyAlignment="1">
      <alignment horizontal="center" vertical="center"/>
    </xf>
    <xf numFmtId="166" fontId="21" fillId="19" borderId="7" xfId="0" applyNumberFormat="1" applyFont="1" applyFill="1" applyBorder="1" applyAlignment="1">
      <alignment horizontal="center" vertical="center"/>
    </xf>
    <xf numFmtId="166" fontId="21" fillId="19" borderId="17" xfId="0" applyNumberFormat="1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8" fillId="10" borderId="59" xfId="0" applyFont="1" applyFill="1" applyBorder="1" applyAlignment="1">
      <alignment horizontal="center" vertical="center"/>
    </xf>
    <xf numFmtId="0" fontId="8" fillId="10" borderId="74" xfId="0" applyFont="1" applyFill="1" applyBorder="1" applyAlignment="1">
      <alignment horizontal="center" vertical="center"/>
    </xf>
    <xf numFmtId="166" fontId="6" fillId="0" borderId="11" xfId="0" applyNumberFormat="1" applyFont="1" applyBorder="1" applyAlignment="1" applyProtection="1">
      <alignment horizontal="center"/>
      <protection hidden="1"/>
    </xf>
    <xf numFmtId="166" fontId="6" fillId="0" borderId="37" xfId="0" applyNumberFormat="1" applyFont="1" applyBorder="1" applyAlignment="1" applyProtection="1">
      <alignment horizontal="center"/>
      <protection hidden="1"/>
    </xf>
    <xf numFmtId="166" fontId="5" fillId="10" borderId="14" xfId="0" applyNumberFormat="1" applyFont="1" applyFill="1" applyBorder="1" applyAlignment="1" applyProtection="1">
      <alignment horizontal="center"/>
      <protection hidden="1"/>
    </xf>
    <xf numFmtId="0" fontId="18" fillId="0" borderId="0" xfId="0" applyFont="1"/>
    <xf numFmtId="0" fontId="1" fillId="0" borderId="10" xfId="0" applyFont="1" applyBorder="1"/>
    <xf numFmtId="0" fontId="23" fillId="0" borderId="0" xfId="0" applyFont="1" applyAlignment="1">
      <alignment horizontal="center" vertical="center"/>
    </xf>
    <xf numFmtId="164" fontId="1" fillId="0" borderId="0" xfId="1" applyFont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164" fontId="1" fillId="0" borderId="10" xfId="1" applyFont="1" applyBorder="1" applyAlignment="1">
      <alignment horizontal="center" vertical="center"/>
    </xf>
    <xf numFmtId="164" fontId="1" fillId="0" borderId="45" xfId="1" applyFont="1" applyBorder="1" applyAlignment="1">
      <alignment horizontal="center" vertical="center"/>
    </xf>
    <xf numFmtId="164" fontId="1" fillId="0" borderId="10" xfId="1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15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0" xfId="0" applyFont="1" applyBorder="1"/>
    <xf numFmtId="165" fontId="21" fillId="3" borderId="49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/>
    </xf>
    <xf numFmtId="166" fontId="21" fillId="4" borderId="19" xfId="0" applyNumberFormat="1" applyFont="1" applyFill="1" applyBorder="1" applyAlignment="1">
      <alignment horizontal="center" vertical="center"/>
    </xf>
    <xf numFmtId="166" fontId="21" fillId="4" borderId="4" xfId="0" applyNumberFormat="1" applyFont="1" applyFill="1" applyBorder="1" applyAlignment="1">
      <alignment horizontal="center" vertical="center"/>
    </xf>
    <xf numFmtId="166" fontId="21" fillId="4" borderId="5" xfId="0" applyNumberFormat="1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5" fontId="18" fillId="10" borderId="49" xfId="0" applyNumberFormat="1" applyFont="1" applyFill="1" applyBorder="1" applyAlignment="1">
      <alignment vertical="center"/>
    </xf>
    <xf numFmtId="167" fontId="18" fillId="10" borderId="56" xfId="2" applyNumberFormat="1" applyFont="1" applyFill="1" applyBorder="1" applyAlignment="1">
      <alignment vertical="center"/>
    </xf>
    <xf numFmtId="167" fontId="18" fillId="10" borderId="29" xfId="2" applyNumberFormat="1" applyFont="1" applyFill="1" applyBorder="1" applyAlignment="1">
      <alignment vertical="center"/>
    </xf>
    <xf numFmtId="165" fontId="2" fillId="0" borderId="0" xfId="0" applyNumberFormat="1" applyFont="1" applyAlignment="1">
      <alignment horizontal="center"/>
    </xf>
    <xf numFmtId="166" fontId="2" fillId="10" borderId="59" xfId="0" applyNumberFormat="1" applyFont="1" applyFill="1" applyBorder="1" applyAlignment="1">
      <alignment horizontal="center"/>
    </xf>
    <xf numFmtId="166" fontId="2" fillId="10" borderId="6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left" vertical="center"/>
    </xf>
    <xf numFmtId="1" fontId="1" fillId="0" borderId="8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2" fillId="3" borderId="57" xfId="0" applyNumberFormat="1" applyFont="1" applyFill="1" applyBorder="1" applyAlignment="1">
      <alignment horizontal="center" vertical="center"/>
    </xf>
    <xf numFmtId="165" fontId="2" fillId="7" borderId="54" xfId="0" applyNumberFormat="1" applyFont="1" applyFill="1" applyBorder="1" applyAlignment="1">
      <alignment horizontal="center" vertical="center"/>
    </xf>
    <xf numFmtId="165" fontId="2" fillId="7" borderId="51" xfId="0" applyNumberFormat="1" applyFont="1" applyFill="1" applyBorder="1" applyAlignment="1">
      <alignment horizontal="center" vertical="center"/>
    </xf>
    <xf numFmtId="171" fontId="1" fillId="0" borderId="18" xfId="0" applyNumberFormat="1" applyFont="1" applyBorder="1" applyAlignment="1">
      <alignment horizontal="center" vertical="center"/>
    </xf>
    <xf numFmtId="171" fontId="1" fillId="0" borderId="37" xfId="0" applyNumberFormat="1" applyFont="1" applyBorder="1" applyAlignment="1">
      <alignment horizontal="center" vertical="center"/>
    </xf>
    <xf numFmtId="171" fontId="1" fillId="0" borderId="26" xfId="0" applyNumberFormat="1" applyFont="1" applyBorder="1" applyAlignment="1">
      <alignment horizontal="center" vertical="center"/>
    </xf>
    <xf numFmtId="171" fontId="1" fillId="0" borderId="10" xfId="0" applyNumberFormat="1" applyFont="1" applyBorder="1" applyAlignment="1">
      <alignment horizontal="center" vertical="center"/>
    </xf>
    <xf numFmtId="171" fontId="1" fillId="0" borderId="73" xfId="0" applyNumberFormat="1" applyFont="1" applyBorder="1" applyAlignment="1">
      <alignment horizontal="center" vertical="center"/>
    </xf>
    <xf numFmtId="171" fontId="1" fillId="0" borderId="0" xfId="0" applyNumberFormat="1" applyFont="1" applyAlignment="1">
      <alignment horizontal="center" vertical="center"/>
    </xf>
    <xf numFmtId="171" fontId="1" fillId="0" borderId="13" xfId="0" applyNumberFormat="1" applyFont="1" applyBorder="1" applyAlignment="1">
      <alignment horizontal="center" vertical="center"/>
    </xf>
    <xf numFmtId="171" fontId="1" fillId="0" borderId="11" xfId="0" applyNumberFormat="1" applyFont="1" applyBorder="1" applyAlignment="1">
      <alignment horizontal="center" vertical="center"/>
    </xf>
    <xf numFmtId="171" fontId="1" fillId="0" borderId="44" xfId="0" applyNumberFormat="1" applyFont="1" applyBorder="1" applyAlignment="1">
      <alignment horizontal="center" vertical="center"/>
    </xf>
    <xf numFmtId="171" fontId="1" fillId="0" borderId="57" xfId="0" applyNumberFormat="1" applyFont="1" applyBorder="1" applyAlignment="1">
      <alignment horizontal="center" vertical="center"/>
    </xf>
    <xf numFmtId="2" fontId="21" fillId="0" borderId="47" xfId="0" applyNumberFormat="1" applyFont="1" applyBorder="1" applyAlignment="1">
      <alignment horizontal="center" vertical="center"/>
    </xf>
    <xf numFmtId="2" fontId="21" fillId="0" borderId="19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17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47" xfId="0" applyNumberFormat="1" applyFont="1" applyBorder="1" applyAlignment="1">
      <alignment horizontal="center" vertical="center"/>
    </xf>
    <xf numFmtId="2" fontId="2" fillId="0" borderId="50" xfId="0" applyNumberFormat="1" applyFont="1" applyBorder="1" applyAlignment="1">
      <alignment horizontal="center" vertical="center"/>
    </xf>
    <xf numFmtId="2" fontId="1" fillId="0" borderId="9" xfId="2" applyNumberFormat="1" applyFont="1" applyFill="1" applyBorder="1" applyAlignment="1">
      <alignment horizontal="center" vertical="center"/>
    </xf>
    <xf numFmtId="2" fontId="1" fillId="0" borderId="27" xfId="2" applyNumberFormat="1" applyFont="1" applyFill="1" applyBorder="1" applyAlignment="1">
      <alignment horizontal="center" vertical="center"/>
    </xf>
    <xf numFmtId="2" fontId="1" fillId="0" borderId="59" xfId="2" applyNumberFormat="1" applyFont="1" applyFill="1" applyBorder="1" applyAlignment="1">
      <alignment horizontal="center" vertical="center"/>
    </xf>
    <xf numFmtId="2" fontId="1" fillId="0" borderId="11" xfId="2" applyNumberFormat="1" applyFont="1" applyFill="1" applyBorder="1" applyAlignment="1">
      <alignment horizontal="center" vertical="center"/>
    </xf>
    <xf numFmtId="2" fontId="1" fillId="0" borderId="44" xfId="2" applyNumberFormat="1" applyFont="1" applyFill="1" applyBorder="1" applyAlignment="1">
      <alignment horizontal="center" vertical="center"/>
    </xf>
    <xf numFmtId="2" fontId="1" fillId="0" borderId="60" xfId="2" applyNumberFormat="1" applyFont="1" applyFill="1" applyBorder="1" applyAlignment="1">
      <alignment horizontal="center" vertical="center"/>
    </xf>
    <xf numFmtId="43" fontId="21" fillId="12" borderId="19" xfId="0" applyNumberFormat="1" applyFont="1" applyFill="1" applyBorder="1" applyAlignment="1">
      <alignment horizontal="center" vertical="center"/>
    </xf>
    <xf numFmtId="43" fontId="21" fillId="12" borderId="6" xfId="0" applyNumberFormat="1" applyFont="1" applyFill="1" applyBorder="1" applyAlignment="1">
      <alignment horizontal="center" vertical="center"/>
    </xf>
    <xf numFmtId="43" fontId="21" fillId="12" borderId="17" xfId="0" applyNumberFormat="1" applyFont="1" applyFill="1" applyBorder="1" applyAlignment="1">
      <alignment horizontal="center" vertical="center"/>
    </xf>
    <xf numFmtId="43" fontId="21" fillId="0" borderId="19" xfId="0" applyNumberFormat="1" applyFont="1" applyBorder="1" applyAlignment="1">
      <alignment horizontal="center" vertical="center"/>
    </xf>
    <xf numFmtId="43" fontId="21" fillId="0" borderId="5" xfId="0" applyNumberFormat="1" applyFont="1" applyBorder="1" applyAlignment="1">
      <alignment horizontal="center" vertical="center"/>
    </xf>
    <xf numFmtId="43" fontId="2" fillId="12" borderId="40" xfId="0" applyNumberFormat="1" applyFont="1" applyFill="1" applyBorder="1" applyAlignment="1">
      <alignment vertical="center"/>
    </xf>
    <xf numFmtId="43" fontId="2" fillId="12" borderId="41" xfId="0" applyNumberFormat="1" applyFont="1" applyFill="1" applyBorder="1" applyAlignment="1">
      <alignment vertical="center"/>
    </xf>
    <xf numFmtId="43" fontId="2" fillId="12" borderId="42" xfId="0" applyNumberFormat="1" applyFont="1" applyFill="1" applyBorder="1" applyAlignment="1">
      <alignment vertical="center"/>
    </xf>
    <xf numFmtId="43" fontId="1" fillId="12" borderId="18" xfId="0" applyNumberFormat="1" applyFont="1" applyFill="1" applyBorder="1" applyAlignment="1">
      <alignment horizontal="center" vertical="center"/>
    </xf>
    <xf numFmtId="43" fontId="1" fillId="12" borderId="30" xfId="0" applyNumberFormat="1" applyFont="1" applyFill="1" applyBorder="1" applyAlignment="1">
      <alignment horizontal="center" vertical="center"/>
    </xf>
    <xf numFmtId="43" fontId="1" fillId="0" borderId="18" xfId="0" applyNumberFormat="1" applyFont="1" applyBorder="1" applyAlignment="1">
      <alignment horizontal="center" vertical="center"/>
    </xf>
    <xf numFmtId="43" fontId="1" fillId="0" borderId="26" xfId="0" applyNumberFormat="1" applyFont="1" applyBorder="1" applyAlignment="1">
      <alignment horizontal="center" vertical="center"/>
    </xf>
    <xf numFmtId="43" fontId="1" fillId="12" borderId="60" xfId="0" applyNumberFormat="1" applyFont="1" applyFill="1" applyBorder="1" applyAlignment="1">
      <alignment horizontal="center" vertical="center"/>
    </xf>
    <xf numFmtId="43" fontId="1" fillId="12" borderId="10" xfId="0" applyNumberFormat="1" applyFont="1" applyFill="1" applyBorder="1" applyAlignment="1">
      <alignment horizontal="center" vertical="center"/>
    </xf>
    <xf numFmtId="43" fontId="1" fillId="0" borderId="10" xfId="0" applyNumberFormat="1" applyFont="1" applyBorder="1" applyAlignment="1">
      <alignment horizontal="center" vertical="center"/>
    </xf>
    <xf numFmtId="43" fontId="1" fillId="0" borderId="44" xfId="0" applyNumberFormat="1" applyFont="1" applyBorder="1" applyAlignment="1">
      <alignment horizontal="center" vertical="center"/>
    </xf>
    <xf numFmtId="170" fontId="2" fillId="7" borderId="51" xfId="0" applyNumberFormat="1" applyFont="1" applyFill="1" applyBorder="1" applyAlignment="1">
      <alignment horizontal="center" vertical="center"/>
    </xf>
    <xf numFmtId="170" fontId="2" fillId="7" borderId="54" xfId="0" applyNumberFormat="1" applyFont="1" applyFill="1" applyBorder="1" applyAlignment="1">
      <alignment horizontal="center" vertical="center"/>
    </xf>
    <xf numFmtId="43" fontId="1" fillId="12" borderId="30" xfId="0" applyNumberFormat="1" applyFont="1" applyFill="1" applyBorder="1" applyAlignment="1">
      <alignment horizontal="left" vertical="center"/>
    </xf>
    <xf numFmtId="43" fontId="1" fillId="0" borderId="37" xfId="0" applyNumberFormat="1" applyFont="1" applyBorder="1" applyAlignment="1">
      <alignment horizontal="center" vertical="center"/>
    </xf>
    <xf numFmtId="43" fontId="1" fillId="0" borderId="12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center" vertical="center"/>
    </xf>
    <xf numFmtId="43" fontId="1" fillId="14" borderId="18" xfId="0" applyNumberFormat="1" applyFont="1" applyFill="1" applyBorder="1" applyAlignment="1">
      <alignment horizontal="center" vertical="center"/>
    </xf>
    <xf numFmtId="43" fontId="1" fillId="14" borderId="33" xfId="0" applyNumberFormat="1" applyFont="1" applyFill="1" applyBorder="1" applyAlignment="1">
      <alignment horizontal="center" vertical="center"/>
    </xf>
    <xf numFmtId="43" fontId="1" fillId="14" borderId="48" xfId="0" applyNumberFormat="1" applyFont="1" applyFill="1" applyBorder="1" applyAlignment="1">
      <alignment horizontal="center" vertical="center"/>
    </xf>
    <xf numFmtId="43" fontId="1" fillId="14" borderId="10" xfId="0" applyNumberFormat="1" applyFont="1" applyFill="1" applyBorder="1" applyAlignment="1">
      <alignment horizontal="center" vertical="center"/>
    </xf>
    <xf numFmtId="43" fontId="1" fillId="14" borderId="29" xfId="0" applyNumberFormat="1" applyFont="1" applyFill="1" applyBorder="1" applyAlignment="1">
      <alignment horizontal="center" vertical="center"/>
    </xf>
    <xf numFmtId="43" fontId="1" fillId="14" borderId="22" xfId="0" applyNumberFormat="1" applyFont="1" applyFill="1" applyBorder="1" applyAlignment="1">
      <alignment horizontal="center" vertical="center"/>
    </xf>
    <xf numFmtId="43" fontId="1" fillId="14" borderId="30" xfId="0" applyNumberFormat="1" applyFont="1" applyFill="1" applyBorder="1" applyAlignment="1">
      <alignment horizontal="center" vertical="center"/>
    </xf>
    <xf numFmtId="43" fontId="1" fillId="14" borderId="60" xfId="0" applyNumberFormat="1" applyFont="1" applyFill="1" applyBorder="1" applyAlignment="1">
      <alignment horizontal="center" vertical="center"/>
    </xf>
    <xf numFmtId="1" fontId="2" fillId="14" borderId="40" xfId="0" applyNumberFormat="1" applyFont="1" applyFill="1" applyBorder="1" applyAlignment="1">
      <alignment horizontal="center" vertical="center"/>
    </xf>
    <xf numFmtId="1" fontId="2" fillId="14" borderId="41" xfId="0" applyNumberFormat="1" applyFont="1" applyFill="1" applyBorder="1" applyAlignment="1">
      <alignment horizontal="center" vertical="center"/>
    </xf>
    <xf numFmtId="2" fontId="6" fillId="14" borderId="9" xfId="0" applyNumberFormat="1" applyFont="1" applyFill="1" applyBorder="1" applyAlignment="1">
      <alignment horizontal="center" vertical="center"/>
    </xf>
    <xf numFmtId="2" fontId="6" fillId="14" borderId="15" xfId="0" applyNumberFormat="1" applyFont="1" applyFill="1" applyBorder="1" applyAlignment="1">
      <alignment horizontal="center" vertical="center"/>
    </xf>
    <xf numFmtId="2" fontId="6" fillId="14" borderId="16" xfId="0" applyNumberFormat="1" applyFont="1" applyFill="1" applyBorder="1" applyAlignment="1">
      <alignment horizontal="center" vertical="center"/>
    </xf>
    <xf numFmtId="2" fontId="6" fillId="14" borderId="10" xfId="0" applyNumberFormat="1" applyFont="1" applyFill="1" applyBorder="1" applyAlignment="1">
      <alignment horizontal="center" vertical="center"/>
    </xf>
    <xf numFmtId="2" fontId="6" fillId="14" borderId="11" xfId="0" applyNumberFormat="1" applyFont="1" applyFill="1" applyBorder="1" applyAlignment="1">
      <alignment horizontal="center" vertical="center"/>
    </xf>
    <xf numFmtId="2" fontId="6" fillId="14" borderId="12" xfId="0" applyNumberFormat="1" applyFont="1" applyFill="1" applyBorder="1" applyAlignment="1">
      <alignment horizontal="center" vertical="center"/>
    </xf>
    <xf numFmtId="2" fontId="6" fillId="14" borderId="57" xfId="0" applyNumberFormat="1" applyFont="1" applyFill="1" applyBorder="1" applyAlignment="1">
      <alignment horizontal="center" vertical="center"/>
    </xf>
    <xf numFmtId="2" fontId="1" fillId="14" borderId="10" xfId="0" applyNumberFormat="1" applyFont="1" applyFill="1" applyBorder="1" applyAlignment="1">
      <alignment horizontal="center" vertical="center"/>
    </xf>
    <xf numFmtId="2" fontId="1" fillId="14" borderId="11" xfId="0" applyNumberFormat="1" applyFont="1" applyFill="1" applyBorder="1" applyAlignment="1">
      <alignment horizontal="center" vertical="center"/>
    </xf>
    <xf numFmtId="2" fontId="1" fillId="14" borderId="12" xfId="0" applyNumberFormat="1" applyFont="1" applyFill="1" applyBorder="1" applyAlignment="1">
      <alignment horizontal="center" vertical="center"/>
    </xf>
    <xf numFmtId="2" fontId="1" fillId="14" borderId="57" xfId="0" applyNumberFormat="1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72" fontId="1" fillId="4" borderId="8" xfId="0" applyNumberFormat="1" applyFont="1" applyFill="1" applyBorder="1" applyAlignment="1">
      <alignment horizontal="center"/>
    </xf>
    <xf numFmtId="172" fontId="1" fillId="4" borderId="9" xfId="0" applyNumberFormat="1" applyFont="1" applyFill="1" applyBorder="1" applyAlignment="1">
      <alignment horizontal="center"/>
    </xf>
    <xf numFmtId="172" fontId="1" fillId="4" borderId="15" xfId="0" applyNumberFormat="1" applyFont="1" applyFill="1" applyBorder="1" applyAlignment="1">
      <alignment horizontal="center"/>
    </xf>
    <xf numFmtId="172" fontId="1" fillId="4" borderId="16" xfId="0" applyNumberFormat="1" applyFont="1" applyFill="1" applyBorder="1" applyAlignment="1">
      <alignment horizontal="center"/>
    </xf>
    <xf numFmtId="172" fontId="1" fillId="4" borderId="27" xfId="0" applyNumberFormat="1" applyFont="1" applyFill="1" applyBorder="1" applyAlignment="1">
      <alignment horizontal="center"/>
    </xf>
    <xf numFmtId="172" fontId="1" fillId="4" borderId="10" xfId="0" applyNumberFormat="1" applyFont="1" applyFill="1" applyBorder="1" applyAlignment="1">
      <alignment horizontal="center"/>
    </xf>
    <xf numFmtId="172" fontId="1" fillId="4" borderId="11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2" fontId="1" fillId="4" borderId="57" xfId="0" applyNumberFormat="1" applyFont="1" applyFill="1" applyBorder="1" applyAlignment="1">
      <alignment horizontal="center"/>
    </xf>
    <xf numFmtId="172" fontId="1" fillId="4" borderId="44" xfId="0" applyNumberFormat="1" applyFont="1" applyFill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0" borderId="57" xfId="0" applyNumberFormat="1" applyFont="1" applyBorder="1" applyAlignment="1">
      <alignment horizontal="center"/>
    </xf>
    <xf numFmtId="43" fontId="1" fillId="20" borderId="62" xfId="0" applyNumberFormat="1" applyFont="1" applyFill="1" applyBorder="1" applyAlignment="1">
      <alignment horizontal="center" vertical="center"/>
    </xf>
    <xf numFmtId="43" fontId="1" fillId="20" borderId="9" xfId="0" applyNumberFormat="1" applyFont="1" applyFill="1" applyBorder="1" applyAlignment="1">
      <alignment horizontal="center" vertical="center"/>
    </xf>
    <xf numFmtId="43" fontId="1" fillId="20" borderId="63" xfId="0" applyNumberFormat="1" applyFont="1" applyFill="1" applyBorder="1" applyAlignment="1">
      <alignment horizontal="center" vertical="center"/>
    </xf>
    <xf numFmtId="43" fontId="1" fillId="20" borderId="56" xfId="0" applyNumberFormat="1" applyFont="1" applyFill="1" applyBorder="1" applyAlignment="1">
      <alignment horizontal="center" vertical="center"/>
    </xf>
    <xf numFmtId="43" fontId="1" fillId="20" borderId="8" xfId="0" applyNumberFormat="1" applyFont="1" applyFill="1" applyBorder="1" applyAlignment="1">
      <alignment horizontal="center" vertical="center"/>
    </xf>
    <xf numFmtId="43" fontId="1" fillId="20" borderId="16" xfId="0" applyNumberFormat="1" applyFont="1" applyFill="1" applyBorder="1" applyAlignment="1">
      <alignment horizontal="center" vertical="center"/>
    </xf>
    <xf numFmtId="43" fontId="1" fillId="0" borderId="8" xfId="2" applyNumberFormat="1" applyFont="1" applyFill="1" applyBorder="1" applyAlignment="1">
      <alignment horizontal="center" vertical="center"/>
    </xf>
    <xf numFmtId="43" fontId="1" fillId="0" borderId="9" xfId="2" applyNumberFormat="1" applyFont="1" applyFill="1" applyBorder="1" applyAlignment="1">
      <alignment horizontal="center" vertical="center"/>
    </xf>
    <xf numFmtId="43" fontId="1" fillId="0" borderId="15" xfId="2" applyNumberFormat="1" applyFont="1" applyFill="1" applyBorder="1" applyAlignment="1">
      <alignment horizontal="center" vertical="center"/>
    </xf>
    <xf numFmtId="43" fontId="1" fillId="20" borderId="48" xfId="0" applyNumberFormat="1" applyFont="1" applyFill="1" applyBorder="1" applyAlignment="1">
      <alignment horizontal="center" vertical="center"/>
    </xf>
    <xf numFmtId="43" fontId="1" fillId="20" borderId="11" xfId="0" applyNumberFormat="1" applyFont="1" applyFill="1" applyBorder="1" applyAlignment="1">
      <alignment horizontal="center" vertical="center"/>
    </xf>
    <xf numFmtId="43" fontId="1" fillId="20" borderId="24" xfId="0" applyNumberFormat="1" applyFont="1" applyFill="1" applyBorder="1" applyAlignment="1">
      <alignment horizontal="center" vertical="center"/>
    </xf>
    <xf numFmtId="43" fontId="1" fillId="20" borderId="33" xfId="0" applyNumberFormat="1" applyFont="1" applyFill="1" applyBorder="1" applyAlignment="1">
      <alignment horizontal="center" vertical="center"/>
    </xf>
    <xf numFmtId="43" fontId="1" fillId="20" borderId="18" xfId="0" applyNumberFormat="1" applyFont="1" applyFill="1" applyBorder="1" applyAlignment="1">
      <alignment horizontal="center" vertical="center"/>
    </xf>
    <xf numFmtId="43" fontId="1" fillId="20" borderId="13" xfId="0" applyNumberFormat="1" applyFont="1" applyFill="1" applyBorder="1" applyAlignment="1">
      <alignment horizontal="center" vertical="center"/>
    </xf>
    <xf numFmtId="43" fontId="1" fillId="0" borderId="10" xfId="2" applyNumberFormat="1" applyFont="1" applyFill="1" applyBorder="1" applyAlignment="1">
      <alignment horizontal="center" vertical="center"/>
    </xf>
    <xf numFmtId="43" fontId="1" fillId="0" borderId="11" xfId="2" applyNumberFormat="1" applyFont="1" applyFill="1" applyBorder="1" applyAlignment="1">
      <alignment horizontal="center" vertical="center"/>
    </xf>
    <xf numFmtId="43" fontId="1" fillId="0" borderId="12" xfId="2" applyNumberFormat="1" applyFont="1" applyFill="1" applyBorder="1" applyAlignment="1">
      <alignment horizontal="center" vertical="center"/>
    </xf>
    <xf numFmtId="43" fontId="1" fillId="20" borderId="2" xfId="0" applyNumberFormat="1" applyFont="1" applyFill="1" applyBorder="1" applyAlignment="1">
      <alignment horizontal="center" vertical="center"/>
    </xf>
    <xf numFmtId="43" fontId="1" fillId="20" borderId="35" xfId="0" applyNumberFormat="1" applyFont="1" applyFill="1" applyBorder="1" applyAlignment="1">
      <alignment horizontal="center" vertical="center"/>
    </xf>
    <xf numFmtId="43" fontId="1" fillId="20" borderId="0" xfId="0" applyNumberFormat="1" applyFont="1" applyFill="1" applyBorder="1" applyAlignment="1">
      <alignment horizontal="center" vertical="center"/>
    </xf>
    <xf numFmtId="43" fontId="1" fillId="20" borderId="3" xfId="0" applyNumberFormat="1" applyFont="1" applyFill="1" applyBorder="1" applyAlignment="1">
      <alignment horizontal="center" vertical="center"/>
    </xf>
    <xf numFmtId="43" fontId="1" fillId="20" borderId="66" xfId="0" applyNumberFormat="1" applyFont="1" applyFill="1" applyBorder="1" applyAlignment="1">
      <alignment horizontal="center" vertical="center"/>
    </xf>
    <xf numFmtId="43" fontId="1" fillId="20" borderId="67" xfId="0" applyNumberFormat="1" applyFont="1" applyFill="1" applyBorder="1" applyAlignment="1">
      <alignment horizontal="center" vertical="center"/>
    </xf>
    <xf numFmtId="43" fontId="1" fillId="0" borderId="73" xfId="2" applyNumberFormat="1" applyFont="1" applyFill="1" applyBorder="1" applyAlignment="1">
      <alignment horizontal="center" vertical="center"/>
    </xf>
    <xf numFmtId="43" fontId="1" fillId="0" borderId="35" xfId="2" applyNumberFormat="1" applyFont="1" applyFill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67" xfId="0" applyNumberFormat="1" applyFont="1" applyBorder="1" applyAlignment="1">
      <alignment horizontal="center" vertical="center"/>
    </xf>
    <xf numFmtId="1" fontId="6" fillId="0" borderId="67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36" xfId="0" applyNumberFormat="1" applyFont="1" applyFill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1" fontId="6" fillId="0" borderId="35" xfId="0" applyNumberFormat="1" applyFont="1" applyFill="1" applyBorder="1" applyAlignment="1">
      <alignment horizontal="center" vertical="center"/>
    </xf>
    <xf numFmtId="1" fontId="6" fillId="0" borderId="75" xfId="0" applyNumberFormat="1" applyFont="1" applyFill="1" applyBorder="1" applyAlignment="1">
      <alignment horizontal="center" vertical="center"/>
    </xf>
    <xf numFmtId="1" fontId="6" fillId="0" borderId="73" xfId="0" applyNumberFormat="1" applyFont="1" applyFill="1" applyBorder="1" applyAlignment="1">
      <alignment horizontal="center" vertical="center"/>
    </xf>
    <xf numFmtId="166" fontId="5" fillId="14" borderId="17" xfId="0" applyNumberFormat="1" applyFont="1" applyFill="1" applyBorder="1" applyAlignment="1">
      <alignment horizontal="center" vertical="top" wrapText="1"/>
    </xf>
    <xf numFmtId="165" fontId="6" fillId="14" borderId="15" xfId="0" applyNumberFormat="1" applyFont="1" applyFill="1" applyBorder="1" applyAlignment="1">
      <alignment horizontal="center" vertical="center"/>
    </xf>
    <xf numFmtId="165" fontId="6" fillId="14" borderId="12" xfId="0" applyNumberFormat="1" applyFont="1" applyFill="1" applyBorder="1" applyAlignment="1">
      <alignment horizontal="center" vertical="center"/>
    </xf>
    <xf numFmtId="165" fontId="6" fillId="14" borderId="27" xfId="0" applyNumberFormat="1" applyFont="1" applyFill="1" applyBorder="1" applyAlignment="1">
      <alignment horizontal="center" vertical="center"/>
    </xf>
    <xf numFmtId="165" fontId="6" fillId="14" borderId="44" xfId="0" applyNumberFormat="1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left" vertical="top" wrapText="1"/>
    </xf>
    <xf numFmtId="165" fontId="5" fillId="14" borderId="5" xfId="0" applyNumberFormat="1" applyFont="1" applyFill="1" applyBorder="1" applyAlignment="1">
      <alignment horizontal="center" vertical="top" wrapText="1"/>
    </xf>
    <xf numFmtId="165" fontId="6" fillId="14" borderId="14" xfId="0" applyNumberFormat="1" applyFont="1" applyFill="1" applyBorder="1" applyAlignment="1">
      <alignment horizontal="center" vertical="center"/>
    </xf>
    <xf numFmtId="0" fontId="11" fillId="5" borderId="0" xfId="0" applyFont="1" applyFill="1" applyAlignment="1"/>
    <xf numFmtId="0" fontId="11" fillId="0" borderId="0" xfId="0" applyFont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1" fillId="0" borderId="58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25" fillId="0" borderId="44" xfId="0" applyFont="1" applyBorder="1" applyAlignment="1">
      <alignment horizontal="center" vertical="center"/>
    </xf>
    <xf numFmtId="0" fontId="25" fillId="0" borderId="11" xfId="0" applyFont="1" applyBorder="1" applyAlignment="1" applyProtection="1">
      <alignment horizontal="center" vertical="center"/>
      <protection hidden="1"/>
    </xf>
    <xf numFmtId="0" fontId="26" fillId="0" borderId="11" xfId="0" applyFont="1" applyBorder="1" applyAlignment="1" applyProtection="1">
      <alignment horizontal="center" vertical="center"/>
      <protection hidden="1"/>
    </xf>
    <xf numFmtId="0" fontId="15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5" fillId="0" borderId="44" xfId="0" applyFont="1" applyBorder="1" applyAlignment="1">
      <alignment horizontal="center" vertical="center" wrapText="1"/>
    </xf>
    <xf numFmtId="0" fontId="25" fillId="0" borderId="11" xfId="0" applyFont="1" applyBorder="1" applyAlignment="1" applyProtection="1">
      <alignment horizontal="center" vertical="center" wrapText="1"/>
      <protection hidden="1"/>
    </xf>
    <xf numFmtId="0" fontId="26" fillId="0" borderId="11" xfId="0" applyFont="1" applyBorder="1" applyAlignment="1" applyProtection="1">
      <alignment horizontal="center" vertical="center" wrapText="1"/>
      <protection hidden="1"/>
    </xf>
    <xf numFmtId="43" fontId="1" fillId="0" borderId="27" xfId="2" applyNumberFormat="1" applyFont="1" applyFill="1" applyBorder="1" applyAlignment="1">
      <alignment horizontal="center" vertical="center"/>
    </xf>
    <xf numFmtId="43" fontId="1" fillId="0" borderId="44" xfId="2" applyNumberFormat="1" applyFont="1" applyFill="1" applyBorder="1" applyAlignment="1">
      <alignment horizontal="center" vertical="center"/>
    </xf>
    <xf numFmtId="43" fontId="1" fillId="0" borderId="59" xfId="2" applyNumberFormat="1" applyFont="1" applyFill="1" applyBorder="1" applyAlignment="1">
      <alignment horizontal="center" vertical="center"/>
    </xf>
    <xf numFmtId="43" fontId="1" fillId="0" borderId="60" xfId="2" applyNumberFormat="1" applyFont="1" applyFill="1" applyBorder="1" applyAlignment="1">
      <alignment horizontal="center" vertical="center"/>
    </xf>
    <xf numFmtId="1" fontId="21" fillId="0" borderId="19" xfId="0" applyNumberFormat="1" applyFont="1" applyFill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1" fontId="21" fillId="0" borderId="4" xfId="0" applyNumberFormat="1" applyFont="1" applyFill="1" applyBorder="1" applyAlignment="1">
      <alignment horizontal="center" vertical="center"/>
    </xf>
    <xf numFmtId="1" fontId="21" fillId="0" borderId="17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66" fontId="1" fillId="7" borderId="57" xfId="0" applyNumberFormat="1" applyFont="1" applyFill="1" applyBorder="1" applyAlignment="1">
      <alignment horizontal="center" vertical="center"/>
    </xf>
    <xf numFmtId="165" fontId="21" fillId="0" borderId="19" xfId="0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/>
    </xf>
    <xf numFmtId="173" fontId="1" fillId="0" borderId="37" xfId="0" applyNumberFormat="1" applyFont="1" applyBorder="1" applyAlignment="1">
      <alignment horizontal="right" vertical="center"/>
    </xf>
    <xf numFmtId="165" fontId="21" fillId="0" borderId="17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174" fontId="1" fillId="0" borderId="0" xfId="0" applyNumberFormat="1" applyFont="1"/>
    <xf numFmtId="1" fontId="21" fillId="0" borderId="67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" fontId="21" fillId="0" borderId="20" xfId="0" applyNumberFormat="1" applyFont="1" applyBorder="1" applyAlignment="1">
      <alignment horizontal="center" vertical="center" wrapText="1"/>
    </xf>
    <xf numFmtId="1" fontId="21" fillId="0" borderId="36" xfId="0" applyNumberFormat="1" applyFont="1" applyBorder="1" applyAlignment="1">
      <alignment horizontal="center" vertical="center" wrapText="1"/>
    </xf>
    <xf numFmtId="1" fontId="21" fillId="0" borderId="34" xfId="0" applyNumberFormat="1" applyFont="1" applyBorder="1" applyAlignment="1">
      <alignment horizontal="center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1" fontId="21" fillId="0" borderId="67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1" fontId="21" fillId="0" borderId="20" xfId="0" applyNumberFormat="1" applyFont="1" applyFill="1" applyBorder="1" applyAlignment="1">
      <alignment horizontal="center" vertical="center" wrapText="1"/>
    </xf>
    <xf numFmtId="1" fontId="21" fillId="14" borderId="46" xfId="0" applyNumberFormat="1" applyFont="1" applyFill="1" applyBorder="1" applyAlignment="1">
      <alignment horizontal="center" vertical="center" wrapText="1"/>
    </xf>
    <xf numFmtId="1" fontId="21" fillId="14" borderId="49" xfId="0" applyNumberFormat="1" applyFont="1" applyFill="1" applyBorder="1" applyAlignment="1">
      <alignment horizontal="center" vertical="center" wrapText="1"/>
    </xf>
    <xf numFmtId="1" fontId="21" fillId="14" borderId="47" xfId="0" applyNumberFormat="1" applyFont="1" applyFill="1" applyBorder="1" applyAlignment="1">
      <alignment horizontal="center" vertical="center" wrapText="1"/>
    </xf>
    <xf numFmtId="165" fontId="21" fillId="13" borderId="7" xfId="0" applyNumberFormat="1" applyFont="1" applyFill="1" applyBorder="1" applyAlignment="1">
      <alignment horizontal="center" vertical="center" wrapText="1"/>
    </xf>
    <xf numFmtId="165" fontId="21" fillId="13" borderId="50" xfId="0" applyNumberFormat="1" applyFont="1" applyFill="1" applyBorder="1" applyAlignment="1">
      <alignment horizontal="center" vertical="center" wrapText="1"/>
    </xf>
    <xf numFmtId="165" fontId="21" fillId="13" borderId="6" xfId="0" applyNumberFormat="1" applyFont="1" applyFill="1" applyBorder="1" applyAlignment="1">
      <alignment horizontal="center" vertical="center" wrapText="1"/>
    </xf>
    <xf numFmtId="165" fontId="21" fillId="2" borderId="4" xfId="0" applyNumberFormat="1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165" fontId="21" fillId="14" borderId="4" xfId="0" applyNumberFormat="1" applyFont="1" applyFill="1" applyBorder="1" applyAlignment="1">
      <alignment horizontal="center" vertical="center" wrapText="1"/>
    </xf>
    <xf numFmtId="165" fontId="21" fillId="14" borderId="1" xfId="0" applyNumberFormat="1" applyFont="1" applyFill="1" applyBorder="1" applyAlignment="1">
      <alignment horizontal="center" vertical="center" wrapText="1"/>
    </xf>
    <xf numFmtId="165" fontId="21" fillId="14" borderId="21" xfId="0" applyNumberFormat="1" applyFont="1" applyFill="1" applyBorder="1" applyAlignment="1">
      <alignment horizontal="center" vertical="center" wrapText="1"/>
    </xf>
    <xf numFmtId="166" fontId="22" fillId="15" borderId="32" xfId="0" applyNumberFormat="1" applyFont="1" applyFill="1" applyBorder="1" applyAlignment="1">
      <alignment horizontal="center" vertical="center" wrapText="1"/>
    </xf>
    <xf numFmtId="165" fontId="21" fillId="3" borderId="50" xfId="0" applyNumberFormat="1" applyFont="1" applyFill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165" fontId="21" fillId="10" borderId="5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27" xfId="0" applyNumberFormat="1" applyFont="1" applyFill="1" applyBorder="1" applyAlignment="1">
      <alignment horizontal="center" vertical="center"/>
    </xf>
    <xf numFmtId="1" fontId="6" fillId="0" borderId="57" xfId="0" applyNumberFormat="1" applyFont="1" applyFill="1" applyBorder="1" applyAlignment="1">
      <alignment horizontal="center" vertical="center"/>
    </xf>
    <xf numFmtId="1" fontId="6" fillId="0" borderId="44" xfId="0" applyNumberFormat="1" applyFont="1" applyFill="1" applyBorder="1" applyAlignment="1">
      <alignment horizontal="center" vertical="center"/>
    </xf>
    <xf numFmtId="1" fontId="6" fillId="0" borderId="78" xfId="0" applyNumberFormat="1" applyFont="1" applyFill="1" applyBorder="1" applyAlignment="1">
      <alignment horizontal="center" vertical="center"/>
    </xf>
    <xf numFmtId="1" fontId="6" fillId="0" borderId="77" xfId="0" applyNumberFormat="1" applyFont="1" applyFill="1" applyBorder="1" applyAlignment="1">
      <alignment horizontal="center" vertical="center"/>
    </xf>
    <xf numFmtId="43" fontId="1" fillId="0" borderId="77" xfId="2" applyNumberFormat="1" applyFont="1" applyFill="1" applyBorder="1" applyAlignment="1">
      <alignment horizontal="center" vertical="center"/>
    </xf>
    <xf numFmtId="43" fontId="1" fillId="0" borderId="16" xfId="2" applyNumberFormat="1" applyFont="1" applyFill="1" applyBorder="1" applyAlignment="1">
      <alignment horizontal="center" vertical="center"/>
    </xf>
    <xf numFmtId="43" fontId="1" fillId="0" borderId="57" xfId="2" applyNumberFormat="1" applyFont="1" applyFill="1" applyBorder="1" applyAlignment="1">
      <alignment horizontal="center" vertical="center"/>
    </xf>
    <xf numFmtId="168" fontId="2" fillId="0" borderId="49" xfId="1" applyNumberFormat="1" applyFont="1" applyBorder="1" applyAlignment="1">
      <alignment horizontal="center" vertical="center"/>
    </xf>
    <xf numFmtId="168" fontId="2" fillId="0" borderId="23" xfId="1" applyNumberFormat="1" applyFont="1" applyBorder="1" applyAlignment="1">
      <alignment horizontal="center" vertical="center"/>
    </xf>
    <xf numFmtId="168" fontId="2" fillId="0" borderId="31" xfId="1" applyNumberFormat="1" applyFont="1" applyBorder="1" applyAlignment="1">
      <alignment horizontal="center" vertical="center"/>
    </xf>
    <xf numFmtId="168" fontId="2" fillId="0" borderId="47" xfId="1" applyNumberFormat="1" applyFont="1" applyBorder="1" applyAlignment="1">
      <alignment horizontal="center" vertical="center"/>
    </xf>
    <xf numFmtId="171" fontId="1" fillId="0" borderId="8" xfId="0" applyNumberFormat="1" applyFont="1" applyFill="1" applyBorder="1" applyAlignment="1">
      <alignment horizontal="center" vertical="center"/>
    </xf>
    <xf numFmtId="171" fontId="1" fillId="0" borderId="15" xfId="0" applyNumberFormat="1" applyFont="1" applyFill="1" applyBorder="1" applyAlignment="1">
      <alignment horizontal="center" vertical="center"/>
    </xf>
    <xf numFmtId="171" fontId="1" fillId="0" borderId="10" xfId="0" applyNumberFormat="1" applyFont="1" applyFill="1" applyBorder="1" applyAlignment="1">
      <alignment horizontal="center" vertical="center"/>
    </xf>
    <xf numFmtId="171" fontId="1" fillId="0" borderId="33" xfId="0" applyNumberFormat="1" applyFont="1" applyFill="1" applyBorder="1" applyAlignment="1">
      <alignment horizontal="center" vertical="center"/>
    </xf>
    <xf numFmtId="171" fontId="1" fillId="0" borderId="37" xfId="0" applyNumberFormat="1" applyFont="1" applyFill="1" applyBorder="1" applyAlignment="1">
      <alignment horizontal="right" vertical="center"/>
    </xf>
    <xf numFmtId="171" fontId="1" fillId="0" borderId="12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/>
    </xf>
    <xf numFmtId="1" fontId="1" fillId="0" borderId="27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1" fontId="1" fillId="0" borderId="44" xfId="0" applyNumberFormat="1" applyFont="1" applyFill="1" applyBorder="1" applyAlignment="1">
      <alignment horizontal="center"/>
    </xf>
    <xf numFmtId="2" fontId="21" fillId="0" borderId="64" xfId="0" applyNumberFormat="1" applyFont="1" applyBorder="1" applyAlignment="1">
      <alignment horizontal="center" vertical="center" wrapText="1"/>
    </xf>
    <xf numFmtId="2" fontId="21" fillId="0" borderId="55" xfId="0" applyNumberFormat="1" applyFont="1" applyBorder="1" applyAlignment="1">
      <alignment horizontal="center" vertical="center" wrapText="1"/>
    </xf>
    <xf numFmtId="2" fontId="21" fillId="0" borderId="69" xfId="0" applyNumberFormat="1" applyFont="1" applyBorder="1" applyAlignment="1">
      <alignment horizontal="center" vertical="center" wrapText="1"/>
    </xf>
    <xf numFmtId="2" fontId="21" fillId="0" borderId="54" xfId="0" applyNumberFormat="1" applyFont="1" applyBorder="1" applyAlignment="1">
      <alignment horizontal="center" vertical="center" wrapText="1"/>
    </xf>
    <xf numFmtId="2" fontId="21" fillId="0" borderId="55" xfId="0" applyNumberFormat="1" applyFont="1" applyFill="1" applyBorder="1" applyAlignment="1">
      <alignment horizontal="center" vertical="center" wrapText="1"/>
    </xf>
    <xf numFmtId="2" fontId="21" fillId="0" borderId="69" xfId="0" applyNumberFormat="1" applyFont="1" applyFill="1" applyBorder="1" applyAlignment="1">
      <alignment horizontal="center" vertical="center" wrapText="1"/>
    </xf>
    <xf numFmtId="2" fontId="21" fillId="0" borderId="76" xfId="0" applyNumberFormat="1" applyFont="1" applyFill="1" applyBorder="1" applyAlignment="1">
      <alignment horizontal="center" vertical="center" wrapText="1"/>
    </xf>
    <xf numFmtId="2" fontId="21" fillId="0" borderId="64" xfId="0" applyNumberFormat="1" applyFont="1" applyFill="1" applyBorder="1" applyAlignment="1">
      <alignment horizontal="center" vertical="center" wrapText="1"/>
    </xf>
    <xf numFmtId="2" fontId="21" fillId="0" borderId="54" xfId="0" applyNumberFormat="1" applyFont="1" applyFill="1" applyBorder="1" applyAlignment="1">
      <alignment horizontal="center" vertical="center" wrapText="1"/>
    </xf>
    <xf numFmtId="2" fontId="21" fillId="13" borderId="64" xfId="0" applyNumberFormat="1" applyFont="1" applyFill="1" applyBorder="1" applyAlignment="1">
      <alignment horizontal="center" vertical="center" wrapText="1"/>
    </xf>
    <xf numFmtId="2" fontId="21" fillId="13" borderId="55" xfId="0" applyNumberFormat="1" applyFont="1" applyFill="1" applyBorder="1" applyAlignment="1">
      <alignment horizontal="center" vertical="center" wrapText="1"/>
    </xf>
    <xf numFmtId="2" fontId="21" fillId="13" borderId="53" xfId="0" applyNumberFormat="1" applyFont="1" applyFill="1" applyBorder="1" applyAlignment="1">
      <alignment horizontal="center" vertical="center" wrapText="1"/>
    </xf>
    <xf numFmtId="2" fontId="21" fillId="2" borderId="64" xfId="0" applyNumberFormat="1" applyFont="1" applyFill="1" applyBorder="1" applyAlignment="1">
      <alignment horizontal="center" vertical="center" wrapText="1"/>
    </xf>
    <xf numFmtId="2" fontId="21" fillId="2" borderId="55" xfId="0" applyNumberFormat="1" applyFont="1" applyFill="1" applyBorder="1" applyAlignment="1">
      <alignment horizontal="center" vertical="center" wrapText="1"/>
    </xf>
    <xf numFmtId="2" fontId="21" fillId="2" borderId="53" xfId="0" applyNumberFormat="1" applyFont="1" applyFill="1" applyBorder="1" applyAlignment="1">
      <alignment horizontal="center" vertical="center" wrapText="1"/>
    </xf>
    <xf numFmtId="2" fontId="21" fillId="14" borderId="64" xfId="0" applyNumberFormat="1" applyFont="1" applyFill="1" applyBorder="1" applyAlignment="1">
      <alignment horizontal="center" vertical="center" wrapText="1"/>
    </xf>
    <xf numFmtId="2" fontId="21" fillId="14" borderId="55" xfId="0" applyNumberFormat="1" applyFont="1" applyFill="1" applyBorder="1" applyAlignment="1">
      <alignment horizontal="center" vertical="center" wrapText="1"/>
    </xf>
    <xf numFmtId="2" fontId="21" fillId="14" borderId="53" xfId="0" applyNumberFormat="1" applyFont="1" applyFill="1" applyBorder="1" applyAlignment="1">
      <alignment horizontal="center" vertical="center" wrapText="1"/>
    </xf>
    <xf numFmtId="2" fontId="21" fillId="15" borderId="64" xfId="0" applyNumberFormat="1" applyFont="1" applyFill="1" applyBorder="1" applyAlignment="1">
      <alignment horizontal="center" vertical="center" wrapText="1"/>
    </xf>
    <xf numFmtId="2" fontId="21" fillId="15" borderId="55" xfId="0" applyNumberFormat="1" applyFont="1" applyFill="1" applyBorder="1" applyAlignment="1">
      <alignment horizontal="center" vertical="center" wrapText="1"/>
    </xf>
    <xf numFmtId="2" fontId="21" fillId="15" borderId="53" xfId="0" applyNumberFormat="1" applyFont="1" applyFill="1" applyBorder="1" applyAlignment="1">
      <alignment horizontal="center" vertical="center" wrapText="1"/>
    </xf>
    <xf numFmtId="2" fontId="21" fillId="16" borderId="64" xfId="0" applyNumberFormat="1" applyFont="1" applyFill="1" applyBorder="1" applyAlignment="1">
      <alignment horizontal="center" vertical="center" wrapText="1"/>
    </xf>
    <xf numFmtId="2" fontId="21" fillId="16" borderId="69" xfId="0" applyNumberFormat="1" applyFont="1" applyFill="1" applyBorder="1" applyAlignment="1">
      <alignment horizontal="center" vertical="center" wrapText="1"/>
    </xf>
    <xf numFmtId="2" fontId="21" fillId="16" borderId="54" xfId="0" applyNumberFormat="1" applyFont="1" applyFill="1" applyBorder="1" applyAlignment="1">
      <alignment horizontal="center" vertical="center" wrapText="1"/>
    </xf>
    <xf numFmtId="1" fontId="2" fillId="3" borderId="57" xfId="0" applyNumberFormat="1" applyFont="1" applyFill="1" applyBorder="1" applyAlignment="1">
      <alignment horizontal="center" vertical="center" wrapText="1"/>
    </xf>
    <xf numFmtId="165" fontId="18" fillId="10" borderId="49" xfId="0" applyNumberFormat="1" applyFont="1" applyFill="1" applyBorder="1" applyAlignment="1">
      <alignment horizontal="center" vertical="center"/>
    </xf>
    <xf numFmtId="166" fontId="2" fillId="10" borderId="30" xfId="0" applyNumberFormat="1" applyFont="1" applyFill="1" applyBorder="1" applyAlignment="1">
      <alignment horizontal="center" vertical="center"/>
    </xf>
    <xf numFmtId="165" fontId="18" fillId="11" borderId="51" xfId="0" applyNumberFormat="1" applyFont="1" applyFill="1" applyBorder="1" applyAlignment="1">
      <alignment horizontal="center" vertical="center"/>
    </xf>
    <xf numFmtId="166" fontId="1" fillId="0" borderId="24" xfId="0" applyNumberFormat="1" applyFont="1" applyBorder="1" applyAlignment="1">
      <alignment horizontal="center" vertical="center"/>
    </xf>
    <xf numFmtId="166" fontId="1" fillId="0" borderId="68" xfId="0" applyNumberFormat="1" applyFont="1" applyBorder="1" applyAlignment="1">
      <alignment horizontal="center" vertical="center"/>
    </xf>
    <xf numFmtId="166" fontId="1" fillId="0" borderId="68" xfId="0" applyNumberFormat="1" applyFont="1" applyFill="1" applyBorder="1" applyAlignment="1">
      <alignment horizontal="center" vertical="center"/>
    </xf>
    <xf numFmtId="166" fontId="1" fillId="0" borderId="41" xfId="0" applyNumberFormat="1" applyFont="1" applyBorder="1" applyAlignment="1">
      <alignment horizontal="center" vertical="center"/>
    </xf>
    <xf numFmtId="0" fontId="27" fillId="23" borderId="10" xfId="0" applyFont="1" applyFill="1" applyBorder="1" applyAlignment="1">
      <alignment vertical="center"/>
    </xf>
    <xf numFmtId="0" fontId="28" fillId="23" borderId="11" xfId="0" applyFont="1" applyFill="1" applyBorder="1" applyAlignment="1">
      <alignment horizontal="center" vertical="center"/>
    </xf>
    <xf numFmtId="0" fontId="28" fillId="23" borderId="11" xfId="0" applyFont="1" applyFill="1" applyBorder="1" applyAlignment="1" applyProtection="1">
      <alignment vertical="center"/>
      <protection hidden="1"/>
    </xf>
    <xf numFmtId="0" fontId="28" fillId="23" borderId="44" xfId="0" applyFont="1" applyFill="1" applyBorder="1" applyAlignment="1" applyProtection="1">
      <alignment horizontal="center" vertical="center"/>
      <protection hidden="1"/>
    </xf>
    <xf numFmtId="166" fontId="27" fillId="23" borderId="10" xfId="0" applyNumberFormat="1" applyFont="1" applyFill="1" applyBorder="1" applyAlignment="1">
      <alignment horizontal="center" vertical="center"/>
    </xf>
    <xf numFmtId="166" fontId="27" fillId="23" borderId="11" xfId="0" applyNumberFormat="1" applyFont="1" applyFill="1" applyBorder="1" applyAlignment="1">
      <alignment horizontal="center" vertical="center"/>
    </xf>
    <xf numFmtId="166" fontId="27" fillId="23" borderId="12" xfId="0" applyNumberFormat="1" applyFont="1" applyFill="1" applyBorder="1" applyAlignment="1">
      <alignment horizontal="center" vertical="center"/>
    </xf>
    <xf numFmtId="166" fontId="27" fillId="23" borderId="60" xfId="0" applyNumberFormat="1" applyFont="1" applyFill="1" applyBorder="1" applyAlignment="1">
      <alignment horizontal="center" vertical="center"/>
    </xf>
    <xf numFmtId="166" fontId="27" fillId="23" borderId="68" xfId="0" applyNumberFormat="1" applyFont="1" applyFill="1" applyBorder="1" applyAlignment="1">
      <alignment horizontal="center" vertical="center"/>
    </xf>
    <xf numFmtId="166" fontId="20" fillId="10" borderId="49" xfId="0" applyNumberFormat="1" applyFont="1" applyFill="1" applyBorder="1" applyAlignment="1">
      <alignment horizontal="center" vertical="center"/>
    </xf>
    <xf numFmtId="166" fontId="5" fillId="10" borderId="28" xfId="0" applyNumberFormat="1" applyFont="1" applyFill="1" applyBorder="1" applyAlignment="1">
      <alignment horizontal="center" vertical="center"/>
    </xf>
    <xf numFmtId="166" fontId="5" fillId="10" borderId="59" xfId="0" applyNumberFormat="1" applyFont="1" applyFill="1" applyBorder="1" applyAlignment="1">
      <alignment horizontal="center"/>
    </xf>
    <xf numFmtId="170" fontId="1" fillId="0" borderId="59" xfId="2" applyNumberFormat="1" applyFont="1" applyFill="1" applyBorder="1" applyAlignment="1">
      <alignment horizontal="center" vertical="center"/>
    </xf>
    <xf numFmtId="170" fontId="1" fillId="0" borderId="60" xfId="2" applyNumberFormat="1" applyFont="1" applyFill="1" applyBorder="1" applyAlignment="1">
      <alignment horizontal="center" vertical="center"/>
    </xf>
    <xf numFmtId="170" fontId="1" fillId="0" borderId="74" xfId="2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left"/>
    </xf>
    <xf numFmtId="0" fontId="28" fillId="24" borderId="11" xfId="0" applyFont="1" applyFill="1" applyBorder="1" applyAlignment="1">
      <alignment horizontal="center" vertical="center"/>
    </xf>
    <xf numFmtId="0" fontId="28" fillId="24" borderId="11" xfId="0" applyFont="1" applyFill="1" applyBorder="1" applyAlignment="1" applyProtection="1">
      <alignment vertical="center"/>
      <protection hidden="1"/>
    </xf>
    <xf numFmtId="0" fontId="28" fillId="24" borderId="44" xfId="0" applyFont="1" applyFill="1" applyBorder="1" applyAlignment="1" applyProtection="1">
      <alignment horizontal="center" vertical="center"/>
      <protection hidden="1"/>
    </xf>
    <xf numFmtId="166" fontId="28" fillId="24" borderId="11" xfId="0" applyNumberFormat="1" applyFont="1" applyFill="1" applyBorder="1" applyAlignment="1">
      <alignment horizontal="center" vertical="center"/>
    </xf>
    <xf numFmtId="166" fontId="28" fillId="24" borderId="60" xfId="0" applyNumberFormat="1" applyFont="1" applyFill="1" applyBorder="1" applyAlignment="1">
      <alignment horizontal="center" vertical="center"/>
    </xf>
    <xf numFmtId="166" fontId="28" fillId="24" borderId="68" xfId="0" applyNumberFormat="1" applyFont="1" applyFill="1" applyBorder="1" applyAlignment="1">
      <alignment horizontal="center" vertical="center"/>
    </xf>
    <xf numFmtId="166" fontId="30" fillId="24" borderId="6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166" fontId="6" fillId="25" borderId="11" xfId="0" applyNumberFormat="1" applyFont="1" applyFill="1" applyBorder="1" applyAlignment="1" applyProtection="1">
      <alignment horizontal="center"/>
      <protection hidden="1"/>
    </xf>
    <xf numFmtId="166" fontId="6" fillId="25" borderId="37" xfId="0" applyNumberFormat="1" applyFont="1" applyFill="1" applyBorder="1" applyAlignment="1" applyProtection="1">
      <alignment horizontal="center"/>
      <protection hidden="1"/>
    </xf>
    <xf numFmtId="0" fontId="28" fillId="24" borderId="57" xfId="0" applyFont="1" applyFill="1" applyBorder="1" applyAlignment="1">
      <alignment horizontal="center" vertical="center"/>
    </xf>
    <xf numFmtId="1" fontId="27" fillId="24" borderId="10" xfId="0" applyNumberFormat="1" applyFont="1" applyFill="1" applyBorder="1" applyAlignment="1">
      <alignment horizontal="center" vertical="center"/>
    </xf>
    <xf numFmtId="1" fontId="27" fillId="24" borderId="11" xfId="0" applyNumberFormat="1" applyFont="1" applyFill="1" applyBorder="1" applyAlignment="1">
      <alignment horizontal="center" vertical="center"/>
    </xf>
    <xf numFmtId="1" fontId="27" fillId="24" borderId="12" xfId="0" applyNumberFormat="1" applyFont="1" applyFill="1" applyBorder="1" applyAlignment="1">
      <alignment horizontal="center" vertical="center"/>
    </xf>
    <xf numFmtId="1" fontId="27" fillId="24" borderId="57" xfId="0" applyNumberFormat="1" applyFont="1" applyFill="1" applyBorder="1" applyAlignment="1">
      <alignment horizontal="center" vertical="center"/>
    </xf>
    <xf numFmtId="1" fontId="27" fillId="24" borderId="44" xfId="0" applyNumberFormat="1" applyFont="1" applyFill="1" applyBorder="1" applyAlignment="1">
      <alignment horizontal="center" vertical="center"/>
    </xf>
    <xf numFmtId="43" fontId="27" fillId="24" borderId="48" xfId="0" applyNumberFormat="1" applyFont="1" applyFill="1" applyBorder="1" applyAlignment="1">
      <alignment horizontal="center" vertical="center"/>
    </xf>
    <xf numFmtId="43" fontId="27" fillId="24" borderId="11" xfId="0" applyNumberFormat="1" applyFont="1" applyFill="1" applyBorder="1" applyAlignment="1">
      <alignment horizontal="center" vertical="center"/>
    </xf>
    <xf numFmtId="43" fontId="27" fillId="24" borderId="24" xfId="0" applyNumberFormat="1" applyFont="1" applyFill="1" applyBorder="1" applyAlignment="1">
      <alignment horizontal="center" vertical="center"/>
    </xf>
    <xf numFmtId="43" fontId="27" fillId="24" borderId="33" xfId="0" applyNumberFormat="1" applyFont="1" applyFill="1" applyBorder="1" applyAlignment="1">
      <alignment horizontal="center" vertical="center"/>
    </xf>
    <xf numFmtId="43" fontId="27" fillId="24" borderId="18" xfId="0" applyNumberFormat="1" applyFont="1" applyFill="1" applyBorder="1" applyAlignment="1">
      <alignment horizontal="center" vertical="center"/>
    </xf>
    <xf numFmtId="43" fontId="27" fillId="24" borderId="13" xfId="0" applyNumberFormat="1" applyFont="1" applyFill="1" applyBorder="1" applyAlignment="1">
      <alignment horizontal="center" vertical="center"/>
    </xf>
    <xf numFmtId="43" fontId="27" fillId="24" borderId="10" xfId="2" applyNumberFormat="1" applyFont="1" applyFill="1" applyBorder="1" applyAlignment="1">
      <alignment horizontal="center" vertical="center"/>
    </xf>
    <xf numFmtId="43" fontId="27" fillId="24" borderId="11" xfId="2" applyNumberFormat="1" applyFont="1" applyFill="1" applyBorder="1" applyAlignment="1">
      <alignment horizontal="center" vertical="center"/>
    </xf>
    <xf numFmtId="43" fontId="27" fillId="24" borderId="44" xfId="2" applyNumberFormat="1" applyFont="1" applyFill="1" applyBorder="1" applyAlignment="1">
      <alignment horizontal="center" vertical="center"/>
    </xf>
    <xf numFmtId="43" fontId="27" fillId="24" borderId="12" xfId="2" applyNumberFormat="1" applyFont="1" applyFill="1" applyBorder="1" applyAlignment="1">
      <alignment horizontal="center" vertical="center"/>
    </xf>
    <xf numFmtId="43" fontId="27" fillId="24" borderId="57" xfId="2" applyNumberFormat="1" applyFont="1" applyFill="1" applyBorder="1" applyAlignment="1">
      <alignment horizontal="center" vertical="center"/>
    </xf>
    <xf numFmtId="43" fontId="27" fillId="24" borderId="60" xfId="2" applyNumberFormat="1" applyFont="1" applyFill="1" applyBorder="1" applyAlignment="1">
      <alignment horizontal="center" vertical="center"/>
    </xf>
    <xf numFmtId="167" fontId="27" fillId="24" borderId="22" xfId="2" applyNumberFormat="1" applyFont="1" applyFill="1" applyBorder="1" applyAlignment="1">
      <alignment horizontal="center" vertical="center"/>
    </xf>
    <xf numFmtId="170" fontId="27" fillId="24" borderId="60" xfId="2" applyNumberFormat="1" applyFont="1" applyFill="1" applyBorder="1" applyAlignment="1">
      <alignment horizontal="center" vertical="center"/>
    </xf>
    <xf numFmtId="167" fontId="31" fillId="24" borderId="29" xfId="2" applyNumberFormat="1" applyFont="1" applyFill="1" applyBorder="1" applyAlignment="1">
      <alignment vertical="center"/>
    </xf>
    <xf numFmtId="0" fontId="27" fillId="24" borderId="11" xfId="0" applyFont="1" applyFill="1" applyBorder="1" applyAlignment="1">
      <alignment horizontal="center" vertical="center"/>
    </xf>
    <xf numFmtId="0" fontId="28" fillId="24" borderId="60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/>
    </xf>
    <xf numFmtId="0" fontId="28" fillId="24" borderId="12" xfId="0" applyFont="1" applyFill="1" applyBorder="1" applyAlignment="1" applyProtection="1">
      <alignment horizontal="center" vertical="center"/>
      <protection hidden="1"/>
    </xf>
    <xf numFmtId="1" fontId="28" fillId="24" borderId="57" xfId="0" applyNumberFormat="1" applyFont="1" applyFill="1" applyBorder="1" applyAlignment="1">
      <alignment horizontal="center"/>
    </xf>
    <xf numFmtId="1" fontId="28" fillId="24" borderId="11" xfId="0" applyNumberFormat="1" applyFont="1" applyFill="1" applyBorder="1" applyAlignment="1">
      <alignment horizontal="center"/>
    </xf>
    <xf numFmtId="1" fontId="28" fillId="24" borderId="10" xfId="0" applyNumberFormat="1" applyFont="1" applyFill="1" applyBorder="1" applyAlignment="1">
      <alignment horizontal="center"/>
    </xf>
    <xf numFmtId="1" fontId="28" fillId="24" borderId="12" xfId="0" applyNumberFormat="1" applyFont="1" applyFill="1" applyBorder="1" applyAlignment="1">
      <alignment horizontal="center"/>
    </xf>
    <xf numFmtId="2" fontId="28" fillId="24" borderId="10" xfId="0" applyNumberFormat="1" applyFont="1" applyFill="1" applyBorder="1" applyAlignment="1">
      <alignment horizontal="center"/>
    </xf>
    <xf numFmtId="2" fontId="28" fillId="24" borderId="12" xfId="0" applyNumberFormat="1" applyFont="1" applyFill="1" applyBorder="1" applyAlignment="1">
      <alignment horizontal="center"/>
    </xf>
    <xf numFmtId="172" fontId="28" fillId="24" borderId="10" xfId="0" applyNumberFormat="1" applyFont="1" applyFill="1" applyBorder="1" applyAlignment="1">
      <alignment horizontal="center"/>
    </xf>
    <xf numFmtId="172" fontId="28" fillId="24" borderId="11" xfId="0" applyNumberFormat="1" applyFont="1" applyFill="1" applyBorder="1" applyAlignment="1">
      <alignment horizontal="center"/>
    </xf>
    <xf numFmtId="172" fontId="28" fillId="24" borderId="12" xfId="0" applyNumberFormat="1" applyFont="1" applyFill="1" applyBorder="1" applyAlignment="1">
      <alignment horizontal="center"/>
    </xf>
    <xf numFmtId="172" fontId="28" fillId="24" borderId="57" xfId="0" applyNumberFormat="1" applyFont="1" applyFill="1" applyBorder="1" applyAlignment="1">
      <alignment horizontal="center"/>
    </xf>
    <xf numFmtId="172" fontId="28" fillId="24" borderId="44" xfId="0" applyNumberFormat="1" applyFont="1" applyFill="1" applyBorder="1" applyAlignment="1">
      <alignment horizontal="center"/>
    </xf>
    <xf numFmtId="166" fontId="30" fillId="24" borderId="60" xfId="0" applyNumberFormat="1" applyFont="1" applyFill="1" applyBorder="1" applyAlignment="1">
      <alignment horizontal="center"/>
    </xf>
    <xf numFmtId="1" fontId="28" fillId="24" borderId="10" xfId="0" applyNumberFormat="1" applyFont="1" applyFill="1" applyBorder="1" applyAlignment="1">
      <alignment horizontal="center" vertical="center"/>
    </xf>
    <xf numFmtId="1" fontId="28" fillId="24" borderId="11" xfId="0" applyNumberFormat="1" applyFont="1" applyFill="1" applyBorder="1" applyAlignment="1">
      <alignment horizontal="center" vertical="center"/>
    </xf>
    <xf numFmtId="1" fontId="28" fillId="24" borderId="12" xfId="0" applyNumberFormat="1" applyFont="1" applyFill="1" applyBorder="1" applyAlignment="1">
      <alignment horizontal="center" vertical="center"/>
    </xf>
    <xf numFmtId="1" fontId="28" fillId="24" borderId="57" xfId="0" applyNumberFormat="1" applyFont="1" applyFill="1" applyBorder="1" applyAlignment="1">
      <alignment horizontal="center" vertical="center"/>
    </xf>
    <xf numFmtId="1" fontId="28" fillId="24" borderId="44" xfId="0" applyNumberFormat="1" applyFont="1" applyFill="1" applyBorder="1" applyAlignment="1">
      <alignment horizontal="center" vertical="center"/>
    </xf>
    <xf numFmtId="0" fontId="27" fillId="24" borderId="57" xfId="0" applyFont="1" applyFill="1" applyBorder="1" applyAlignment="1">
      <alignment horizontal="center" vertical="center"/>
    </xf>
    <xf numFmtId="0" fontId="27" fillId="24" borderId="11" xfId="0" applyFont="1" applyFill="1" applyBorder="1" applyAlignment="1" applyProtection="1">
      <alignment vertical="center"/>
      <protection hidden="1"/>
    </xf>
    <xf numFmtId="0" fontId="27" fillId="24" borderId="44" xfId="0" applyFont="1" applyFill="1" applyBorder="1" applyAlignment="1" applyProtection="1">
      <alignment horizontal="center" vertical="center"/>
      <protection hidden="1"/>
    </xf>
    <xf numFmtId="0" fontId="27" fillId="24" borderId="10" xfId="0" applyFont="1" applyFill="1" applyBorder="1" applyAlignment="1">
      <alignment horizontal="center"/>
    </xf>
    <xf numFmtId="0" fontId="27" fillId="24" borderId="12" xfId="0" applyFont="1" applyFill="1" applyBorder="1" applyAlignment="1" applyProtection="1">
      <alignment horizontal="center" vertical="center"/>
      <protection hidden="1"/>
    </xf>
    <xf numFmtId="1" fontId="27" fillId="24" borderId="57" xfId="0" applyNumberFormat="1" applyFont="1" applyFill="1" applyBorder="1" applyAlignment="1">
      <alignment horizontal="center"/>
    </xf>
    <xf numFmtId="1" fontId="27" fillId="24" borderId="11" xfId="0" applyNumberFormat="1" applyFont="1" applyFill="1" applyBorder="1" applyAlignment="1">
      <alignment horizontal="center"/>
    </xf>
    <xf numFmtId="1" fontId="27" fillId="24" borderId="10" xfId="0" applyNumberFormat="1" applyFont="1" applyFill="1" applyBorder="1" applyAlignment="1">
      <alignment horizontal="center"/>
    </xf>
    <xf numFmtId="1" fontId="27" fillId="24" borderId="12" xfId="0" applyNumberFormat="1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 vertical="center"/>
    </xf>
    <xf numFmtId="2" fontId="28" fillId="24" borderId="57" xfId="0" applyNumberFormat="1" applyFont="1" applyFill="1" applyBorder="1" applyAlignment="1">
      <alignment horizontal="center" vertical="center"/>
    </xf>
    <xf numFmtId="2" fontId="28" fillId="24" borderId="11" xfId="0" applyNumberFormat="1" applyFont="1" applyFill="1" applyBorder="1" applyAlignment="1">
      <alignment horizontal="center" vertical="center"/>
    </xf>
    <xf numFmtId="2" fontId="28" fillId="24" borderId="12" xfId="0" applyNumberFormat="1" applyFont="1" applyFill="1" applyBorder="1" applyAlignment="1">
      <alignment horizontal="center" vertical="center"/>
    </xf>
    <xf numFmtId="166" fontId="28" fillId="24" borderId="57" xfId="0" applyNumberFormat="1" applyFont="1" applyFill="1" applyBorder="1" applyAlignment="1">
      <alignment horizontal="center" vertical="center"/>
    </xf>
    <xf numFmtId="166" fontId="28" fillId="24" borderId="22" xfId="0" applyNumberFormat="1" applyFont="1" applyFill="1" applyBorder="1" applyAlignment="1">
      <alignment horizontal="center" vertical="center"/>
    </xf>
    <xf numFmtId="166" fontId="30" fillId="24" borderId="22" xfId="0" applyNumberFormat="1" applyFont="1" applyFill="1" applyBorder="1" applyAlignment="1">
      <alignment horizontal="center" vertical="center"/>
    </xf>
    <xf numFmtId="166" fontId="30" fillId="24" borderId="30" xfId="0" applyNumberFormat="1" applyFont="1" applyFill="1" applyBorder="1" applyAlignment="1">
      <alignment horizontal="center" vertical="center"/>
    </xf>
    <xf numFmtId="0" fontId="28" fillId="24" borderId="44" xfId="0" applyFont="1" applyFill="1" applyBorder="1" applyAlignment="1">
      <alignment horizontal="center" vertical="center"/>
    </xf>
    <xf numFmtId="171" fontId="27" fillId="24" borderId="18" xfId="0" applyNumberFormat="1" applyFont="1" applyFill="1" applyBorder="1" applyAlignment="1">
      <alignment horizontal="center" vertical="center"/>
    </xf>
    <xf numFmtId="171" fontId="27" fillId="24" borderId="37" xfId="0" applyNumberFormat="1" applyFont="1" applyFill="1" applyBorder="1" applyAlignment="1">
      <alignment horizontal="center" vertical="center"/>
    </xf>
    <xf numFmtId="43" fontId="27" fillId="24" borderId="30" xfId="0" applyNumberFormat="1" applyFont="1" applyFill="1" applyBorder="1" applyAlignment="1">
      <alignment horizontal="center" vertical="center"/>
    </xf>
    <xf numFmtId="43" fontId="27" fillId="24" borderId="37" xfId="0" applyNumberFormat="1" applyFont="1" applyFill="1" applyBorder="1" applyAlignment="1">
      <alignment horizontal="center" vertical="center"/>
    </xf>
    <xf numFmtId="171" fontId="27" fillId="24" borderId="10" xfId="0" applyNumberFormat="1" applyFont="1" applyFill="1" applyBorder="1" applyAlignment="1">
      <alignment horizontal="center" vertical="center"/>
    </xf>
    <xf numFmtId="171" fontId="27" fillId="24" borderId="33" xfId="0" applyNumberFormat="1" applyFont="1" applyFill="1" applyBorder="1" applyAlignment="1">
      <alignment horizontal="center" vertical="center"/>
    </xf>
    <xf numFmtId="43" fontId="27" fillId="24" borderId="26" xfId="0" applyNumberFormat="1" applyFont="1" applyFill="1" applyBorder="1" applyAlignment="1">
      <alignment horizontal="center" vertical="center"/>
    </xf>
    <xf numFmtId="167" fontId="29" fillId="24" borderId="60" xfId="2" applyNumberFormat="1" applyFont="1" applyFill="1" applyBorder="1" applyAlignment="1">
      <alignment horizontal="center" vertical="center"/>
    </xf>
    <xf numFmtId="43" fontId="27" fillId="24" borderId="14" xfId="0" applyNumberFormat="1" applyFont="1" applyFill="1" applyBorder="1" applyAlignment="1">
      <alignment horizontal="center" vertical="center"/>
    </xf>
    <xf numFmtId="2" fontId="28" fillId="24" borderId="10" xfId="0" applyNumberFormat="1" applyFont="1" applyFill="1" applyBorder="1" applyAlignment="1">
      <alignment horizontal="center" vertical="center"/>
    </xf>
    <xf numFmtId="2" fontId="28" fillId="24" borderId="11" xfId="2" applyNumberFormat="1" applyFont="1" applyFill="1" applyBorder="1" applyAlignment="1">
      <alignment horizontal="center" vertical="center"/>
    </xf>
    <xf numFmtId="2" fontId="28" fillId="24" borderId="44" xfId="2" applyNumberFormat="1" applyFont="1" applyFill="1" applyBorder="1" applyAlignment="1">
      <alignment horizontal="center" vertical="center"/>
    </xf>
    <xf numFmtId="2" fontId="28" fillId="24" borderId="60" xfId="2" applyNumberFormat="1" applyFont="1" applyFill="1" applyBorder="1" applyAlignment="1">
      <alignment horizontal="center" vertical="center"/>
    </xf>
    <xf numFmtId="165" fontId="21" fillId="14" borderId="17" xfId="0" applyNumberFormat="1" applyFont="1" applyFill="1" applyBorder="1" applyAlignment="1">
      <alignment horizontal="center" vertical="center"/>
    </xf>
    <xf numFmtId="0" fontId="28" fillId="24" borderId="57" xfId="0" applyFont="1" applyFill="1" applyBorder="1" applyAlignment="1">
      <alignment horizontal="center"/>
    </xf>
    <xf numFmtId="1" fontId="27" fillId="24" borderId="44" xfId="0" applyNumberFormat="1" applyFont="1" applyFill="1" applyBorder="1" applyAlignment="1">
      <alignment horizontal="center"/>
    </xf>
    <xf numFmtId="0" fontId="27" fillId="24" borderId="57" xfId="0" applyFont="1" applyFill="1" applyBorder="1" applyAlignment="1">
      <alignment horizontal="center"/>
    </xf>
    <xf numFmtId="2" fontId="28" fillId="24" borderId="57" xfId="0" applyNumberFormat="1" applyFont="1" applyFill="1" applyBorder="1" applyAlignment="1">
      <alignment horizontal="center"/>
    </xf>
    <xf numFmtId="166" fontId="29" fillId="24" borderId="60" xfId="0" applyNumberFormat="1" applyFont="1" applyFill="1" applyBorder="1" applyAlignment="1">
      <alignment horizontal="center" vertical="center"/>
    </xf>
    <xf numFmtId="165" fontId="28" fillId="24" borderId="60" xfId="0" applyNumberFormat="1" applyFont="1" applyFill="1" applyBorder="1" applyAlignment="1">
      <alignment horizontal="center" vertical="center"/>
    </xf>
    <xf numFmtId="165" fontId="28" fillId="24" borderId="12" xfId="0" applyNumberFormat="1" applyFont="1" applyFill="1" applyBorder="1" applyAlignment="1">
      <alignment horizontal="center" vertical="center"/>
    </xf>
    <xf numFmtId="165" fontId="28" fillId="24" borderId="44" xfId="0" applyNumberFormat="1" applyFont="1" applyFill="1" applyBorder="1" applyAlignment="1">
      <alignment horizontal="center" vertical="center"/>
    </xf>
    <xf numFmtId="166" fontId="30" fillId="24" borderId="29" xfId="0" applyNumberFormat="1" applyFont="1" applyFill="1" applyBorder="1" applyAlignment="1">
      <alignment horizontal="center" vertical="center"/>
    </xf>
    <xf numFmtId="166" fontId="30" fillId="24" borderId="11" xfId="0" applyNumberFormat="1" applyFont="1" applyFill="1" applyBorder="1" applyAlignment="1">
      <alignment horizontal="center" vertical="center"/>
    </xf>
    <xf numFmtId="166" fontId="30" fillId="24" borderId="33" xfId="0" applyNumberFormat="1" applyFont="1" applyFill="1" applyBorder="1" applyAlignment="1">
      <alignment horizontal="center" vertical="center"/>
    </xf>
    <xf numFmtId="0" fontId="28" fillId="24" borderId="12" xfId="0" applyFont="1" applyFill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66" fontId="2" fillId="10" borderId="59" xfId="0" applyNumberFormat="1" applyFont="1" applyFill="1" applyBorder="1" applyAlignment="1">
      <alignment horizontal="center" vertical="center"/>
    </xf>
    <xf numFmtId="166" fontId="2" fillId="10" borderId="28" xfId="0" applyNumberFormat="1" applyFont="1" applyFill="1" applyBorder="1" applyAlignment="1">
      <alignment horizontal="center" vertical="center"/>
    </xf>
    <xf numFmtId="166" fontId="29" fillId="23" borderId="12" xfId="0" applyNumberFormat="1" applyFont="1" applyFill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9" fontId="1" fillId="0" borderId="9" xfId="0" applyNumberFormat="1" applyFont="1" applyBorder="1" applyAlignment="1">
      <alignment horizontal="center" vertical="center"/>
    </xf>
    <xf numFmtId="169" fontId="1" fillId="0" borderId="4" xfId="0" applyNumberFormat="1" applyFont="1" applyBorder="1" applyAlignment="1">
      <alignment horizontal="center" vertical="center"/>
    </xf>
    <xf numFmtId="167" fontId="20" fillId="10" borderId="29" xfId="2" applyNumberFormat="1" applyFont="1" applyFill="1" applyBorder="1" applyAlignment="1">
      <alignment vertical="center"/>
    </xf>
    <xf numFmtId="166" fontId="27" fillId="23" borderId="37" xfId="0" applyNumberFormat="1" applyFont="1" applyFill="1" applyBorder="1" applyAlignment="1">
      <alignment horizontal="center" vertical="center"/>
    </xf>
    <xf numFmtId="169" fontId="1" fillId="0" borderId="11" xfId="0" applyNumberFormat="1" applyFont="1" applyBorder="1" applyAlignment="1">
      <alignment horizontal="center" vertical="center"/>
    </xf>
    <xf numFmtId="0" fontId="4" fillId="0" borderId="0" xfId="0" applyFont="1" applyFill="1"/>
    <xf numFmtId="166" fontId="1" fillId="0" borderId="59" xfId="0" applyNumberFormat="1" applyFont="1" applyBorder="1" applyAlignment="1">
      <alignment horizontal="center"/>
    </xf>
    <xf numFmtId="166" fontId="1" fillId="0" borderId="74" xfId="0" applyNumberFormat="1" applyFont="1" applyBorder="1" applyAlignment="1">
      <alignment horizontal="center"/>
    </xf>
    <xf numFmtId="0" fontId="11" fillId="8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1" fillId="22" borderId="0" xfId="0" applyFont="1" applyFill="1" applyAlignment="1">
      <alignment vertical="center"/>
    </xf>
    <xf numFmtId="2" fontId="2" fillId="0" borderId="0" xfId="0" applyNumberFormat="1" applyFont="1" applyFill="1" applyAlignment="1"/>
    <xf numFmtId="2" fontId="2" fillId="26" borderId="0" xfId="0" applyNumberFormat="1" applyFont="1" applyFill="1" applyAlignment="1"/>
    <xf numFmtId="1" fontId="1" fillId="26" borderId="9" xfId="0" applyNumberFormat="1" applyFont="1" applyFill="1" applyBorder="1" applyAlignment="1">
      <alignment horizontal="center"/>
    </xf>
    <xf numFmtId="1" fontId="1" fillId="26" borderId="11" xfId="0" applyNumberFormat="1" applyFont="1" applyFill="1" applyBorder="1" applyAlignment="1">
      <alignment horizontal="center"/>
    </xf>
    <xf numFmtId="0" fontId="11" fillId="0" borderId="0" xfId="0" applyFont="1" applyFill="1" applyAlignment="1"/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Protection="1">
      <protection hidden="1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Protection="1">
      <protection hidden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 applyProtection="1">
      <alignment wrapText="1"/>
      <protection hidden="1"/>
    </xf>
    <xf numFmtId="166" fontId="1" fillId="0" borderId="60" xfId="0" applyNumberFormat="1" applyFont="1" applyBorder="1" applyAlignment="1">
      <alignment horizontal="center"/>
    </xf>
    <xf numFmtId="166" fontId="29" fillId="23" borderId="30" xfId="0" applyNumberFormat="1" applyFont="1" applyFill="1" applyBorder="1" applyAlignment="1">
      <alignment horizontal="center" vertical="center"/>
    </xf>
    <xf numFmtId="166" fontId="2" fillId="10" borderId="12" xfId="0" applyNumberFormat="1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3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66" fontId="1" fillId="5" borderId="49" xfId="0" applyNumberFormat="1" applyFont="1" applyFill="1" applyBorder="1" applyAlignment="1">
      <alignment horizontal="center" vertical="center"/>
    </xf>
    <xf numFmtId="166" fontId="1" fillId="5" borderId="28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17" borderId="47" xfId="0" applyFont="1" applyFill="1" applyBorder="1" applyAlignment="1">
      <alignment horizontal="center" vertical="top" wrapText="1"/>
    </xf>
    <xf numFmtId="0" fontId="18" fillId="17" borderId="17" xfId="0" applyFont="1" applyFill="1" applyBorder="1" applyAlignment="1">
      <alignment horizontal="center" vertical="top" wrapText="1"/>
    </xf>
    <xf numFmtId="0" fontId="18" fillId="0" borderId="49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10" borderId="49" xfId="0" applyFont="1" applyFill="1" applyBorder="1" applyAlignment="1">
      <alignment horizontal="center" vertical="top" wrapText="1"/>
    </xf>
    <xf numFmtId="0" fontId="2" fillId="10" borderId="28" xfId="0" applyFont="1" applyFill="1" applyBorder="1" applyAlignment="1">
      <alignment horizontal="center" vertical="top" wrapText="1"/>
    </xf>
    <xf numFmtId="0" fontId="18" fillId="18" borderId="47" xfId="0" applyFont="1" applyFill="1" applyBorder="1" applyAlignment="1">
      <alignment horizontal="center" vertical="top" wrapText="1"/>
    </xf>
    <xf numFmtId="0" fontId="18" fillId="18" borderId="17" xfId="0" applyFont="1" applyFill="1" applyBorder="1" applyAlignment="1">
      <alignment horizontal="center" vertical="top" wrapText="1"/>
    </xf>
    <xf numFmtId="165" fontId="18" fillId="18" borderId="46" xfId="0" applyNumberFormat="1" applyFont="1" applyFill="1" applyBorder="1" applyAlignment="1">
      <alignment horizontal="center" vertical="center"/>
    </xf>
    <xf numFmtId="165" fontId="18" fillId="18" borderId="31" xfId="0" applyNumberFormat="1" applyFont="1" applyFill="1" applyBorder="1" applyAlignment="1">
      <alignment horizontal="center" vertical="center"/>
    </xf>
    <xf numFmtId="165" fontId="18" fillId="18" borderId="47" xfId="0" applyNumberFormat="1" applyFont="1" applyFill="1" applyBorder="1" applyAlignment="1">
      <alignment horizontal="center" vertical="center"/>
    </xf>
    <xf numFmtId="165" fontId="18" fillId="17" borderId="46" xfId="0" applyNumberFormat="1" applyFont="1" applyFill="1" applyBorder="1" applyAlignment="1">
      <alignment horizontal="center" vertical="center"/>
    </xf>
    <xf numFmtId="165" fontId="18" fillId="17" borderId="31" xfId="0" applyNumberFormat="1" applyFont="1" applyFill="1" applyBorder="1" applyAlignment="1">
      <alignment horizontal="center" vertical="center"/>
    </xf>
    <xf numFmtId="165" fontId="18" fillId="17" borderId="47" xfId="0" applyNumberFormat="1" applyFont="1" applyFill="1" applyBorder="1" applyAlignment="1">
      <alignment horizontal="center" vertical="center"/>
    </xf>
    <xf numFmtId="165" fontId="18" fillId="4" borderId="51" xfId="0" applyNumberFormat="1" applyFont="1" applyFill="1" applyBorder="1" applyAlignment="1">
      <alignment horizontal="center" vertical="center"/>
    </xf>
    <xf numFmtId="165" fontId="18" fillId="4" borderId="53" xfId="0" applyNumberFormat="1" applyFont="1" applyFill="1" applyBorder="1" applyAlignment="1">
      <alignment horizontal="center" vertical="center"/>
    </xf>
    <xf numFmtId="169" fontId="18" fillId="0" borderId="31" xfId="0" applyNumberFormat="1" applyFont="1" applyBorder="1" applyAlignment="1">
      <alignment horizontal="center" vertical="top" wrapText="1"/>
    </xf>
    <xf numFmtId="169" fontId="18" fillId="0" borderId="7" xfId="0" applyNumberFormat="1" applyFont="1" applyBorder="1" applyAlignment="1">
      <alignment horizontal="center" vertical="top" wrapText="1"/>
    </xf>
    <xf numFmtId="0" fontId="18" fillId="5" borderId="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18" fillId="11" borderId="27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11" borderId="15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0" borderId="6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166" fontId="20" fillId="10" borderId="59" xfId="0" applyNumberFormat="1" applyFont="1" applyFill="1" applyBorder="1" applyAlignment="1">
      <alignment horizontal="center" vertical="center" wrapText="1"/>
    </xf>
    <xf numFmtId="166" fontId="20" fillId="10" borderId="61" xfId="0" applyNumberFormat="1" applyFont="1" applyFill="1" applyBorder="1" applyAlignment="1">
      <alignment horizontal="center" vertical="center" wrapText="1"/>
    </xf>
    <xf numFmtId="165" fontId="18" fillId="0" borderId="46" xfId="0" applyNumberFormat="1" applyFont="1" applyBorder="1" applyAlignment="1">
      <alignment horizontal="center" vertical="top" wrapText="1"/>
    </xf>
    <xf numFmtId="165" fontId="18" fillId="0" borderId="47" xfId="0" applyNumberFormat="1" applyFont="1" applyBorder="1" applyAlignment="1">
      <alignment horizontal="center" vertical="top" wrapText="1"/>
    </xf>
    <xf numFmtId="165" fontId="18" fillId="0" borderId="51" xfId="0" applyNumberFormat="1" applyFont="1" applyBorder="1" applyAlignment="1">
      <alignment horizontal="center" vertical="top" wrapText="1"/>
    </xf>
    <xf numFmtId="165" fontId="18" fillId="0" borderId="52" xfId="0" applyNumberFormat="1" applyFont="1" applyBorder="1" applyAlignment="1">
      <alignment horizontal="center" vertical="top" wrapText="1"/>
    </xf>
    <xf numFmtId="165" fontId="18" fillId="0" borderId="53" xfId="0" applyNumberFormat="1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165" fontId="18" fillId="0" borderId="51" xfId="0" applyNumberFormat="1" applyFont="1" applyBorder="1" applyAlignment="1">
      <alignment horizontal="center" vertical="center" wrapText="1"/>
    </xf>
    <xf numFmtId="165" fontId="18" fillId="0" borderId="52" xfId="0" applyNumberFormat="1" applyFont="1" applyBorder="1" applyAlignment="1">
      <alignment horizontal="center" vertical="center" wrapText="1"/>
    </xf>
    <xf numFmtId="165" fontId="18" fillId="0" borderId="53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18" fillId="0" borderId="36" xfId="0" applyNumberFormat="1" applyFont="1" applyBorder="1" applyAlignment="1">
      <alignment horizontal="center" vertical="center" wrapText="1"/>
    </xf>
    <xf numFmtId="165" fontId="18" fillId="0" borderId="25" xfId="0" applyNumberFormat="1" applyFont="1" applyBorder="1" applyAlignment="1">
      <alignment horizontal="center" vertical="center" wrapText="1"/>
    </xf>
    <xf numFmtId="165" fontId="18" fillId="0" borderId="31" xfId="0" applyNumberFormat="1" applyFont="1" applyBorder="1" applyAlignment="1">
      <alignment horizontal="center" vertical="center" wrapText="1"/>
    </xf>
    <xf numFmtId="165" fontId="18" fillId="0" borderId="47" xfId="0" applyNumberFormat="1" applyFont="1" applyBorder="1" applyAlignment="1">
      <alignment horizontal="center" vertical="center" wrapText="1"/>
    </xf>
    <xf numFmtId="165" fontId="18" fillId="0" borderId="46" xfId="0" applyNumberFormat="1" applyFont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/>
    </xf>
    <xf numFmtId="165" fontId="2" fillId="0" borderId="47" xfId="0" applyNumberFormat="1" applyFont="1" applyBorder="1" applyAlignment="1">
      <alignment horizontal="center" vertical="center"/>
    </xf>
    <xf numFmtId="0" fontId="11" fillId="10" borderId="0" xfId="0" applyFont="1" applyFill="1" applyAlignment="1">
      <alignment horizontal="left"/>
    </xf>
    <xf numFmtId="165" fontId="18" fillId="0" borderId="46" xfId="0" applyNumberFormat="1" applyFont="1" applyBorder="1" applyAlignment="1">
      <alignment horizontal="center" vertical="center"/>
    </xf>
    <xf numFmtId="165" fontId="18" fillId="0" borderId="47" xfId="0" applyNumberFormat="1" applyFont="1" applyBorder="1" applyAlignment="1">
      <alignment horizontal="center" vertical="center"/>
    </xf>
    <xf numFmtId="166" fontId="20" fillId="10" borderId="49" xfId="0" applyNumberFormat="1" applyFont="1" applyFill="1" applyBorder="1" applyAlignment="1">
      <alignment horizontal="center" vertical="center" wrapText="1"/>
    </xf>
    <xf numFmtId="166" fontId="20" fillId="10" borderId="28" xfId="0" applyNumberFormat="1" applyFont="1" applyFill="1" applyBorder="1" applyAlignment="1">
      <alignment horizontal="center" vertical="center" wrapText="1"/>
    </xf>
    <xf numFmtId="2" fontId="21" fillId="15" borderId="46" xfId="0" applyNumberFormat="1" applyFont="1" applyFill="1" applyBorder="1" applyAlignment="1">
      <alignment horizontal="center" vertical="center"/>
    </xf>
    <xf numFmtId="2" fontId="21" fillId="15" borderId="31" xfId="0" applyNumberFormat="1" applyFont="1" applyFill="1" applyBorder="1" applyAlignment="1">
      <alignment horizontal="center" vertical="center"/>
    </xf>
    <xf numFmtId="2" fontId="21" fillId="15" borderId="47" xfId="0" applyNumberFormat="1" applyFont="1" applyFill="1" applyBorder="1" applyAlignment="1">
      <alignment horizontal="center" vertical="center"/>
    </xf>
    <xf numFmtId="2" fontId="21" fillId="16" borderId="46" xfId="0" applyNumberFormat="1" applyFont="1" applyFill="1" applyBorder="1" applyAlignment="1">
      <alignment horizontal="center" vertical="center"/>
    </xf>
    <xf numFmtId="2" fontId="21" fillId="16" borderId="31" xfId="0" applyNumberFormat="1" applyFont="1" applyFill="1" applyBorder="1" applyAlignment="1">
      <alignment horizontal="center" vertical="center"/>
    </xf>
    <xf numFmtId="2" fontId="21" fillId="16" borderId="47" xfId="0" applyNumberFormat="1" applyFont="1" applyFill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2" fontId="18" fillId="11" borderId="51" xfId="0" applyNumberFormat="1" applyFont="1" applyFill="1" applyBorder="1" applyAlignment="1">
      <alignment horizontal="center" vertical="center"/>
    </xf>
    <xf numFmtId="2" fontId="18" fillId="11" borderId="52" xfId="0" applyNumberFormat="1" applyFont="1" applyFill="1" applyBorder="1" applyAlignment="1">
      <alignment horizontal="center" vertical="center"/>
    </xf>
    <xf numFmtId="2" fontId="18" fillId="11" borderId="53" xfId="0" applyNumberFormat="1" applyFont="1" applyFill="1" applyBorder="1" applyAlignment="1">
      <alignment horizontal="center" vertical="center"/>
    </xf>
    <xf numFmtId="0" fontId="11" fillId="17" borderId="0" xfId="0" applyFont="1" applyFill="1" applyAlignment="1">
      <alignment horizontal="left"/>
    </xf>
    <xf numFmtId="2" fontId="21" fillId="13" borderId="46" xfId="0" applyNumberFormat="1" applyFont="1" applyFill="1" applyBorder="1" applyAlignment="1">
      <alignment horizontal="center" vertical="center"/>
    </xf>
    <xf numFmtId="2" fontId="21" fillId="13" borderId="31" xfId="0" applyNumberFormat="1" applyFont="1" applyFill="1" applyBorder="1" applyAlignment="1">
      <alignment horizontal="center" vertical="center"/>
    </xf>
    <xf numFmtId="2" fontId="21" fillId="13" borderId="47" xfId="0" applyNumberFormat="1" applyFont="1" applyFill="1" applyBorder="1" applyAlignment="1">
      <alignment horizontal="center" vertical="center"/>
    </xf>
    <xf numFmtId="2" fontId="21" fillId="2" borderId="46" xfId="0" applyNumberFormat="1" applyFont="1" applyFill="1" applyBorder="1" applyAlignment="1">
      <alignment horizontal="center" vertical="center"/>
    </xf>
    <xf numFmtId="2" fontId="21" fillId="2" borderId="31" xfId="0" applyNumberFormat="1" applyFont="1" applyFill="1" applyBorder="1" applyAlignment="1">
      <alignment horizontal="center" vertical="center"/>
    </xf>
    <xf numFmtId="2" fontId="21" fillId="2" borderId="47" xfId="0" applyNumberFormat="1" applyFont="1" applyFill="1" applyBorder="1" applyAlignment="1">
      <alignment horizontal="center" vertical="center"/>
    </xf>
    <xf numFmtId="2" fontId="21" fillId="14" borderId="46" xfId="0" applyNumberFormat="1" applyFont="1" applyFill="1" applyBorder="1" applyAlignment="1">
      <alignment horizontal="center" vertical="center"/>
    </xf>
    <xf numFmtId="2" fontId="21" fillId="14" borderId="31" xfId="0" applyNumberFormat="1" applyFont="1" applyFill="1" applyBorder="1" applyAlignment="1">
      <alignment horizontal="center" vertical="center"/>
    </xf>
    <xf numFmtId="2" fontId="21" fillId="14" borderId="47" xfId="0" applyNumberFormat="1" applyFont="1" applyFill="1" applyBorder="1" applyAlignment="1">
      <alignment horizontal="center" vertical="center"/>
    </xf>
    <xf numFmtId="165" fontId="2" fillId="0" borderId="40" xfId="0" applyNumberFormat="1" applyFont="1" applyBorder="1" applyAlignment="1">
      <alignment horizontal="center" vertical="center"/>
    </xf>
    <xf numFmtId="165" fontId="2" fillId="0" borderId="41" xfId="0" applyNumberFormat="1" applyFont="1" applyBorder="1" applyAlignment="1">
      <alignment horizontal="center" vertical="center"/>
    </xf>
    <xf numFmtId="165" fontId="2" fillId="14" borderId="40" xfId="0" applyNumberFormat="1" applyFont="1" applyFill="1" applyBorder="1" applyAlignment="1">
      <alignment horizontal="center" vertical="center"/>
    </xf>
    <xf numFmtId="165" fontId="2" fillId="14" borderId="41" xfId="0" applyNumberFormat="1" applyFont="1" applyFill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/>
    </xf>
    <xf numFmtId="165" fontId="21" fillId="0" borderId="47" xfId="0" applyNumberFormat="1" applyFont="1" applyBorder="1" applyAlignment="1">
      <alignment horizontal="center" vertical="center"/>
    </xf>
    <xf numFmtId="1" fontId="18" fillId="11" borderId="51" xfId="0" applyNumberFormat="1" applyFont="1" applyFill="1" applyBorder="1" applyAlignment="1">
      <alignment horizontal="center" vertical="center"/>
    </xf>
    <xf numFmtId="1" fontId="18" fillId="11" borderId="52" xfId="0" applyNumberFormat="1" applyFont="1" applyFill="1" applyBorder="1" applyAlignment="1">
      <alignment horizontal="center" vertical="center"/>
    </xf>
    <xf numFmtId="1" fontId="18" fillId="11" borderId="53" xfId="0" applyNumberFormat="1" applyFont="1" applyFill="1" applyBorder="1" applyAlignment="1">
      <alignment horizontal="center" vertical="center"/>
    </xf>
    <xf numFmtId="43" fontId="21" fillId="0" borderId="46" xfId="0" applyNumberFormat="1" applyFont="1" applyBorder="1" applyAlignment="1">
      <alignment horizontal="center" vertical="center"/>
    </xf>
    <xf numFmtId="43" fontId="21" fillId="0" borderId="47" xfId="0" applyNumberFormat="1" applyFont="1" applyBorder="1" applyAlignment="1">
      <alignment horizontal="center" vertical="center"/>
    </xf>
    <xf numFmtId="2" fontId="21" fillId="0" borderId="46" xfId="0" applyNumberFormat="1" applyFont="1" applyBorder="1" applyAlignment="1">
      <alignment horizontal="center" vertical="center"/>
    </xf>
    <xf numFmtId="2" fontId="21" fillId="0" borderId="31" xfId="0" applyNumberFormat="1" applyFont="1" applyBorder="1" applyAlignment="1">
      <alignment horizontal="center" vertical="center"/>
    </xf>
    <xf numFmtId="2" fontId="21" fillId="0" borderId="47" xfId="0" applyNumberFormat="1" applyFont="1" applyBorder="1" applyAlignment="1">
      <alignment horizontal="center" vertical="center"/>
    </xf>
    <xf numFmtId="1" fontId="21" fillId="0" borderId="46" xfId="0" applyNumberFormat="1" applyFont="1" applyBorder="1" applyAlignment="1">
      <alignment horizontal="center" vertical="center"/>
    </xf>
    <xf numFmtId="1" fontId="21" fillId="0" borderId="47" xfId="0" applyNumberFormat="1" applyFont="1" applyBorder="1" applyAlignment="1">
      <alignment horizontal="center" vertical="center"/>
    </xf>
    <xf numFmtId="0" fontId="11" fillId="21" borderId="0" xfId="0" applyFont="1" applyFill="1" applyAlignment="1">
      <alignment horizontal="left" vertical="center"/>
    </xf>
    <xf numFmtId="43" fontId="21" fillId="12" borderId="46" xfId="0" applyNumberFormat="1" applyFont="1" applyFill="1" applyBorder="1" applyAlignment="1">
      <alignment horizontal="center" vertical="center"/>
    </xf>
    <xf numFmtId="43" fontId="21" fillId="12" borderId="31" xfId="0" applyNumberFormat="1" applyFont="1" applyFill="1" applyBorder="1" applyAlignment="1">
      <alignment horizontal="center" vertical="center"/>
    </xf>
    <xf numFmtId="43" fontId="21" fillId="12" borderId="47" xfId="0" applyNumberFormat="1" applyFont="1" applyFill="1" applyBorder="1" applyAlignment="1">
      <alignment horizontal="center" vertical="center"/>
    </xf>
    <xf numFmtId="165" fontId="18" fillId="5" borderId="46" xfId="0" applyNumberFormat="1" applyFont="1" applyFill="1" applyBorder="1" applyAlignment="1">
      <alignment horizontal="center" vertical="center"/>
    </xf>
    <xf numFmtId="165" fontId="18" fillId="5" borderId="31" xfId="0" applyNumberFormat="1" applyFont="1" applyFill="1" applyBorder="1" applyAlignment="1">
      <alignment horizontal="center" vertical="center"/>
    </xf>
    <xf numFmtId="165" fontId="18" fillId="5" borderId="47" xfId="0" applyNumberFormat="1" applyFont="1" applyFill="1" applyBorder="1" applyAlignment="1">
      <alignment horizontal="center" vertical="center"/>
    </xf>
    <xf numFmtId="165" fontId="21" fillId="14" borderId="46" xfId="0" applyNumberFormat="1" applyFont="1" applyFill="1" applyBorder="1" applyAlignment="1">
      <alignment horizontal="center" vertical="center"/>
    </xf>
    <xf numFmtId="165" fontId="21" fillId="14" borderId="47" xfId="0" applyNumberFormat="1" applyFont="1" applyFill="1" applyBorder="1" applyAlignment="1">
      <alignment horizontal="center" vertical="center"/>
    </xf>
    <xf numFmtId="165" fontId="21" fillId="12" borderId="46" xfId="0" applyNumberFormat="1" applyFont="1" applyFill="1" applyBorder="1" applyAlignment="1">
      <alignment horizontal="center" vertical="center"/>
    </xf>
    <xf numFmtId="165" fontId="21" fillId="12" borderId="31" xfId="0" applyNumberFormat="1" applyFont="1" applyFill="1" applyBorder="1" applyAlignment="1">
      <alignment horizontal="center" vertical="center"/>
    </xf>
    <xf numFmtId="165" fontId="21" fillId="12" borderId="47" xfId="0" applyNumberFormat="1" applyFont="1" applyFill="1" applyBorder="1" applyAlignment="1">
      <alignment horizontal="center" vertical="center"/>
    </xf>
    <xf numFmtId="166" fontId="21" fillId="0" borderId="46" xfId="0" applyNumberFormat="1" applyFont="1" applyBorder="1" applyAlignment="1">
      <alignment horizontal="center" vertical="center"/>
    </xf>
    <xf numFmtId="166" fontId="21" fillId="0" borderId="31" xfId="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166" fontId="22" fillId="15" borderId="51" xfId="0" applyNumberFormat="1" applyFont="1" applyFill="1" applyBorder="1" applyAlignment="1">
      <alignment horizontal="center" vertical="center"/>
    </xf>
    <xf numFmtId="166" fontId="22" fillId="15" borderId="53" xfId="0" applyNumberFormat="1" applyFont="1" applyFill="1" applyBorder="1" applyAlignment="1">
      <alignment horizontal="center" vertical="center"/>
    </xf>
    <xf numFmtId="166" fontId="21" fillId="13" borderId="51" xfId="0" applyNumberFormat="1" applyFont="1" applyFill="1" applyBorder="1" applyAlignment="1">
      <alignment horizontal="center" vertical="center"/>
    </xf>
    <xf numFmtId="166" fontId="21" fillId="13" borderId="52" xfId="0" applyNumberFormat="1" applyFont="1" applyFill="1" applyBorder="1" applyAlignment="1">
      <alignment horizontal="center" vertical="center"/>
    </xf>
    <xf numFmtId="166" fontId="21" fillId="13" borderId="53" xfId="0" applyNumberFormat="1" applyFont="1" applyFill="1" applyBorder="1" applyAlignment="1">
      <alignment horizontal="center" vertical="center"/>
    </xf>
    <xf numFmtId="166" fontId="21" fillId="2" borderId="51" xfId="0" applyNumberFormat="1" applyFont="1" applyFill="1" applyBorder="1" applyAlignment="1">
      <alignment horizontal="center" vertical="center"/>
    </xf>
    <xf numFmtId="166" fontId="21" fillId="2" borderId="52" xfId="0" applyNumberFormat="1" applyFont="1" applyFill="1" applyBorder="1" applyAlignment="1">
      <alignment horizontal="center" vertical="center"/>
    </xf>
    <xf numFmtId="166" fontId="21" fillId="2" borderId="53" xfId="0" applyNumberFormat="1" applyFont="1" applyFill="1" applyBorder="1" applyAlignment="1">
      <alignment horizontal="center" vertical="center"/>
    </xf>
    <xf numFmtId="166" fontId="21" fillId="14" borderId="51" xfId="0" applyNumberFormat="1" applyFont="1" applyFill="1" applyBorder="1" applyAlignment="1">
      <alignment horizontal="center" vertical="center"/>
    </xf>
    <xf numFmtId="166" fontId="21" fillId="14" borderId="52" xfId="0" applyNumberFormat="1" applyFont="1" applyFill="1" applyBorder="1" applyAlignment="1">
      <alignment horizontal="center" vertical="center"/>
    </xf>
    <xf numFmtId="0" fontId="11" fillId="10" borderId="0" xfId="0" applyFont="1" applyFill="1" applyAlignment="1">
      <alignment horizontal="left" vertical="center"/>
    </xf>
    <xf numFmtId="165" fontId="18" fillId="11" borderId="46" xfId="0" applyNumberFormat="1" applyFont="1" applyFill="1" applyBorder="1" applyAlignment="1">
      <alignment horizontal="center" vertical="center"/>
    </xf>
    <xf numFmtId="165" fontId="18" fillId="11" borderId="31" xfId="0" applyNumberFormat="1" applyFont="1" applyFill="1" applyBorder="1" applyAlignment="1">
      <alignment horizontal="center" vertical="center"/>
    </xf>
    <xf numFmtId="165" fontId="18" fillId="11" borderId="47" xfId="0" applyNumberFormat="1" applyFont="1" applyFill="1" applyBorder="1" applyAlignment="1">
      <alignment horizontal="center" vertical="center"/>
    </xf>
    <xf numFmtId="1" fontId="21" fillId="0" borderId="51" xfId="0" applyNumberFormat="1" applyFont="1" applyBorder="1" applyAlignment="1">
      <alignment horizontal="center" vertical="center"/>
    </xf>
    <xf numFmtId="1" fontId="21" fillId="0" borderId="52" xfId="0" applyNumberFormat="1" applyFont="1" applyBorder="1" applyAlignment="1">
      <alignment horizontal="center" vertical="center"/>
    </xf>
    <xf numFmtId="1" fontId="21" fillId="0" borderId="53" xfId="0" applyNumberFormat="1" applyFont="1" applyBorder="1" applyAlignment="1">
      <alignment horizontal="center" vertical="center"/>
    </xf>
    <xf numFmtId="166" fontId="21" fillId="14" borderId="53" xfId="0" applyNumberFormat="1" applyFont="1" applyFill="1" applyBorder="1" applyAlignment="1">
      <alignment horizontal="center" vertical="center"/>
    </xf>
    <xf numFmtId="166" fontId="21" fillId="4" borderId="46" xfId="0" applyNumberFormat="1" applyFont="1" applyFill="1" applyBorder="1" applyAlignment="1">
      <alignment horizontal="center" vertical="center"/>
    </xf>
    <xf numFmtId="166" fontId="21" fillId="4" borderId="31" xfId="0" applyNumberFormat="1" applyFont="1" applyFill="1" applyBorder="1" applyAlignment="1">
      <alignment horizontal="center" vertical="center"/>
    </xf>
    <xf numFmtId="166" fontId="21" fillId="4" borderId="47" xfId="0" applyNumberFormat="1" applyFont="1" applyFill="1" applyBorder="1" applyAlignment="1">
      <alignment horizontal="center" vertical="center"/>
    </xf>
    <xf numFmtId="165" fontId="18" fillId="17" borderId="51" xfId="0" applyNumberFormat="1" applyFont="1" applyFill="1" applyBorder="1" applyAlignment="1">
      <alignment horizontal="center" vertical="center"/>
    </xf>
    <xf numFmtId="165" fontId="18" fillId="17" borderId="52" xfId="0" applyNumberFormat="1" applyFont="1" applyFill="1" applyBorder="1" applyAlignment="1">
      <alignment horizontal="center" vertical="center"/>
    </xf>
    <xf numFmtId="166" fontId="21" fillId="0" borderId="47" xfId="0" applyNumberFormat="1" applyFont="1" applyBorder="1" applyAlignment="1">
      <alignment horizontal="center" vertical="center"/>
    </xf>
    <xf numFmtId="166" fontId="21" fillId="14" borderId="46" xfId="0" applyNumberFormat="1" applyFont="1" applyFill="1" applyBorder="1" applyAlignment="1">
      <alignment horizontal="center" vertical="center"/>
    </xf>
    <xf numFmtId="166" fontId="21" fillId="14" borderId="47" xfId="0" applyNumberFormat="1" applyFont="1" applyFill="1" applyBorder="1" applyAlignment="1">
      <alignment horizontal="center" vertical="center"/>
    </xf>
    <xf numFmtId="166" fontId="21" fillId="0" borderId="32" xfId="0" applyNumberFormat="1" applyFont="1" applyBorder="1" applyAlignment="1">
      <alignment horizontal="center" vertical="center"/>
    </xf>
    <xf numFmtId="166" fontId="21" fillId="0" borderId="7" xfId="0" applyNumberFormat="1" applyFont="1" applyBorder="1" applyAlignment="1">
      <alignment horizontal="center" vertical="center"/>
    </xf>
    <xf numFmtId="166" fontId="21" fillId="0" borderId="17" xfId="0" applyNumberFormat="1" applyFont="1" applyBorder="1" applyAlignment="1">
      <alignment horizontal="center" vertical="center"/>
    </xf>
    <xf numFmtId="165" fontId="21" fillId="0" borderId="49" xfId="0" applyNumberFormat="1" applyFont="1" applyBorder="1" applyAlignment="1">
      <alignment horizontal="center" vertical="center" wrapText="1"/>
    </xf>
    <xf numFmtId="165" fontId="21" fillId="0" borderId="28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165" fontId="21" fillId="0" borderId="49" xfId="0" applyNumberFormat="1" applyFont="1" applyBorder="1" applyAlignment="1">
      <alignment horizontal="center" vertical="center"/>
    </xf>
    <xf numFmtId="165" fontId="21" fillId="0" borderId="28" xfId="0" applyNumberFormat="1" applyFont="1" applyBorder="1" applyAlignment="1">
      <alignment horizontal="center" vertical="center"/>
    </xf>
    <xf numFmtId="165" fontId="18" fillId="10" borderId="49" xfId="0" applyNumberFormat="1" applyFont="1" applyFill="1" applyBorder="1" applyAlignment="1">
      <alignment vertical="center"/>
    </xf>
    <xf numFmtId="165" fontId="18" fillId="10" borderId="28" xfId="0" applyNumberFormat="1" applyFont="1" applyFill="1" applyBorder="1" applyAlignment="1">
      <alignment vertical="center"/>
    </xf>
    <xf numFmtId="1" fontId="21" fillId="19" borderId="46" xfId="0" applyNumberFormat="1" applyFont="1" applyFill="1" applyBorder="1" applyAlignment="1">
      <alignment horizontal="center" vertical="center"/>
    </xf>
    <xf numFmtId="1" fontId="21" fillId="19" borderId="31" xfId="0" applyNumberFormat="1" applyFont="1" applyFill="1" applyBorder="1" applyAlignment="1">
      <alignment horizontal="center" vertical="center"/>
    </xf>
    <xf numFmtId="1" fontId="21" fillId="19" borderId="47" xfId="0" applyNumberFormat="1" applyFont="1" applyFill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 wrapText="1"/>
    </xf>
    <xf numFmtId="165" fontId="21" fillId="0" borderId="47" xfId="0" applyNumberFormat="1" applyFont="1" applyBorder="1" applyAlignment="1">
      <alignment horizontal="center" vertical="center" wrapText="1"/>
    </xf>
    <xf numFmtId="165" fontId="21" fillId="0" borderId="32" xfId="0" applyNumberFormat="1" applyFont="1" applyBorder="1" applyAlignment="1">
      <alignment horizontal="center" vertical="center" wrapText="1"/>
    </xf>
    <xf numFmtId="165" fontId="21" fillId="0" borderId="17" xfId="0" applyNumberFormat="1" applyFont="1" applyBorder="1" applyAlignment="1">
      <alignment horizontal="center" vertical="center" wrapText="1"/>
    </xf>
    <xf numFmtId="1" fontId="2" fillId="0" borderId="51" xfId="0" applyNumberFormat="1" applyFont="1" applyBorder="1" applyAlignment="1">
      <alignment horizontal="center" vertical="center"/>
    </xf>
    <xf numFmtId="1" fontId="2" fillId="0" borderId="52" xfId="0" applyNumberFormat="1" applyFont="1" applyBorder="1" applyAlignment="1">
      <alignment horizontal="center" vertical="center"/>
    </xf>
    <xf numFmtId="1" fontId="2" fillId="0" borderId="53" xfId="0" applyNumberFormat="1" applyFont="1" applyBorder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18" fillId="0" borderId="4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10" borderId="25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5">
    <cellStyle name="Comma 2" xfId="2" xr:uid="{6A78CE4B-0350-4B71-B925-B23BD2ED7622}"/>
    <cellStyle name="Komma" xfId="1" builtinId="3"/>
    <cellStyle name="Normal 2" xfId="3" xr:uid="{837CB5FB-010E-42C3-BAA7-FBB913AFDF59}"/>
    <cellStyle name="Normal 3" xfId="4" xr:uid="{97556D4D-346C-465E-AD82-6DD5CDD1B04C}"/>
    <cellStyle name="Standard" xfId="0" builtinId="0"/>
  </cellStyles>
  <dxfs count="30"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FFFF"/>
      <color rgb="FFCCFFFF"/>
      <color rgb="FFFF967D"/>
      <color rgb="FFFF00FF"/>
      <color rgb="FFB0FF89"/>
      <color rgb="FFFFFFCC"/>
      <color rgb="FFFFCCCC"/>
      <color rgb="FF81C0FF"/>
      <color rgb="FF99FF66"/>
      <color rgb="FFFF6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ydegger Michelle" id="{9C4D0D27-6C63-474A-8DE5-CC97C5332692}" userId="S::michelle.nydegger@swiss-aquatics.ch::b351a97b-13d2-4f9e-89ff-99ad469bf781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3" dT="2024-01-05T13:00:50.55" personId="{9C4D0D27-6C63-474A-8DE5-CC97C5332692}" id="{E3E7FA0B-F893-4255-A325-AB2D7036B338}">
    <text>1 mark 0.25 for each part A-E. The average will be taken.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BA77-37DF-41BB-B071-CA83857AAE6F}">
  <sheetPr>
    <tabColor rgb="FFFF00FF"/>
    <pageSetUpPr fitToPage="1"/>
  </sheetPr>
  <dimension ref="A1:Z74"/>
  <sheetViews>
    <sheetView tabSelected="1" zoomScale="56" zoomScaleNormal="50" workbookViewId="0">
      <selection activeCell="Z29" sqref="Z29"/>
    </sheetView>
  </sheetViews>
  <sheetFormatPr baseColWidth="10" defaultRowHeight="14.5" x14ac:dyDescent="0.35"/>
  <cols>
    <col min="1" max="1" width="6.81640625" customWidth="1"/>
    <col min="2" max="2" width="9.26953125" customWidth="1"/>
    <col min="3" max="3" width="23.7265625" customWidth="1"/>
    <col min="4" max="4" width="7.26953125" customWidth="1"/>
    <col min="5" max="5" width="7.81640625" customWidth="1"/>
    <col min="6" max="6" width="9.7265625" customWidth="1"/>
    <col min="7" max="7" width="9" customWidth="1"/>
    <col min="8" max="8" width="11.1796875" customWidth="1"/>
    <col min="9" max="9" width="8.81640625" customWidth="1"/>
    <col min="10" max="10" width="8.26953125" customWidth="1"/>
    <col min="11" max="11" width="10.81640625" customWidth="1"/>
    <col min="12" max="12" width="9.54296875" customWidth="1"/>
    <col min="13" max="13" width="9" customWidth="1"/>
    <col min="14" max="14" width="13.7265625" customWidth="1"/>
    <col min="15" max="15" width="12.81640625" customWidth="1"/>
    <col min="16" max="16" width="9.26953125" customWidth="1"/>
    <col min="17" max="17" width="8.81640625" customWidth="1"/>
    <col min="18" max="18" width="10" customWidth="1"/>
    <col min="20" max="20" width="12.7265625" customWidth="1"/>
    <col min="21" max="21" width="15.54296875" customWidth="1"/>
    <col min="22" max="24" width="0" hidden="1" customWidth="1"/>
    <col min="25" max="25" width="14" customWidth="1"/>
    <col min="26" max="26" width="22.81640625" customWidth="1"/>
  </cols>
  <sheetData>
    <row r="1" spans="1:26" ht="20.5" thickBot="1" x14ac:dyDescent="0.4">
      <c r="A1" s="106" t="s">
        <v>304</v>
      </c>
      <c r="B1" s="106"/>
      <c r="C1" s="13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52"/>
      <c r="S1" s="145"/>
      <c r="T1" s="145"/>
      <c r="U1" s="145"/>
      <c r="V1" s="145"/>
      <c r="W1" s="145"/>
      <c r="X1" s="145"/>
      <c r="Y1" s="135"/>
      <c r="Z1" s="135"/>
    </row>
    <row r="2" spans="1:26" ht="18.5" thickBot="1" x14ac:dyDescent="0.4">
      <c r="A2" s="153"/>
      <c r="B2" s="153"/>
      <c r="C2" s="733"/>
      <c r="D2" s="153"/>
      <c r="E2" s="153"/>
      <c r="F2" s="785" t="s">
        <v>102</v>
      </c>
      <c r="G2" s="786"/>
      <c r="H2" s="786"/>
      <c r="I2" s="786"/>
      <c r="J2" s="786"/>
      <c r="K2" s="786"/>
      <c r="L2" s="786"/>
      <c r="M2" s="786"/>
      <c r="N2" s="787"/>
      <c r="O2" s="788" t="s">
        <v>103</v>
      </c>
      <c r="P2" s="789"/>
      <c r="Q2" s="789"/>
      <c r="R2" s="789"/>
      <c r="S2" s="789"/>
      <c r="T2" s="790"/>
      <c r="U2" s="267" t="s">
        <v>104</v>
      </c>
      <c r="V2" s="605" t="s">
        <v>105</v>
      </c>
      <c r="W2" s="791" t="s">
        <v>157</v>
      </c>
      <c r="X2" s="792"/>
      <c r="Y2" s="603" t="s">
        <v>151</v>
      </c>
      <c r="Z2" s="151" t="s">
        <v>152</v>
      </c>
    </row>
    <row r="3" spans="1:26" x14ac:dyDescent="0.35">
      <c r="A3" s="757" t="s">
        <v>0</v>
      </c>
      <c r="B3" s="755" t="s">
        <v>179</v>
      </c>
      <c r="C3" s="769" t="s">
        <v>223</v>
      </c>
      <c r="D3" s="767" t="s">
        <v>215</v>
      </c>
      <c r="E3" s="765" t="s">
        <v>2</v>
      </c>
      <c r="F3" s="763" t="s">
        <v>31</v>
      </c>
      <c r="G3" s="761" t="s">
        <v>12</v>
      </c>
      <c r="H3" s="761" t="s">
        <v>140</v>
      </c>
      <c r="I3" s="761" t="s">
        <v>17</v>
      </c>
      <c r="J3" s="761" t="s">
        <v>18</v>
      </c>
      <c r="K3" s="761" t="s">
        <v>178</v>
      </c>
      <c r="L3" s="761" t="s">
        <v>144</v>
      </c>
      <c r="M3" s="761" t="s">
        <v>148</v>
      </c>
      <c r="N3" s="783" t="s">
        <v>175</v>
      </c>
      <c r="O3" s="763" t="s">
        <v>11</v>
      </c>
      <c r="P3" s="761" t="s">
        <v>177</v>
      </c>
      <c r="Q3" s="761" t="s">
        <v>3</v>
      </c>
      <c r="R3" s="793" t="s">
        <v>100</v>
      </c>
      <c r="S3" s="761" t="s">
        <v>101</v>
      </c>
      <c r="T3" s="771" t="s">
        <v>176</v>
      </c>
      <c r="U3" s="773"/>
      <c r="V3" s="775" t="s">
        <v>294</v>
      </c>
      <c r="W3" s="777" t="s">
        <v>295</v>
      </c>
      <c r="X3" s="779" t="s">
        <v>296</v>
      </c>
      <c r="Y3" s="781"/>
      <c r="Z3" s="759"/>
    </row>
    <row r="4" spans="1:26" ht="23.25" customHeight="1" thickBot="1" x14ac:dyDescent="0.4">
      <c r="A4" s="758"/>
      <c r="B4" s="756"/>
      <c r="C4" s="770"/>
      <c r="D4" s="768"/>
      <c r="E4" s="766"/>
      <c r="F4" s="764"/>
      <c r="G4" s="762"/>
      <c r="H4" s="762"/>
      <c r="I4" s="762"/>
      <c r="J4" s="762"/>
      <c r="K4" s="762"/>
      <c r="L4" s="762"/>
      <c r="M4" s="762"/>
      <c r="N4" s="784"/>
      <c r="O4" s="764"/>
      <c r="P4" s="762"/>
      <c r="Q4" s="762"/>
      <c r="R4" s="794"/>
      <c r="S4" s="762"/>
      <c r="T4" s="772"/>
      <c r="U4" s="774"/>
      <c r="V4" s="776"/>
      <c r="W4" s="778"/>
      <c r="X4" s="780"/>
      <c r="Y4" s="782"/>
      <c r="Z4" s="760"/>
    </row>
    <row r="5" spans="1:26" x14ac:dyDescent="0.35">
      <c r="A5" s="83">
        <v>1</v>
      </c>
      <c r="B5" s="84">
        <v>52</v>
      </c>
      <c r="C5" s="156" t="str">
        <f>VLOOKUP(B:B,'Start List Youth'!C:F,2,FALSE)</f>
        <v>BREGNARD Lavinia</v>
      </c>
      <c r="D5" s="482">
        <f>VLOOKUP(B:B,'Start List Youth'!C:F,3,FALSE)</f>
        <v>2012</v>
      </c>
      <c r="E5" s="98" t="str">
        <f>VLOOKUP(B:B,'Start List Youth'!C:F,4,FALSE)</f>
        <v>MORG</v>
      </c>
      <c r="F5" s="157">
        <f>VLOOKUP(C:C,'Upper-Lower body'!C:N,12,FALSE)</f>
        <v>5.75</v>
      </c>
      <c r="G5" s="158">
        <f>VLOOKUP(C:C,'Upper-Lower body'!C:O,13,FALSE)</f>
        <v>8.6666666666666661</v>
      </c>
      <c r="H5" s="158">
        <f>VLOOKUP(C:C,'Core Strength'!C:H,6,FALSE)</f>
        <v>9</v>
      </c>
      <c r="I5" s="158">
        <f>VLOOKUP(C:C,'Flex-Extension'!C:Q,15,FALSE)</f>
        <v>9</v>
      </c>
      <c r="J5" s="158">
        <f>VLOOKUP(C:C,'Flex-Extension'!C:R,16,FALSE)</f>
        <v>7.5</v>
      </c>
      <c r="K5" s="158">
        <f>VLOOKUP(C:C,'Flex-Extension'!C:S,17,FALSE)</f>
        <v>10</v>
      </c>
      <c r="L5" s="158">
        <f>VLOOKUP(C:C,'Stand Leg Ext'!C:G,5,FALSE)</f>
        <v>10</v>
      </c>
      <c r="M5" s="158">
        <f>VLOOKUP(C:C,'Basic Acro'!C:G,5,FALSE)</f>
        <v>2</v>
      </c>
      <c r="N5" s="159">
        <f t="shared" ref="N5:N36" si="0">AVERAGE(F5:M5)</f>
        <v>7.739583333333333</v>
      </c>
      <c r="O5" s="726">
        <f>VLOOKUP(C:C,'Propulsion combination'!C:AS,43,FALSE)</f>
        <v>6.8333333333333339</v>
      </c>
      <c r="P5" s="727">
        <f>VLOOKUP(C:C,'Bodyboost Baracuda'!C:AT,44,FALSE)</f>
        <v>7.5944444444444441</v>
      </c>
      <c r="Q5" s="727">
        <f>VLOOKUP(C:C,Height!C:AH,32,FALSE)</f>
        <v>6.9416666666666673</v>
      </c>
      <c r="R5" s="728">
        <f>VLOOKUP(C:C,'Routine Set'!C:BL,62,FALSE)</f>
        <v>7.5</v>
      </c>
      <c r="S5" s="727">
        <f>VLOOKUP(C:C,'Flexibility in water'!C:U,19,FALSE)</f>
        <v>8.2624999999999993</v>
      </c>
      <c r="T5" s="722">
        <f t="shared" ref="T5:T36" si="1">AVERAGE(O5:S5)</f>
        <v>7.4263888888888889</v>
      </c>
      <c r="U5" s="161">
        <f>VLOOKUP(C:C,Figures!C:H,6,FALSE)</f>
        <v>7.2295500000000006</v>
      </c>
      <c r="V5" s="606">
        <f t="shared" ref="V5:V36" si="2">+N5*0.3+T5*0.4+U5*0.3</f>
        <v>7.461295555555556</v>
      </c>
      <c r="W5" s="157">
        <f>IFERROR(VLOOKUP(E:E,'Grids Youth'!Z:AA,2,FALSE),1)</f>
        <v>1.05</v>
      </c>
      <c r="X5" s="159">
        <f>V5*IFERROR(VLOOKUP(E:E,'Grids Youth'!Z:AA,2,FALSE),1)</f>
        <v>7.8343603333333345</v>
      </c>
      <c r="Y5" s="723">
        <f t="shared" ref="Y5:Y36" si="3">X5</f>
        <v>7.8343603333333345</v>
      </c>
      <c r="Z5" s="734" t="s">
        <v>306</v>
      </c>
    </row>
    <row r="6" spans="1:26" x14ac:dyDescent="0.35">
      <c r="A6" s="87">
        <v>2</v>
      </c>
      <c r="B6" s="60">
        <v>56</v>
      </c>
      <c r="C6" s="100" t="str">
        <f>VLOOKUP(B:B,'Start List Youth'!C:F,2,FALSE)</f>
        <v>RAYMANN Julie</v>
      </c>
      <c r="D6" s="483">
        <f>VLOOKUP(B:B,'Start List Youth'!C:F,3,FALSE)</f>
        <v>2012</v>
      </c>
      <c r="E6" s="127" t="str">
        <f>VLOOKUP(B:B,'Start List Youth'!C:F,4,FALSE)</f>
        <v>LNZ</v>
      </c>
      <c r="F6" s="164">
        <f>VLOOKUP(C:C,'Upper-Lower body'!C:N,12,FALSE)</f>
        <v>7.75</v>
      </c>
      <c r="G6" s="165">
        <f>VLOOKUP(C:C,'Upper-Lower body'!C:O,13,FALSE)</f>
        <v>7.666666666666667</v>
      </c>
      <c r="H6" s="165">
        <f>VLOOKUP(C:C,'Core Strength'!C:H,6,FALSE)</f>
        <v>9</v>
      </c>
      <c r="I6" s="165">
        <f>VLOOKUP(C:C,'Flex-Extension'!C:Q,15,FALSE)</f>
        <v>9.3333333333333339</v>
      </c>
      <c r="J6" s="165">
        <f>VLOOKUP(C:C,'Flex-Extension'!C:R,16,FALSE)</f>
        <v>10</v>
      </c>
      <c r="K6" s="165">
        <f>VLOOKUP(C:C,'Flex-Extension'!C:S,17,FALSE)</f>
        <v>10</v>
      </c>
      <c r="L6" s="165">
        <f>VLOOKUP(C:C,'Stand Leg Ext'!C:G,5,FALSE)</f>
        <v>10</v>
      </c>
      <c r="M6" s="165">
        <f>VLOOKUP(C:C,'Basic Acro'!C:G,5,FALSE)</f>
        <v>2</v>
      </c>
      <c r="N6" s="166">
        <f t="shared" si="0"/>
        <v>8.21875</v>
      </c>
      <c r="O6" s="164">
        <f>VLOOKUP(C:C,'Propulsion combination'!C:AS,43,FALSE)</f>
        <v>6.85</v>
      </c>
      <c r="P6" s="165">
        <f>VLOOKUP(C:C,'Bodyboost Baracuda'!C:AT,44,FALSE)</f>
        <v>8.0231078904991939</v>
      </c>
      <c r="Q6" s="165">
        <f>VLOOKUP(C:C,Height!C:AH,32,FALSE)</f>
        <v>6.1083333333333334</v>
      </c>
      <c r="R6" s="160">
        <f>VLOOKUP(C:C,'Routine Set'!C:BL,62,FALSE)</f>
        <v>6.7500000000000009</v>
      </c>
      <c r="S6" s="165">
        <f>VLOOKUP(C:C,'Flexibility in water'!C:U,19,FALSE)</f>
        <v>8.2874999999999996</v>
      </c>
      <c r="T6" s="166">
        <f t="shared" si="1"/>
        <v>7.2037882447665051</v>
      </c>
      <c r="U6" s="96">
        <f>VLOOKUP(C:C,Figures!C:H,6,FALSE)</f>
        <v>6.81182</v>
      </c>
      <c r="V6" s="607">
        <f t="shared" si="2"/>
        <v>7.3906862979066021</v>
      </c>
      <c r="W6" s="164">
        <f>IFERROR(VLOOKUP(E:E,'Grids Youth'!Z:AA,2,FALSE),1)</f>
        <v>1.05</v>
      </c>
      <c r="X6" s="166">
        <f>V6*IFERROR(VLOOKUP(E:E,'Grids Youth'!Z:AA,2,FALSE),1)</f>
        <v>7.7602206128019322</v>
      </c>
      <c r="Y6" s="604">
        <f t="shared" si="3"/>
        <v>7.7602206128019322</v>
      </c>
      <c r="Z6" s="735" t="s">
        <v>306</v>
      </c>
    </row>
    <row r="7" spans="1:26" x14ac:dyDescent="0.35">
      <c r="A7" s="87">
        <v>3</v>
      </c>
      <c r="B7" s="60">
        <v>29</v>
      </c>
      <c r="C7" s="100" t="str">
        <f>VLOOKUP(B:B,'Start List Youth'!C:F,2,FALSE)</f>
        <v>LA PORTA Aurora</v>
      </c>
      <c r="D7" s="483">
        <f>VLOOKUP(B:B,'Start List Youth'!C:F,3,FALSE)</f>
        <v>2012</v>
      </c>
      <c r="E7" s="127" t="str">
        <f>VLOOKUP(B:B,'Start List Youth'!C:F,4,FALSE)</f>
        <v>SVB</v>
      </c>
      <c r="F7" s="164">
        <f>VLOOKUP(C:C,'Upper-Lower body'!C:N,12,FALSE)</f>
        <v>9</v>
      </c>
      <c r="G7" s="165">
        <f>VLOOKUP(C:C,'Upper-Lower body'!C:O,13,FALSE)</f>
        <v>9</v>
      </c>
      <c r="H7" s="165">
        <f>VLOOKUP(C:C,'Core Strength'!C:H,6,FALSE)</f>
        <v>9</v>
      </c>
      <c r="I7" s="165">
        <f>VLOOKUP(C:C,'Flex-Extension'!C:Q,15,FALSE)</f>
        <v>8.3333333333333339</v>
      </c>
      <c r="J7" s="165">
        <f>VLOOKUP(C:C,'Flex-Extension'!C:R,16,FALSE)</f>
        <v>9</v>
      </c>
      <c r="K7" s="165">
        <f>VLOOKUP(C:C,'Flex-Extension'!C:S,17,FALSE)</f>
        <v>9.25</v>
      </c>
      <c r="L7" s="165">
        <f>VLOOKUP(C:C,'Stand Leg Ext'!C:G,5,FALSE)</f>
        <v>10</v>
      </c>
      <c r="M7" s="165">
        <f>VLOOKUP(C:C,'Basic Acro'!C:G,5,FALSE)</f>
        <v>2</v>
      </c>
      <c r="N7" s="166">
        <f t="shared" si="0"/>
        <v>8.1979166666666679</v>
      </c>
      <c r="O7" s="164">
        <f>VLOOKUP(C:C,'Propulsion combination'!C:AS,43,FALSE)</f>
        <v>6.3333333333333321</v>
      </c>
      <c r="P7" s="165">
        <f>VLOOKUP(C:C,'Bodyboost Baracuda'!C:AT,44,FALSE)</f>
        <v>7.5116747181964572</v>
      </c>
      <c r="Q7" s="165">
        <f>VLOOKUP(C:C,Height!C:AH,32,FALSE)</f>
        <v>6.0861111111111104</v>
      </c>
      <c r="R7" s="160">
        <f>VLOOKUP(C:C,'Routine Set'!C:BL,62,FALSE)</f>
        <v>7</v>
      </c>
      <c r="S7" s="165">
        <f>VLOOKUP(C:C,'Flexibility in water'!C:U,19,FALSE)</f>
        <v>7.4124999999999996</v>
      </c>
      <c r="T7" s="166">
        <f t="shared" si="1"/>
        <v>6.8687238325281799</v>
      </c>
      <c r="U7" s="96">
        <f>VLOOKUP(C:C,Figures!C:H,6,FALSE)</f>
        <v>6.4102300000000003</v>
      </c>
      <c r="V7" s="607">
        <f t="shared" si="2"/>
        <v>7.1299335330112719</v>
      </c>
      <c r="W7" s="164">
        <f>IFERROR(VLOOKUP(E:E,'Grids Youth'!Z:AA,2,FALSE),1)</f>
        <v>1.05</v>
      </c>
      <c r="X7" s="166">
        <f>V7*IFERROR(VLOOKUP(E:E,'Grids Youth'!Z:AA,2,FALSE),1)</f>
        <v>7.4864302096618358</v>
      </c>
      <c r="Y7" s="604">
        <f t="shared" si="3"/>
        <v>7.4864302096618358</v>
      </c>
      <c r="Z7" s="735" t="s">
        <v>306</v>
      </c>
    </row>
    <row r="8" spans="1:26" x14ac:dyDescent="0.35">
      <c r="A8" s="87">
        <v>4</v>
      </c>
      <c r="B8" s="60">
        <v>57</v>
      </c>
      <c r="C8" s="100" t="str">
        <f>VLOOKUP(B:B,'Start List Youth'!C:F,2,FALSE)</f>
        <v>WYDEN Anouk</v>
      </c>
      <c r="D8" s="483">
        <f>VLOOKUP(B:B,'Start List Youth'!C:F,3,FALSE)</f>
        <v>2011</v>
      </c>
      <c r="E8" s="127" t="str">
        <f>VLOOKUP(B:B,'Start List Youth'!C:F,4,FALSE)</f>
        <v>LNZ</v>
      </c>
      <c r="F8" s="164">
        <f>VLOOKUP(C:C,'Upper-Lower body'!C:N,12,FALSE)</f>
        <v>8</v>
      </c>
      <c r="G8" s="165">
        <f>VLOOKUP(C:C,'Upper-Lower body'!C:O,13,FALSE)</f>
        <v>8.1666666666666661</v>
      </c>
      <c r="H8" s="165">
        <f>VLOOKUP(C:C,'Core Strength'!C:H,6,FALSE)</f>
        <v>8.3333333333333339</v>
      </c>
      <c r="I8" s="165">
        <f>VLOOKUP(C:C,'Flex-Extension'!C:Q,15,FALSE)</f>
        <v>6.333333333333333</v>
      </c>
      <c r="J8" s="165">
        <f>VLOOKUP(C:C,'Flex-Extension'!C:R,16,FALSE)</f>
        <v>8.5</v>
      </c>
      <c r="K8" s="165">
        <f>VLOOKUP(C:C,'Flex-Extension'!C:S,17,FALSE)</f>
        <v>8.5</v>
      </c>
      <c r="L8" s="165">
        <f>VLOOKUP(C:C,'Stand Leg Ext'!C:G,5,FALSE)</f>
        <v>5</v>
      </c>
      <c r="M8" s="165">
        <f>VLOOKUP(C:C,'Basic Acro'!C:G,5,FALSE)</f>
        <v>2</v>
      </c>
      <c r="N8" s="166">
        <f t="shared" si="0"/>
        <v>6.8541666666666661</v>
      </c>
      <c r="O8" s="164">
        <f>VLOOKUP(C:C,'Propulsion combination'!C:AS,43,FALSE)</f>
        <v>6.8833333333333329</v>
      </c>
      <c r="P8" s="165">
        <f>VLOOKUP(C:C,'Bodyboost Baracuda'!C:AT,44,FALSE)</f>
        <v>7.8027375201288223</v>
      </c>
      <c r="Q8" s="165">
        <f>VLOOKUP(C:C,Height!C:AH,32,FALSE)</f>
        <v>6.8250000000000002</v>
      </c>
      <c r="R8" s="160">
        <f>VLOOKUP(C:C,'Routine Set'!C:BL,62,FALSE)</f>
        <v>6.9333333333333327</v>
      </c>
      <c r="S8" s="165">
        <f>VLOOKUP(C:C,'Flexibility in water'!C:U,19,FALSE)</f>
        <v>7.4375</v>
      </c>
      <c r="T8" s="166">
        <f t="shared" si="1"/>
        <v>7.1763808373590976</v>
      </c>
      <c r="U8" s="96">
        <f>VLOOKUP(C:C,Figures!C:H,6,FALSE)</f>
        <v>7.1761399999999993</v>
      </c>
      <c r="V8" s="607">
        <f t="shared" si="2"/>
        <v>7.0796443349436391</v>
      </c>
      <c r="W8" s="164">
        <f>IFERROR(VLOOKUP(E:E,'Grids Youth'!Z:AA,2,FALSE),1)</f>
        <v>1.05</v>
      </c>
      <c r="X8" s="166">
        <f>V8*IFERROR(VLOOKUP(E:E,'Grids Youth'!Z:AA,2,FALSE),1)</f>
        <v>7.4336265516908213</v>
      </c>
      <c r="Y8" s="604">
        <f t="shared" si="3"/>
        <v>7.4336265516908213</v>
      </c>
      <c r="Z8" s="735" t="s">
        <v>306</v>
      </c>
    </row>
    <row r="9" spans="1:26" x14ac:dyDescent="0.35">
      <c r="A9" s="83">
        <v>5</v>
      </c>
      <c r="B9" s="60">
        <v>35</v>
      </c>
      <c r="C9" s="100" t="str">
        <f>VLOOKUP(B:B,'Start List Youth'!C:F,2,FALSE)</f>
        <v>MAGNENAT Celya</v>
      </c>
      <c r="D9" s="483">
        <f>VLOOKUP(B:B,'Start List Youth'!C:F,3,FALSE)</f>
        <v>2011</v>
      </c>
      <c r="E9" s="127" t="str">
        <f>VLOOKUP(B:B,'Start List Youth'!C:F,4,FALSE)</f>
        <v>MORG</v>
      </c>
      <c r="F9" s="164">
        <f>VLOOKUP(C:C,'Upper-Lower body'!C:N,12,FALSE)</f>
        <v>7.5</v>
      </c>
      <c r="G9" s="165">
        <f>VLOOKUP(C:C,'Upper-Lower body'!C:O,13,FALSE)</f>
        <v>7.666666666666667</v>
      </c>
      <c r="H9" s="165">
        <f>VLOOKUP(C:C,'Core Strength'!C:H,6,FALSE)</f>
        <v>7.666666666666667</v>
      </c>
      <c r="I9" s="165">
        <f>VLOOKUP(C:C,'Flex-Extension'!C:Q,15,FALSE)</f>
        <v>6.333333333333333</v>
      </c>
      <c r="J9" s="165">
        <f>VLOOKUP(C:C,'Flex-Extension'!C:R,16,FALSE)</f>
        <v>7.5</v>
      </c>
      <c r="K9" s="165">
        <f>VLOOKUP(C:C,'Flex-Extension'!C:S,17,FALSE)</f>
        <v>6</v>
      </c>
      <c r="L9" s="165">
        <f>VLOOKUP(C:C,'Stand Leg Ext'!C:G,5,FALSE)</f>
        <v>10</v>
      </c>
      <c r="M9" s="165">
        <f>VLOOKUP(C:C,'Basic Acro'!C:G,5,FALSE)</f>
        <v>1.5</v>
      </c>
      <c r="N9" s="166">
        <f t="shared" si="0"/>
        <v>6.7708333333333339</v>
      </c>
      <c r="O9" s="164">
        <f>VLOOKUP(C:C,'Propulsion combination'!C:AS,43,FALSE)</f>
        <v>6.4333333333333327</v>
      </c>
      <c r="P9" s="165">
        <f>VLOOKUP(C:C,'Bodyboost Baracuda'!C:AT,44,FALSE)</f>
        <v>7.3451288244766504</v>
      </c>
      <c r="Q9" s="165">
        <f>VLOOKUP(C:C,Height!C:AH,32,FALSE)</f>
        <v>6.85</v>
      </c>
      <c r="R9" s="160">
        <f>VLOOKUP(C:C,'Routine Set'!C:BL,62,FALSE)</f>
        <v>7.3499999999999988</v>
      </c>
      <c r="S9" s="165">
        <f>VLOOKUP(C:C,'Flexibility in water'!C:U,19,FALSE)</f>
        <v>6.666666666666667</v>
      </c>
      <c r="T9" s="166">
        <f t="shared" si="1"/>
        <v>6.9290257648953304</v>
      </c>
      <c r="U9" s="96">
        <f>VLOOKUP(C:C,Figures!C:H,6,FALSE)</f>
        <v>7.2352299999999996</v>
      </c>
      <c r="V9" s="607">
        <f t="shared" si="2"/>
        <v>6.9734293059581329</v>
      </c>
      <c r="W9" s="164">
        <f>IFERROR(VLOOKUP(E:E,'Grids Youth'!Z:AA,2,FALSE),1)</f>
        <v>1.05</v>
      </c>
      <c r="X9" s="166">
        <f>V9*IFERROR(VLOOKUP(E:E,'Grids Youth'!Z:AA,2,FALSE),1)</f>
        <v>7.3221007712560402</v>
      </c>
      <c r="Y9" s="604">
        <f t="shared" si="3"/>
        <v>7.3221007712560402</v>
      </c>
      <c r="Z9" s="735" t="s">
        <v>306</v>
      </c>
    </row>
    <row r="10" spans="1:26" x14ac:dyDescent="0.35">
      <c r="A10" s="87">
        <v>6</v>
      </c>
      <c r="B10" s="60">
        <v>41</v>
      </c>
      <c r="C10" s="100" t="str">
        <f>VLOOKUP(B:B,'Start List Youth'!C:F,2,FALSE)</f>
        <v>LENZ Vanessa</v>
      </c>
      <c r="D10" s="483">
        <f>VLOOKUP(B:B,'Start List Youth'!C:F,3,FALSE)</f>
        <v>2013</v>
      </c>
      <c r="E10" s="127" t="str">
        <f>VLOOKUP(B:B,'Start List Youth'!C:F,4,FALSE)</f>
        <v>ASB</v>
      </c>
      <c r="F10" s="164">
        <f>VLOOKUP(C:C,'Upper-Lower body'!C:N,12,FALSE)</f>
        <v>7</v>
      </c>
      <c r="G10" s="165">
        <f>VLOOKUP(C:C,'Upper-Lower body'!C:O,13,FALSE)</f>
        <v>8.5</v>
      </c>
      <c r="H10" s="165">
        <f>VLOOKUP(C:C,'Core Strength'!C:H,6,FALSE)</f>
        <v>9</v>
      </c>
      <c r="I10" s="165">
        <f>VLOOKUP(C:C,'Flex-Extension'!C:Q,15,FALSE)</f>
        <v>7.666666666666667</v>
      </c>
      <c r="J10" s="165">
        <f>VLOOKUP(C:C,'Flex-Extension'!C:R,16,FALSE)</f>
        <v>9</v>
      </c>
      <c r="K10" s="165">
        <f>VLOOKUP(C:C,'Flex-Extension'!C:S,17,FALSE)</f>
        <v>7.75</v>
      </c>
      <c r="L10" s="165">
        <f>VLOOKUP(C:C,'Stand Leg Ext'!C:G,5,FALSE)</f>
        <v>5</v>
      </c>
      <c r="M10" s="165">
        <f>VLOOKUP(C:C,'Basic Acro'!C:G,5,FALSE)</f>
        <v>2</v>
      </c>
      <c r="N10" s="166">
        <f t="shared" si="0"/>
        <v>6.989583333333333</v>
      </c>
      <c r="O10" s="164">
        <f>VLOOKUP(C:C,'Propulsion combination'!C:AS,43,FALSE)</f>
        <v>6.2833333333333323</v>
      </c>
      <c r="P10" s="165">
        <f>VLOOKUP(C:C,'Bodyboost Baracuda'!C:AT,44,FALSE)</f>
        <v>7.2989130434782608</v>
      </c>
      <c r="Q10" s="165">
        <f>VLOOKUP(C:C,Height!C:AH,32,FALSE)</f>
        <v>6.0916666666666668</v>
      </c>
      <c r="R10" s="160">
        <f>VLOOKUP(C:C,'Routine Set'!C:BL,62,FALSE)</f>
        <v>6.9833333333333334</v>
      </c>
      <c r="S10" s="165">
        <f>VLOOKUP(C:C,'Flexibility in water'!C:U,19,FALSE)</f>
        <v>7.3583333333333343</v>
      </c>
      <c r="T10" s="166">
        <f t="shared" si="1"/>
        <v>6.8031159420289855</v>
      </c>
      <c r="U10" s="96">
        <f>VLOOKUP(C:C,Figures!C:H,6,FALSE)</f>
        <v>6.8136399999999995</v>
      </c>
      <c r="V10" s="607">
        <f t="shared" si="2"/>
        <v>6.862213376811594</v>
      </c>
      <c r="W10" s="164">
        <f>IFERROR(VLOOKUP(E:E,'Grids Youth'!Z:AA,2,FALSE),1)</f>
        <v>1.05</v>
      </c>
      <c r="X10" s="166">
        <f>V10*IFERROR(VLOOKUP(E:E,'Grids Youth'!Z:AA,2,FALSE),1)</f>
        <v>7.2053240456521737</v>
      </c>
      <c r="Y10" s="604">
        <f t="shared" si="3"/>
        <v>7.2053240456521737</v>
      </c>
      <c r="Z10" s="735" t="s">
        <v>306</v>
      </c>
    </row>
    <row r="11" spans="1:26" x14ac:dyDescent="0.35">
      <c r="A11" s="87">
        <v>7</v>
      </c>
      <c r="B11" s="60">
        <v>3</v>
      </c>
      <c r="C11" s="100" t="str">
        <f>VLOOKUP(B:B,'Start List Youth'!C:F,2,FALSE)</f>
        <v>KEELY Maja</v>
      </c>
      <c r="D11" s="483">
        <f>VLOOKUP(B:B,'Start List Youth'!C:F,3,FALSE)</f>
        <v>2012</v>
      </c>
      <c r="E11" s="127" t="str">
        <f>VLOOKUP(B:B,'Start List Youth'!C:F,4,FALSE)</f>
        <v>LNZ</v>
      </c>
      <c r="F11" s="164">
        <f>VLOOKUP(C:C,'Upper-Lower body'!C:N,12,FALSE)</f>
        <v>9</v>
      </c>
      <c r="G11" s="165">
        <f>VLOOKUP(C:C,'Upper-Lower body'!C:O,13,FALSE)</f>
        <v>8</v>
      </c>
      <c r="H11" s="165">
        <f>VLOOKUP(C:C,'Core Strength'!C:H,6,FALSE)</f>
        <v>8.3333333333333339</v>
      </c>
      <c r="I11" s="165">
        <f>VLOOKUP(C:C,'Flex-Extension'!C:Q,15,FALSE)</f>
        <v>6</v>
      </c>
      <c r="J11" s="165">
        <f>VLOOKUP(C:C,'Flex-Extension'!C:R,16,FALSE)</f>
        <v>9</v>
      </c>
      <c r="K11" s="165">
        <f>VLOOKUP(C:C,'Flex-Extension'!C:S,17,FALSE)</f>
        <v>5.25</v>
      </c>
      <c r="L11" s="165">
        <f>VLOOKUP(C:C,'Stand Leg Ext'!C:G,5,FALSE)</f>
        <v>7.5</v>
      </c>
      <c r="M11" s="165">
        <f>VLOOKUP(C:C,'Basic Acro'!C:G,5,FALSE)</f>
        <v>2</v>
      </c>
      <c r="N11" s="166">
        <f t="shared" si="0"/>
        <v>6.885416666666667</v>
      </c>
      <c r="O11" s="164">
        <f>VLOOKUP(C:C,'Propulsion combination'!C:AS,43,FALSE)</f>
        <v>6.3166666666666664</v>
      </c>
      <c r="P11" s="165">
        <f>VLOOKUP(C:C,'Bodyboost Baracuda'!C:AT,44,FALSE)</f>
        <v>7.2620370370370368</v>
      </c>
      <c r="Q11" s="165">
        <f>VLOOKUP(C:C,Height!C:AH,32,FALSE)</f>
        <v>5.7333333333333334</v>
      </c>
      <c r="R11" s="160">
        <f>VLOOKUP(C:C,'Routine Set'!C:BL,62,FALSE)</f>
        <v>7.1833333333333327</v>
      </c>
      <c r="S11" s="165">
        <f>VLOOKUP(C:C,'Flexibility in water'!C:U,19,FALSE)</f>
        <v>6.9083333333333332</v>
      </c>
      <c r="T11" s="166">
        <f t="shared" si="1"/>
        <v>6.6807407407407409</v>
      </c>
      <c r="U11" s="96">
        <f>VLOOKUP(C:C,Figures!C:H,6,FALSE)</f>
        <v>6.4647699999999997</v>
      </c>
      <c r="V11" s="607">
        <f t="shared" si="2"/>
        <v>6.6773522962962959</v>
      </c>
      <c r="W11" s="164">
        <f>IFERROR(VLOOKUP(E:E,'Grids Youth'!Z:AA,2,FALSE),1)</f>
        <v>1.05</v>
      </c>
      <c r="X11" s="166">
        <f>V11*IFERROR(VLOOKUP(E:E,'Grids Youth'!Z:AA,2,FALSE),1)</f>
        <v>7.0112199111111106</v>
      </c>
      <c r="Y11" s="604">
        <f t="shared" si="3"/>
        <v>7.0112199111111106</v>
      </c>
      <c r="Z11" s="735" t="s">
        <v>306</v>
      </c>
    </row>
    <row r="12" spans="1:26" x14ac:dyDescent="0.35">
      <c r="A12" s="87">
        <v>8</v>
      </c>
      <c r="B12" s="60">
        <v>60</v>
      </c>
      <c r="C12" s="100" t="str">
        <f>VLOOKUP(B:B,'Start List Youth'!C:F,2,FALSE)</f>
        <v>PITTRICH Emma</v>
      </c>
      <c r="D12" s="483">
        <f>VLOOKUP(B:B,'Start List Youth'!C:F,3,FALSE)</f>
        <v>2011</v>
      </c>
      <c r="E12" s="127" t="str">
        <f>VLOOKUP(B:B,'Start List Youth'!C:F,4,FALSE)</f>
        <v>MORG</v>
      </c>
      <c r="F12" s="164">
        <f>VLOOKUP(C:C,'Upper-Lower body'!C:N,12,FALSE)</f>
        <v>9</v>
      </c>
      <c r="G12" s="165">
        <f>VLOOKUP(C:C,'Upper-Lower body'!C:O,13,FALSE)</f>
        <v>8.6666666666666661</v>
      </c>
      <c r="H12" s="165">
        <f>VLOOKUP(C:C,'Core Strength'!C:H,6,FALSE)</f>
        <v>10</v>
      </c>
      <c r="I12" s="165">
        <f>VLOOKUP(C:C,'Flex-Extension'!C:Q,15,FALSE)</f>
        <v>5.666666666666667</v>
      </c>
      <c r="J12" s="165">
        <f>VLOOKUP(C:C,'Flex-Extension'!C:R,16,FALSE)</f>
        <v>5</v>
      </c>
      <c r="K12" s="165">
        <f>VLOOKUP(C:C,'Flex-Extension'!C:S,17,FALSE)</f>
        <v>9</v>
      </c>
      <c r="L12" s="165">
        <f>VLOOKUP(C:C,'Stand Leg Ext'!C:G,5,FALSE)</f>
        <v>2</v>
      </c>
      <c r="M12" s="165">
        <f>VLOOKUP(C:C,'Basic Acro'!C:G,5,FALSE)</f>
        <v>1</v>
      </c>
      <c r="N12" s="166">
        <f t="shared" si="0"/>
        <v>6.2916666666666661</v>
      </c>
      <c r="O12" s="164">
        <f>VLOOKUP(C:C,'Propulsion combination'!C:AS,43,FALSE)</f>
        <v>6.8333333333333321</v>
      </c>
      <c r="P12" s="165">
        <f>VLOOKUP(C:C,'Bodyboost Baracuda'!C:AT,44,FALSE)</f>
        <v>6.7601449275362313</v>
      </c>
      <c r="Q12" s="165">
        <f>VLOOKUP(C:C,Height!C:AH,32,FALSE)</f>
        <v>6.8583333333333325</v>
      </c>
      <c r="R12" s="160">
        <f>VLOOKUP(C:C,'Routine Set'!C:BL,62,FALSE)</f>
        <v>7.0333333333333341</v>
      </c>
      <c r="S12" s="165">
        <f>VLOOKUP(C:C,'Flexibility in water'!C:U,19,FALSE)</f>
        <v>6.4874999999999998</v>
      </c>
      <c r="T12" s="166">
        <f t="shared" si="1"/>
        <v>6.7945289855072462</v>
      </c>
      <c r="U12" s="96">
        <f>VLOOKUP(C:C,Figures!C:H,6,FALSE)</f>
        <v>6.8795500000000001</v>
      </c>
      <c r="V12" s="607">
        <f t="shared" si="2"/>
        <v>6.6691765942028987</v>
      </c>
      <c r="W12" s="164">
        <f>IFERROR(VLOOKUP(E:E,'Grids Youth'!Z:AA,2,FALSE),1)</f>
        <v>1.05</v>
      </c>
      <c r="X12" s="166">
        <f>V12*IFERROR(VLOOKUP(E:E,'Grids Youth'!Z:AA,2,FALSE),1)</f>
        <v>7.0026354239130439</v>
      </c>
      <c r="Y12" s="604">
        <f t="shared" si="3"/>
        <v>7.0026354239130439</v>
      </c>
      <c r="Z12" s="735" t="s">
        <v>306</v>
      </c>
    </row>
    <row r="13" spans="1:26" x14ac:dyDescent="0.35">
      <c r="A13" s="83">
        <v>9</v>
      </c>
      <c r="B13" s="60">
        <v>20</v>
      </c>
      <c r="C13" s="100" t="str">
        <f>VLOOKUP(B:B,'Start List Youth'!C:F,2,FALSE)</f>
        <v>SCHWÖBEL Paula</v>
      </c>
      <c r="D13" s="483">
        <f>VLOOKUP(B:B,'Start List Youth'!C:F,3,FALSE)</f>
        <v>2011</v>
      </c>
      <c r="E13" s="127" t="str">
        <f>VLOOKUP(B:B,'Start List Youth'!C:F,4,FALSE)</f>
        <v>LNZ</v>
      </c>
      <c r="F13" s="164">
        <f>VLOOKUP(C:C,'Upper-Lower body'!C:N,12,FALSE)</f>
        <v>7.75</v>
      </c>
      <c r="G13" s="165">
        <f>VLOOKUP(C:C,'Upper-Lower body'!C:O,13,FALSE)</f>
        <v>8.5</v>
      </c>
      <c r="H13" s="165">
        <f>VLOOKUP(C:C,'Core Strength'!C:H,6,FALSE)</f>
        <v>6.666666666666667</v>
      </c>
      <c r="I13" s="165">
        <f>VLOOKUP(C:C,'Flex-Extension'!C:Q,15,FALSE)</f>
        <v>6</v>
      </c>
      <c r="J13" s="165">
        <f>VLOOKUP(C:C,'Flex-Extension'!C:R,16,FALSE)</f>
        <v>4.5</v>
      </c>
      <c r="K13" s="165">
        <f>VLOOKUP(C:C,'Flex-Extension'!C:S,17,FALSE)</f>
        <v>7.25</v>
      </c>
      <c r="L13" s="165">
        <f>VLOOKUP(C:C,'Stand Leg Ext'!C:G,5,FALSE)</f>
        <v>7.5</v>
      </c>
      <c r="M13" s="165">
        <f>VLOOKUP(C:C,'Basic Acro'!C:G,5,FALSE)</f>
        <v>1</v>
      </c>
      <c r="N13" s="166">
        <f t="shared" si="0"/>
        <v>6.1458333333333339</v>
      </c>
      <c r="O13" s="164">
        <f>VLOOKUP(C:C,'Propulsion combination'!C:AS,43,FALSE)</f>
        <v>6.9333333333333336</v>
      </c>
      <c r="P13" s="165">
        <f>VLOOKUP(C:C,'Bodyboost Baracuda'!C:AT,44,FALSE)</f>
        <v>7.2384057971014482</v>
      </c>
      <c r="Q13" s="165">
        <f>VLOOKUP(C:C,Height!C:AH,32,FALSE)</f>
        <v>6.1472222222222221</v>
      </c>
      <c r="R13" s="160">
        <f>VLOOKUP(C:C,'Routine Set'!C:BL,62,FALSE)</f>
        <v>7.2</v>
      </c>
      <c r="S13" s="165">
        <f>VLOOKUP(C:C,'Flexibility in water'!C:U,19,FALSE)</f>
        <v>6.6041666666666661</v>
      </c>
      <c r="T13" s="166">
        <f t="shared" si="1"/>
        <v>6.8246256038647344</v>
      </c>
      <c r="U13" s="96">
        <f>VLOOKUP(C:C,Figures!C:H,6,FALSE)</f>
        <v>6.7886399999999991</v>
      </c>
      <c r="V13" s="607">
        <f t="shared" si="2"/>
        <v>6.6101922415458931</v>
      </c>
      <c r="W13" s="164">
        <f>IFERROR(VLOOKUP(E:E,'Grids Youth'!Z:AA,2,FALSE),1)</f>
        <v>1.05</v>
      </c>
      <c r="X13" s="166">
        <f>V13*IFERROR(VLOOKUP(E:E,'Grids Youth'!Z:AA,2,FALSE),1)</f>
        <v>6.9407018536231879</v>
      </c>
      <c r="Y13" s="604">
        <f t="shared" si="3"/>
        <v>6.9407018536231879</v>
      </c>
      <c r="Z13" s="735" t="s">
        <v>306</v>
      </c>
    </row>
    <row r="14" spans="1:26" x14ac:dyDescent="0.35">
      <c r="A14" s="87">
        <v>10</v>
      </c>
      <c r="B14" s="60">
        <v>30</v>
      </c>
      <c r="C14" s="100" t="str">
        <f>VLOOKUP(B:B,'Start List Youth'!C:F,2,FALSE)</f>
        <v>TRÖSCH Naira</v>
      </c>
      <c r="D14" s="483">
        <f>VLOOKUP(B:B,'Start List Youth'!C:F,3,FALSE)</f>
        <v>2011</v>
      </c>
      <c r="E14" s="127" t="str">
        <f>VLOOKUP(B:B,'Start List Youth'!C:F,4,FALSE)</f>
        <v>ASB</v>
      </c>
      <c r="F14" s="164">
        <f>VLOOKUP(C:C,'Upper-Lower body'!C:N,12,FALSE)</f>
        <v>8</v>
      </c>
      <c r="G14" s="165">
        <f>VLOOKUP(C:C,'Upper-Lower body'!C:O,13,FALSE)</f>
        <v>9.3333333333333339</v>
      </c>
      <c r="H14" s="165">
        <f>VLOOKUP(C:C,'Core Strength'!C:H,6,FALSE)</f>
        <v>8.3333333333333339</v>
      </c>
      <c r="I14" s="165">
        <f>VLOOKUP(C:C,'Flex-Extension'!C:Q,15,FALSE)</f>
        <v>3.6666666666666665</v>
      </c>
      <c r="J14" s="165">
        <f>VLOOKUP(C:C,'Flex-Extension'!C:R,16,FALSE)</f>
        <v>7</v>
      </c>
      <c r="K14" s="165">
        <f>VLOOKUP(C:C,'Flex-Extension'!C:S,17,FALSE)</f>
        <v>6.5</v>
      </c>
      <c r="L14" s="165">
        <f>VLOOKUP(C:C,'Stand Leg Ext'!C:G,5,FALSE)</f>
        <v>5</v>
      </c>
      <c r="M14" s="165">
        <f>VLOOKUP(C:C,'Basic Acro'!C:G,5,FALSE)</f>
        <v>1.5</v>
      </c>
      <c r="N14" s="166">
        <f t="shared" si="0"/>
        <v>6.1666666666666679</v>
      </c>
      <c r="O14" s="164">
        <f>VLOOKUP(C:C,'Propulsion combination'!C:AS,43,FALSE)</f>
        <v>6.0666666666666673</v>
      </c>
      <c r="P14" s="165">
        <f>VLOOKUP(C:C,'Bodyboost Baracuda'!C:AT,44,FALSE)</f>
        <v>7.2578099838969408</v>
      </c>
      <c r="Q14" s="165">
        <f>VLOOKUP(C:C,Height!C:AH,32,FALSE)</f>
        <v>6.3638888888888889</v>
      </c>
      <c r="R14" s="160">
        <f>VLOOKUP(C:C,'Routine Set'!C:BL,62,FALSE)</f>
        <v>6.9833333333333325</v>
      </c>
      <c r="S14" s="165">
        <f>VLOOKUP(C:C,'Flexibility in water'!C:U,19,FALSE)</f>
        <v>6.15</v>
      </c>
      <c r="T14" s="166">
        <f t="shared" si="1"/>
        <v>6.5643397745571663</v>
      </c>
      <c r="U14" s="96">
        <f>VLOOKUP(C:C,Figures!C:H,6,FALSE)</f>
        <v>6.5515100000000004</v>
      </c>
      <c r="V14" s="607">
        <f t="shared" si="2"/>
        <v>6.4411889098228672</v>
      </c>
      <c r="W14" s="164">
        <f>IFERROR(VLOOKUP(E:E,'Grids Youth'!Z:AA,2,FALSE),1)</f>
        <v>1.05</v>
      </c>
      <c r="X14" s="166">
        <f>V14*IFERROR(VLOOKUP(E:E,'Grids Youth'!Z:AA,2,FALSE),1)</f>
        <v>6.763248355314011</v>
      </c>
      <c r="Y14" s="604">
        <f t="shared" si="3"/>
        <v>6.763248355314011</v>
      </c>
      <c r="Z14" s="735" t="s">
        <v>306</v>
      </c>
    </row>
    <row r="15" spans="1:26" x14ac:dyDescent="0.35">
      <c r="A15" s="87">
        <v>11</v>
      </c>
      <c r="B15" s="60">
        <v>1</v>
      </c>
      <c r="C15" s="100" t="str">
        <f>VLOOKUP(B:B,'Start List Youth'!C:F,2,FALSE)</f>
        <v>ENGLISH Abigail</v>
      </c>
      <c r="D15" s="483">
        <f>VLOOKUP(B:B,'Start List Youth'!C:F,3,FALSE)</f>
        <v>2012</v>
      </c>
      <c r="E15" s="127" t="str">
        <f>VLOOKUP(B:B,'Start List Youth'!C:F,4,FALSE)</f>
        <v>SVB</v>
      </c>
      <c r="F15" s="164">
        <f>VLOOKUP(C:C,'Upper-Lower body'!C:N,12,FALSE)</f>
        <v>8.75</v>
      </c>
      <c r="G15" s="165">
        <f>VLOOKUP(C:C,'Upper-Lower body'!C:O,13,FALSE)</f>
        <v>8.3333333333333339</v>
      </c>
      <c r="H15" s="165">
        <f>VLOOKUP(C:C,'Core Strength'!C:H,6,FALSE)</f>
        <v>10</v>
      </c>
      <c r="I15" s="165">
        <f>VLOOKUP(C:C,'Flex-Extension'!C:Q,15,FALSE)</f>
        <v>6.666666666666667</v>
      </c>
      <c r="J15" s="165">
        <f>VLOOKUP(C:C,'Flex-Extension'!C:R,16,FALSE)</f>
        <v>6.5</v>
      </c>
      <c r="K15" s="165">
        <f>VLOOKUP(C:C,'Flex-Extension'!C:S,17,FALSE)</f>
        <v>7.75</v>
      </c>
      <c r="L15" s="165">
        <f>VLOOKUP(C:C,'Stand Leg Ext'!C:G,5,FALSE)</f>
        <v>5</v>
      </c>
      <c r="M15" s="165">
        <f>VLOOKUP(C:C,'Basic Acro'!C:G,5,FALSE)</f>
        <v>1.5</v>
      </c>
      <c r="N15" s="166">
        <f t="shared" si="0"/>
        <v>6.8125</v>
      </c>
      <c r="O15" s="164">
        <f>VLOOKUP(C:C,'Propulsion combination'!C:AS,43,FALSE)</f>
        <v>6.4166666666666661</v>
      </c>
      <c r="P15" s="165">
        <f>VLOOKUP(C:C,'Bodyboost Baracuda'!C:AT,44,FALSE)</f>
        <v>6.4826086956521731</v>
      </c>
      <c r="Q15" s="165">
        <f>VLOOKUP(C:C,Height!C:AH,32,FALSE)</f>
        <v>5.8861111111111111</v>
      </c>
      <c r="R15" s="160">
        <f>VLOOKUP(C:C,'Routine Set'!C:BL,62,FALSE)</f>
        <v>6.6166666666666671</v>
      </c>
      <c r="S15" s="165">
        <f>VLOOKUP(C:C,'Flexibility in water'!C:U,19,FALSE)</f>
        <v>6.6875</v>
      </c>
      <c r="T15" s="166">
        <f t="shared" si="1"/>
        <v>6.4179106280193237</v>
      </c>
      <c r="U15" s="96">
        <f>VLOOKUP(C:C,Figures!C:H,6,FALSE)</f>
        <v>6.0443199999999999</v>
      </c>
      <c r="V15" s="607">
        <f t="shared" si="2"/>
        <v>6.4242102512077288</v>
      </c>
      <c r="W15" s="164">
        <f>IFERROR(VLOOKUP(E:E,'Grids Youth'!Z:AA,2,FALSE),1)</f>
        <v>1.05</v>
      </c>
      <c r="X15" s="166">
        <f>V15*IFERROR(VLOOKUP(E:E,'Grids Youth'!Z:AA,2,FALSE),1)</f>
        <v>6.7454207637681156</v>
      </c>
      <c r="Y15" s="604">
        <f t="shared" si="3"/>
        <v>6.7454207637681156</v>
      </c>
      <c r="Z15" s="735" t="s">
        <v>306</v>
      </c>
    </row>
    <row r="16" spans="1:26" x14ac:dyDescent="0.35">
      <c r="A16" s="87">
        <v>12</v>
      </c>
      <c r="B16" s="60">
        <v>64</v>
      </c>
      <c r="C16" s="100" t="str">
        <f>VLOOKUP(B:B,'Start List Youth'!C:F,2,FALSE)</f>
        <v>SYLA Keitlin</v>
      </c>
      <c r="D16" s="483">
        <f>VLOOKUP(B:B,'Start List Youth'!C:F,3,FALSE)</f>
        <v>2011</v>
      </c>
      <c r="E16" s="127" t="str">
        <f>VLOOKUP(B:B,'Start List Youth'!C:F,4,FALSE)</f>
        <v>GN1885</v>
      </c>
      <c r="F16" s="164">
        <f>VLOOKUP(C:C,'Upper-Lower body'!C:N,12,FALSE)</f>
        <v>0</v>
      </c>
      <c r="G16" s="165">
        <f>VLOOKUP(C:C,'Upper-Lower body'!C:O,13,FALSE)</f>
        <v>9.1666666666666661</v>
      </c>
      <c r="H16" s="165">
        <f>VLOOKUP(C:C,'Core Strength'!C:H,6,FALSE)</f>
        <v>7.666666666666667</v>
      </c>
      <c r="I16" s="165">
        <f>VLOOKUP(C:C,'Flex-Extension'!C:Q,15,FALSE)</f>
        <v>6</v>
      </c>
      <c r="J16" s="165">
        <f>VLOOKUP(C:C,'Flex-Extension'!C:R,16,FALSE)</f>
        <v>6</v>
      </c>
      <c r="K16" s="165">
        <f>VLOOKUP(C:C,'Flex-Extension'!C:S,17,FALSE)</f>
        <v>6</v>
      </c>
      <c r="L16" s="165">
        <f>VLOOKUP(C:C,'Stand Leg Ext'!C:G,5,FALSE)</f>
        <v>7.5</v>
      </c>
      <c r="M16" s="165">
        <f>VLOOKUP(C:C,'Basic Acro'!C:G,5,FALSE)</f>
        <v>0</v>
      </c>
      <c r="N16" s="166">
        <f t="shared" si="0"/>
        <v>5.2916666666666661</v>
      </c>
      <c r="O16" s="164">
        <f>VLOOKUP(C:C,'Propulsion combination'!C:AS,43,FALSE)</f>
        <v>6.25</v>
      </c>
      <c r="P16" s="165">
        <f>VLOOKUP(C:C,'Bodyboost Baracuda'!C:AT,44,FALSE)</f>
        <v>6.4812399355877606</v>
      </c>
      <c r="Q16" s="165">
        <f>VLOOKUP(C:C,Height!C:AH,32,FALSE)</f>
        <v>6.81111111111111</v>
      </c>
      <c r="R16" s="160">
        <f>VLOOKUP(C:C,'Routine Set'!C:BL,62,FALSE)</f>
        <v>6.8666666666666671</v>
      </c>
      <c r="S16" s="165">
        <f>VLOOKUP(C:C,'Flexibility in water'!C:U,19,FALSE)</f>
        <v>6.6833333333333345</v>
      </c>
      <c r="T16" s="166">
        <f t="shared" si="1"/>
        <v>6.6184702093397743</v>
      </c>
      <c r="U16" s="96">
        <f>VLOOKUP(C:C,Figures!C:H,6,FALSE)</f>
        <v>6.7568200000000003</v>
      </c>
      <c r="V16" s="607">
        <f t="shared" si="2"/>
        <v>6.261934083735909</v>
      </c>
      <c r="W16" s="164">
        <f>IFERROR(VLOOKUP(E:E,'Grids Youth'!Z:AA,2,FALSE),1)</f>
        <v>1.05</v>
      </c>
      <c r="X16" s="166">
        <f>V16*IFERROR(VLOOKUP(E:E,'Grids Youth'!Z:AA,2,FALSE),1)</f>
        <v>6.5750307879227048</v>
      </c>
      <c r="Y16" s="604">
        <f t="shared" si="3"/>
        <v>6.5750307879227048</v>
      </c>
      <c r="Z16" s="735" t="s">
        <v>306</v>
      </c>
    </row>
    <row r="17" spans="1:26" x14ac:dyDescent="0.35">
      <c r="A17" s="83">
        <v>13</v>
      </c>
      <c r="B17" s="60">
        <v>55</v>
      </c>
      <c r="C17" s="100" t="str">
        <f>VLOOKUP(B:B,'Start List Youth'!C:F,2,FALSE)</f>
        <v>BRESSMER Arielle</v>
      </c>
      <c r="D17" s="483">
        <f>VLOOKUP(B:B,'Start List Youth'!C:F,3,FALSE)</f>
        <v>2011</v>
      </c>
      <c r="E17" s="127" t="str">
        <f>VLOOKUP(B:B,'Start List Youth'!C:F,4,FALSE)</f>
        <v>LNZ</v>
      </c>
      <c r="F17" s="164">
        <f>VLOOKUP(C:C,'Upper-Lower body'!C:N,12,FALSE)</f>
        <v>7.5</v>
      </c>
      <c r="G17" s="165">
        <f>VLOOKUP(C:C,'Upper-Lower body'!C:O,13,FALSE)</f>
        <v>8.5</v>
      </c>
      <c r="H17" s="165">
        <f>VLOOKUP(C:C,'Core Strength'!C:H,6,FALSE)</f>
        <v>5.666666666666667</v>
      </c>
      <c r="I17" s="165">
        <f>VLOOKUP(C:C,'Flex-Extension'!C:Q,15,FALSE)</f>
        <v>5.666666666666667</v>
      </c>
      <c r="J17" s="165">
        <f>VLOOKUP(C:C,'Flex-Extension'!C:R,16,FALSE)</f>
        <v>6</v>
      </c>
      <c r="K17" s="165">
        <f>VLOOKUP(C:C,'Flex-Extension'!C:S,17,FALSE)</f>
        <v>6</v>
      </c>
      <c r="L17" s="165">
        <f>VLOOKUP(C:C,'Stand Leg Ext'!C:G,5,FALSE)</f>
        <v>3.5</v>
      </c>
      <c r="M17" s="165">
        <f>VLOOKUP(C:C,'Basic Acro'!C:G,5,FALSE)</f>
        <v>2</v>
      </c>
      <c r="N17" s="166">
        <f t="shared" si="0"/>
        <v>5.604166666666667</v>
      </c>
      <c r="O17" s="164">
        <f>VLOOKUP(C:C,'Propulsion combination'!C:AS,43,FALSE)</f>
        <v>6.0666666666666673</v>
      </c>
      <c r="P17" s="165">
        <f>VLOOKUP(C:C,'Bodyboost Baracuda'!C:AT,44,FALSE)</f>
        <v>7.3078099838969406</v>
      </c>
      <c r="Q17" s="165">
        <f>VLOOKUP(C:C,Height!C:AH,32,FALSE)</f>
        <v>5.9166666666666661</v>
      </c>
      <c r="R17" s="732">
        <f>VLOOKUP(C:C,'Routine Set'!C:BL,62,FALSE)</f>
        <v>5.75</v>
      </c>
      <c r="S17" s="165">
        <f>VLOOKUP(C:C,'Flexibility in water'!C:U,19,FALSE)</f>
        <v>6.6666666666666661</v>
      </c>
      <c r="T17" s="166">
        <f t="shared" si="1"/>
        <v>6.3415619967793875</v>
      </c>
      <c r="U17" s="96">
        <f>VLOOKUP(C:C,Figures!C:H,6,FALSE)</f>
        <v>6.7931799999999996</v>
      </c>
      <c r="V17" s="607">
        <f t="shared" si="2"/>
        <v>6.2558287987117556</v>
      </c>
      <c r="W17" s="164">
        <f>IFERROR(VLOOKUP(E:E,'Grids Youth'!Z:AA,2,FALSE),1)</f>
        <v>1.05</v>
      </c>
      <c r="X17" s="166">
        <f>V17*IFERROR(VLOOKUP(E:E,'Grids Youth'!Z:AA,2,FALSE),1)</f>
        <v>6.5686202386473438</v>
      </c>
      <c r="Y17" s="754">
        <f t="shared" si="3"/>
        <v>6.5686202386473438</v>
      </c>
      <c r="Z17" s="735" t="s">
        <v>306</v>
      </c>
    </row>
    <row r="18" spans="1:26" x14ac:dyDescent="0.35">
      <c r="A18" s="87">
        <v>14</v>
      </c>
      <c r="B18" s="60">
        <v>62</v>
      </c>
      <c r="C18" s="100" t="str">
        <f>VLOOKUP(B:B,'Start List Youth'!C:F,2,FALSE)</f>
        <v>ABGARYAN SOTO Jana</v>
      </c>
      <c r="D18" s="483">
        <f>VLOOKUP(B:B,'Start List Youth'!C:F,3,FALSE)</f>
        <v>2011</v>
      </c>
      <c r="E18" s="127" t="str">
        <f>VLOOKUP(B:B,'Start List Youth'!C:F,4,FALSE)</f>
        <v>ASB</v>
      </c>
      <c r="F18" s="164">
        <f>VLOOKUP(C:C,'Upper-Lower body'!C:N,12,FALSE)</f>
        <v>5.75</v>
      </c>
      <c r="G18" s="165">
        <f>VLOOKUP(C:C,'Upper-Lower body'!C:O,13,FALSE)</f>
        <v>7.166666666666667</v>
      </c>
      <c r="H18" s="165">
        <f>VLOOKUP(C:C,'Core Strength'!C:H,6,FALSE)</f>
        <v>10</v>
      </c>
      <c r="I18" s="165">
        <f>VLOOKUP(C:C,'Flex-Extension'!C:Q,15,FALSE)</f>
        <v>4.333333333333333</v>
      </c>
      <c r="J18" s="165">
        <f>VLOOKUP(C:C,'Flex-Extension'!C:R,16,FALSE)</f>
        <v>7</v>
      </c>
      <c r="K18" s="165">
        <f>VLOOKUP(C:C,'Flex-Extension'!C:S,17,FALSE)</f>
        <v>6.75</v>
      </c>
      <c r="L18" s="165">
        <f>VLOOKUP(C:C,'Stand Leg Ext'!C:G,5,FALSE)</f>
        <v>5</v>
      </c>
      <c r="M18" s="165">
        <f>VLOOKUP(C:C,'Basic Acro'!C:G,5,FALSE)</f>
        <v>1</v>
      </c>
      <c r="N18" s="166">
        <f t="shared" si="0"/>
        <v>5.875</v>
      </c>
      <c r="O18" s="164">
        <f>VLOOKUP(C:C,'Propulsion combination'!C:AS,43,FALSE)</f>
        <v>6.2166666666666659</v>
      </c>
      <c r="P18" s="165">
        <f>VLOOKUP(C:C,'Bodyboost Baracuda'!C:AT,44,FALSE)</f>
        <v>7.2159822866344596</v>
      </c>
      <c r="Q18" s="165">
        <f>VLOOKUP(C:C,Height!C:AH,32,FALSE)</f>
        <v>5.9083333333333332</v>
      </c>
      <c r="R18" s="160">
        <f>VLOOKUP(C:C,'Routine Set'!C:BL,62,FALSE)</f>
        <v>5.8666666666666671</v>
      </c>
      <c r="S18" s="165">
        <f>VLOOKUP(C:C,'Flexibility in water'!C:U,19,FALSE)</f>
        <v>6.0583333333333336</v>
      </c>
      <c r="T18" s="166">
        <f t="shared" si="1"/>
        <v>6.2531964573268919</v>
      </c>
      <c r="U18" s="96">
        <f>VLOOKUP(C:C,Figures!C:H,6,FALSE)</f>
        <v>6.4670500000000004</v>
      </c>
      <c r="V18" s="607">
        <f t="shared" si="2"/>
        <v>6.2038935829307569</v>
      </c>
      <c r="W18" s="164">
        <f>IFERROR(VLOOKUP(E:E,'Grids Youth'!Z:AA,2,FALSE),1)</f>
        <v>1.05</v>
      </c>
      <c r="X18" s="166">
        <f>V18*IFERROR(VLOOKUP(E:E,'Grids Youth'!Z:AA,2,FALSE),1)</f>
        <v>6.5140882620772951</v>
      </c>
      <c r="Y18" s="604">
        <f t="shared" si="3"/>
        <v>6.5140882620772951</v>
      </c>
      <c r="Z18" s="735" t="s">
        <v>306</v>
      </c>
    </row>
    <row r="19" spans="1:26" x14ac:dyDescent="0.35">
      <c r="A19" s="87">
        <v>15</v>
      </c>
      <c r="B19" s="60">
        <v>67</v>
      </c>
      <c r="C19" s="100" t="str">
        <f>VLOOKUP(B:B,'Start List Youth'!C:F,2,FALSE)</f>
        <v>GUSEVA Eva</v>
      </c>
      <c r="D19" s="483">
        <f>VLOOKUP(B:B,'Start List Youth'!C:F,3,FALSE)</f>
        <v>2012</v>
      </c>
      <c r="E19" s="127" t="str">
        <f>VLOOKUP(B:B,'Start List Youth'!C:F,4,FALSE)</f>
        <v>GN1885</v>
      </c>
      <c r="F19" s="164">
        <f>VLOOKUP(C:C,'Upper-Lower body'!C:N,12,FALSE)</f>
        <v>5.25</v>
      </c>
      <c r="G19" s="165">
        <f>VLOOKUP(C:C,'Upper-Lower body'!C:O,13,FALSE)</f>
        <v>7.333333333333333</v>
      </c>
      <c r="H19" s="165">
        <f>VLOOKUP(C:C,'Core Strength'!C:H,6,FALSE)</f>
        <v>10</v>
      </c>
      <c r="I19" s="165">
        <f>VLOOKUP(C:C,'Flex-Extension'!C:Q,15,FALSE)</f>
        <v>5.666666666666667</v>
      </c>
      <c r="J19" s="165">
        <f>VLOOKUP(C:C,'Flex-Extension'!C:R,16,FALSE)</f>
        <v>7</v>
      </c>
      <c r="K19" s="165">
        <f>VLOOKUP(C:C,'Flex-Extension'!C:S,17,FALSE)</f>
        <v>7.5</v>
      </c>
      <c r="L19" s="165">
        <f>VLOOKUP(C:C,'Stand Leg Ext'!C:G,5,FALSE)</f>
        <v>5</v>
      </c>
      <c r="M19" s="165">
        <f>VLOOKUP(C:C,'Basic Acro'!C:G,5,FALSE)</f>
        <v>1.5</v>
      </c>
      <c r="N19" s="166">
        <f t="shared" si="0"/>
        <v>6.15625</v>
      </c>
      <c r="O19" s="164">
        <f>VLOOKUP(C:C,'Propulsion combination'!C:AS,43,FALSE)</f>
        <v>5.7333333333333325</v>
      </c>
      <c r="P19" s="165">
        <f>VLOOKUP(C:C,'Bodyboost Baracuda'!C:AT,44,FALSE)</f>
        <v>6.5520128824476647</v>
      </c>
      <c r="Q19" s="165">
        <f>VLOOKUP(C:C,Height!C:AH,32,FALSE)</f>
        <v>5.8777777777777782</v>
      </c>
      <c r="R19" s="160">
        <f>VLOOKUP(C:C,'Routine Set'!C:BL,62,FALSE)</f>
        <v>6.0166666666666675</v>
      </c>
      <c r="S19" s="165">
        <f>VLOOKUP(C:C,'Flexibility in water'!C:U,19,FALSE)</f>
        <v>6.4416666666666655</v>
      </c>
      <c r="T19" s="166">
        <f t="shared" si="1"/>
        <v>6.1242914653784215</v>
      </c>
      <c r="U19" s="96">
        <f>VLOOKUP(C:C,Figures!C:H,6,FALSE)</f>
        <v>6.3420499999999995</v>
      </c>
      <c r="V19" s="607">
        <f t="shared" si="2"/>
        <v>6.1992065861513685</v>
      </c>
      <c r="W19" s="164">
        <f>IFERROR(VLOOKUP(E:E,'Grids Youth'!Z:AA,2,FALSE),1)</f>
        <v>1.05</v>
      </c>
      <c r="X19" s="166">
        <f>V19*IFERROR(VLOOKUP(E:E,'Grids Youth'!Z:AA,2,FALSE),1)</f>
        <v>6.5091669154589376</v>
      </c>
      <c r="Y19" s="604">
        <f t="shared" si="3"/>
        <v>6.5091669154589376</v>
      </c>
      <c r="Z19" s="735" t="s">
        <v>306</v>
      </c>
    </row>
    <row r="20" spans="1:26" x14ac:dyDescent="0.35">
      <c r="A20" s="87">
        <v>16</v>
      </c>
      <c r="B20" s="60">
        <v>53</v>
      </c>
      <c r="C20" s="100" t="str">
        <f>VLOOKUP(B:B,'Start List Youth'!C:F,2,FALSE)</f>
        <v>STANIMIROVIC Lena</v>
      </c>
      <c r="D20" s="483">
        <f>VLOOKUP(B:B,'Start List Youth'!C:F,3,FALSE)</f>
        <v>2011</v>
      </c>
      <c r="E20" s="127" t="str">
        <f>VLOOKUP(B:B,'Start List Youth'!C:F,4,FALSE)</f>
        <v>MORG</v>
      </c>
      <c r="F20" s="164">
        <f>VLOOKUP(C:C,'Upper-Lower body'!C:N,12,FALSE)</f>
        <v>7.5</v>
      </c>
      <c r="G20" s="165">
        <f>VLOOKUP(C:C,'Upper-Lower body'!C:O,13,FALSE)</f>
        <v>7.666666666666667</v>
      </c>
      <c r="H20" s="165">
        <f>VLOOKUP(C:C,'Core Strength'!C:H,6,FALSE)</f>
        <v>10</v>
      </c>
      <c r="I20" s="165">
        <f>VLOOKUP(C:C,'Flex-Extension'!C:Q,15,FALSE)</f>
        <v>4.333333333333333</v>
      </c>
      <c r="J20" s="165">
        <f>VLOOKUP(C:C,'Flex-Extension'!C:R,16,FALSE)</f>
        <v>7.5</v>
      </c>
      <c r="K20" s="165">
        <f>VLOOKUP(C:C,'Flex-Extension'!C:S,17,FALSE)</f>
        <v>7.75</v>
      </c>
      <c r="L20" s="165">
        <f>VLOOKUP(C:C,'Stand Leg Ext'!C:G,5,FALSE)</f>
        <v>2</v>
      </c>
      <c r="M20" s="165">
        <f>VLOOKUP(C:C,'Basic Acro'!C:G,5,FALSE)</f>
        <v>2</v>
      </c>
      <c r="N20" s="166">
        <f t="shared" si="0"/>
        <v>6.09375</v>
      </c>
      <c r="O20" s="164">
        <f>VLOOKUP(C:C,'Propulsion combination'!C:AS,43,FALSE)</f>
        <v>6.1</v>
      </c>
      <c r="P20" s="165">
        <f>VLOOKUP(C:C,'Bodyboost Baracuda'!C:AT,44,FALSE)</f>
        <v>6.897061191626408</v>
      </c>
      <c r="Q20" s="165">
        <f>VLOOKUP(C:C,Height!C:AH,32,FALSE)</f>
        <v>5.3888888888888893</v>
      </c>
      <c r="R20" s="160">
        <f>VLOOKUP(C:C,'Routine Set'!C:BL,62,FALSE)</f>
        <v>6.6166666666666663</v>
      </c>
      <c r="S20" s="165">
        <f>VLOOKUP(C:C,'Flexibility in water'!C:U,19,FALSE)</f>
        <v>6.1708333333333325</v>
      </c>
      <c r="T20" s="166">
        <f t="shared" si="1"/>
        <v>6.234690016103059</v>
      </c>
      <c r="U20" s="96">
        <f>VLOOKUP(C:C,Figures!C:H,6,FALSE)</f>
        <v>6.2439400000000003</v>
      </c>
      <c r="V20" s="607">
        <f t="shared" si="2"/>
        <v>6.1951830064412237</v>
      </c>
      <c r="W20" s="164">
        <f>IFERROR(VLOOKUP(E:E,'Grids Youth'!Z:AA,2,FALSE),1)</f>
        <v>1.05</v>
      </c>
      <c r="X20" s="166">
        <f>V20*IFERROR(VLOOKUP(E:E,'Grids Youth'!Z:AA,2,FALSE),1)</f>
        <v>6.5049421567632848</v>
      </c>
      <c r="Y20" s="604">
        <f t="shared" si="3"/>
        <v>6.5049421567632848</v>
      </c>
      <c r="Z20" s="735" t="s">
        <v>306</v>
      </c>
    </row>
    <row r="21" spans="1:26" x14ac:dyDescent="0.35">
      <c r="A21" s="83">
        <v>17</v>
      </c>
      <c r="B21" s="60">
        <v>49</v>
      </c>
      <c r="C21" s="100" t="str">
        <f>VLOOKUP(B:B,'Start List Youth'!C:F,2,FALSE)</f>
        <v>COUROUGE Emma</v>
      </c>
      <c r="D21" s="483">
        <f>VLOOKUP(B:B,'Start List Youth'!C:F,3,FALSE)</f>
        <v>2013</v>
      </c>
      <c r="E21" s="127" t="str">
        <f>VLOOKUP(B:B,'Start List Youth'!C:F,4,FALSE)</f>
        <v>MORG</v>
      </c>
      <c r="F21" s="164">
        <f>VLOOKUP(C:C,'Upper-Lower body'!C:N,12,FALSE)</f>
        <v>7.5</v>
      </c>
      <c r="G21" s="165">
        <f>VLOOKUP(C:C,'Upper-Lower body'!C:O,13,FALSE)</f>
        <v>9.3333333333333339</v>
      </c>
      <c r="H21" s="165">
        <f>VLOOKUP(C:C,'Core Strength'!C:H,6,FALSE)</f>
        <v>9</v>
      </c>
      <c r="I21" s="165">
        <f>VLOOKUP(C:C,'Flex-Extension'!C:Q,15,FALSE)</f>
        <v>5.666666666666667</v>
      </c>
      <c r="J21" s="165">
        <f>VLOOKUP(C:C,'Flex-Extension'!C:R,16,FALSE)</f>
        <v>5.5</v>
      </c>
      <c r="K21" s="165">
        <f>VLOOKUP(C:C,'Flex-Extension'!C:S,17,FALSE)</f>
        <v>5.25</v>
      </c>
      <c r="L21" s="165">
        <f>VLOOKUP(C:C,'Stand Leg Ext'!C:G,5,FALSE)</f>
        <v>5</v>
      </c>
      <c r="M21" s="165">
        <f>VLOOKUP(C:C,'Basic Acro'!C:G,5,FALSE)</f>
        <v>2</v>
      </c>
      <c r="N21" s="166">
        <f t="shared" si="0"/>
        <v>6.15625</v>
      </c>
      <c r="O21" s="164">
        <f>VLOOKUP(C:C,'Propulsion combination'!C:AS,43,FALSE)</f>
        <v>6.1166666666666671</v>
      </c>
      <c r="P21" s="165">
        <f>VLOOKUP(C:C,'Bodyboost Baracuda'!C:AT,44,FALSE)</f>
        <v>6.8845410628019312</v>
      </c>
      <c r="Q21" s="165">
        <f>VLOOKUP(C:C,Height!C:AH,32,FALSE)</f>
        <v>5.7444444444444454</v>
      </c>
      <c r="R21" s="160">
        <f>VLOOKUP(C:C,'Routine Set'!C:BL,62,FALSE)</f>
        <v>6.3166666666666673</v>
      </c>
      <c r="S21" s="165">
        <f>VLOOKUP(C:C,'Flexibility in water'!C:U,19,FALSE)</f>
        <v>5.8208333333333329</v>
      </c>
      <c r="T21" s="166">
        <f t="shared" si="1"/>
        <v>6.1766304347826084</v>
      </c>
      <c r="U21" s="96">
        <f>VLOOKUP(C:C,Figures!C:H,6,FALSE)</f>
        <v>6.10114</v>
      </c>
      <c r="V21" s="607">
        <f t="shared" si="2"/>
        <v>6.1478691739130431</v>
      </c>
      <c r="W21" s="164">
        <f>IFERROR(VLOOKUP(E:E,'Grids Youth'!Z:AA,2,FALSE),1)</f>
        <v>1.05</v>
      </c>
      <c r="X21" s="166">
        <f>V21*IFERROR(VLOOKUP(E:E,'Grids Youth'!Z:AA,2,FALSE),1)</f>
        <v>6.4552626326086955</v>
      </c>
      <c r="Y21" s="604">
        <f t="shared" si="3"/>
        <v>6.4552626326086955</v>
      </c>
      <c r="Z21" s="735" t="s">
        <v>306</v>
      </c>
    </row>
    <row r="22" spans="1:26" x14ac:dyDescent="0.35">
      <c r="A22" s="87">
        <v>18</v>
      </c>
      <c r="B22" s="60">
        <v>23</v>
      </c>
      <c r="C22" s="100" t="str">
        <f>VLOOKUP(B:B,'Start List Youth'!C:F,2,FALSE)</f>
        <v>CARBONNEAU Camille</v>
      </c>
      <c r="D22" s="483">
        <f>VLOOKUP(B:B,'Start List Youth'!C:F,3,FALSE)</f>
        <v>2013</v>
      </c>
      <c r="E22" s="127" t="str">
        <f>VLOOKUP(B:B,'Start List Youth'!C:F,4,FALSE)</f>
        <v>SVB</v>
      </c>
      <c r="F22" s="164">
        <f>VLOOKUP(C:C,'Upper-Lower body'!C:N,12,FALSE)</f>
        <v>7</v>
      </c>
      <c r="G22" s="165">
        <f>VLOOKUP(C:C,'Upper-Lower body'!C:O,13,FALSE)</f>
        <v>7</v>
      </c>
      <c r="H22" s="165">
        <f>VLOOKUP(C:C,'Core Strength'!C:H,6,FALSE)</f>
        <v>8.3333333333333339</v>
      </c>
      <c r="I22" s="165">
        <f>VLOOKUP(C:C,'Flex-Extension'!C:Q,15,FALSE)</f>
        <v>4.666666666666667</v>
      </c>
      <c r="J22" s="165">
        <f>VLOOKUP(C:C,'Flex-Extension'!C:R,16,FALSE)</f>
        <v>7.5</v>
      </c>
      <c r="K22" s="165">
        <f>VLOOKUP(C:C,'Flex-Extension'!C:S,17,FALSE)</f>
        <v>5.5</v>
      </c>
      <c r="L22" s="165">
        <f>VLOOKUP(C:C,'Stand Leg Ext'!C:G,5,FALSE)</f>
        <v>10</v>
      </c>
      <c r="M22" s="165">
        <f>VLOOKUP(C:C,'Basic Acro'!C:G,5,FALSE)</f>
        <v>1.5</v>
      </c>
      <c r="N22" s="166">
        <f t="shared" si="0"/>
        <v>6.4375</v>
      </c>
      <c r="O22" s="164">
        <f>VLOOKUP(C:C,'Propulsion combination'!C:AS,43,FALSE)</f>
        <v>5.7</v>
      </c>
      <c r="P22" s="165">
        <f>VLOOKUP(C:C,'Bodyboost Baracuda'!C:AT,44,FALSE)</f>
        <v>6.1555152979066028</v>
      </c>
      <c r="Q22" s="165">
        <f>VLOOKUP(C:C,Height!C:AH,32,FALSE)</f>
        <v>5.4527777777777775</v>
      </c>
      <c r="R22" s="160">
        <f>VLOOKUP(C:C,'Routine Set'!C:BL,62,FALSE)</f>
        <v>5.6500000000000012</v>
      </c>
      <c r="S22" s="165">
        <f>VLOOKUP(C:C,'Flexibility in water'!C:U,19,FALSE)</f>
        <v>6.4749999999999996</v>
      </c>
      <c r="T22" s="166">
        <f t="shared" si="1"/>
        <v>5.8866586151368763</v>
      </c>
      <c r="U22" s="96">
        <f>VLOOKUP(C:C,Figures!C:H,6,FALSE)</f>
        <v>6.0761400000000005</v>
      </c>
      <c r="V22" s="607">
        <f t="shared" si="2"/>
        <v>6.1087554460547508</v>
      </c>
      <c r="W22" s="164">
        <f>IFERROR(VLOOKUP(E:E,'Grids Youth'!Z:AA,2,FALSE),1)</f>
        <v>1.05</v>
      </c>
      <c r="X22" s="166">
        <f>V22*IFERROR(VLOOKUP(E:E,'Grids Youth'!Z:AA,2,FALSE),1)</f>
        <v>6.4141932183574886</v>
      </c>
      <c r="Y22" s="604">
        <f t="shared" si="3"/>
        <v>6.4141932183574886</v>
      </c>
      <c r="Z22" s="735" t="s">
        <v>306</v>
      </c>
    </row>
    <row r="23" spans="1:26" x14ac:dyDescent="0.35">
      <c r="A23" s="87">
        <v>19</v>
      </c>
      <c r="B23" s="60">
        <v>38</v>
      </c>
      <c r="C23" s="100" t="str">
        <f>VLOOKUP(B:B,'Start List Youth'!C:F,2,FALSE)</f>
        <v>DE PAOLI Beatrice</v>
      </c>
      <c r="D23" s="483">
        <f>VLOOKUP(B:B,'Start List Youth'!C:F,3,FALSE)</f>
        <v>2012</v>
      </c>
      <c r="E23" s="127" t="str">
        <f>VLOOKUP(B:B,'Start List Youth'!C:F,4,FALSE)</f>
        <v>MORG</v>
      </c>
      <c r="F23" s="164">
        <f>VLOOKUP(C:C,'Upper-Lower body'!C:N,12,FALSE)</f>
        <v>7.5</v>
      </c>
      <c r="G23" s="165">
        <f>VLOOKUP(C:C,'Upper-Lower body'!C:O,13,FALSE)</f>
        <v>8.1666666666666661</v>
      </c>
      <c r="H23" s="165">
        <f>VLOOKUP(C:C,'Core Strength'!C:H,6,FALSE)</f>
        <v>8.3333333333333339</v>
      </c>
      <c r="I23" s="165">
        <f>VLOOKUP(C:C,'Flex-Extension'!C:Q,15,FALSE)</f>
        <v>4.666666666666667</v>
      </c>
      <c r="J23" s="165">
        <f>VLOOKUP(C:C,'Flex-Extension'!C:R,16,FALSE)</f>
        <v>5</v>
      </c>
      <c r="K23" s="165">
        <f>VLOOKUP(C:C,'Flex-Extension'!C:S,17,FALSE)</f>
        <v>5.25</v>
      </c>
      <c r="L23" s="165">
        <f>VLOOKUP(C:C,'Stand Leg Ext'!C:G,5,FALSE)</f>
        <v>3.5</v>
      </c>
      <c r="M23" s="165">
        <f>VLOOKUP(C:C,'Basic Acro'!C:G,5,FALSE)</f>
        <v>1.5</v>
      </c>
      <c r="N23" s="166">
        <f t="shared" si="0"/>
        <v>5.4895833333333339</v>
      </c>
      <c r="O23" s="164">
        <f>VLOOKUP(C:C,'Propulsion combination'!C:AS,43,FALSE)</f>
        <v>6.1166666666666671</v>
      </c>
      <c r="P23" s="165">
        <f>VLOOKUP(C:C,'Bodyboost Baracuda'!C:AT,44,FALSE)</f>
        <v>6.4125201288244753</v>
      </c>
      <c r="Q23" s="165">
        <f>VLOOKUP(C:C,Height!C:AH,32,FALSE)</f>
        <v>6.0277777777777777</v>
      </c>
      <c r="R23" s="160">
        <f>VLOOKUP(C:C,'Routine Set'!C:BL,62,FALSE)</f>
        <v>6.3166666666666673</v>
      </c>
      <c r="S23" s="165">
        <f>VLOOKUP(C:C,'Flexibility in water'!C:U,19,FALSE)</f>
        <v>5.9541666666666675</v>
      </c>
      <c r="T23" s="166">
        <f t="shared" si="1"/>
        <v>6.1655595813204513</v>
      </c>
      <c r="U23" s="96">
        <f>VLOOKUP(C:C,Figures!C:H,6,FALSE)</f>
        <v>6.33636</v>
      </c>
      <c r="V23" s="607">
        <f t="shared" si="2"/>
        <v>6.0140068325281799</v>
      </c>
      <c r="W23" s="164">
        <f>IFERROR(VLOOKUP(E:E,'Grids Youth'!Z:AA,2,FALSE),1)</f>
        <v>1.05</v>
      </c>
      <c r="X23" s="166">
        <f>V23*IFERROR(VLOOKUP(E:E,'Grids Youth'!Z:AA,2,FALSE),1)</f>
        <v>6.3147071741545888</v>
      </c>
      <c r="Y23" s="604">
        <f t="shared" si="3"/>
        <v>6.3147071741545888</v>
      </c>
      <c r="Z23" s="735" t="s">
        <v>306</v>
      </c>
    </row>
    <row r="24" spans="1:26" x14ac:dyDescent="0.35">
      <c r="A24" s="87">
        <v>20</v>
      </c>
      <c r="B24" s="60">
        <v>50</v>
      </c>
      <c r="C24" s="100" t="str">
        <f>VLOOKUP(B:B,'Start List Youth'!C:F,2,FALSE)</f>
        <v>PAVLIKOVA Evelina</v>
      </c>
      <c r="D24" s="483">
        <f>VLOOKUP(B:B,'Start List Youth'!C:F,3,FALSE)</f>
        <v>2012</v>
      </c>
      <c r="E24" s="127" t="str">
        <f>VLOOKUP(B:B,'Start List Youth'!C:F,4,FALSE)</f>
        <v>GN1885</v>
      </c>
      <c r="F24" s="164">
        <f>VLOOKUP(C:C,'Upper-Lower body'!C:N,12,FALSE)</f>
        <v>7</v>
      </c>
      <c r="G24" s="165">
        <f>VLOOKUP(C:C,'Upper-Lower body'!C:O,13,FALSE)</f>
        <v>8.1666666666666661</v>
      </c>
      <c r="H24" s="165">
        <f>VLOOKUP(C:C,'Core Strength'!C:H,6,FALSE)</f>
        <v>5</v>
      </c>
      <c r="I24" s="165">
        <f>VLOOKUP(C:C,'Flex-Extension'!C:Q,15,FALSE)</f>
        <v>5.333333333333333</v>
      </c>
      <c r="J24" s="165">
        <f>VLOOKUP(C:C,'Flex-Extension'!C:R,16,FALSE)</f>
        <v>10</v>
      </c>
      <c r="K24" s="165">
        <f>VLOOKUP(C:C,'Flex-Extension'!C:S,17,FALSE)</f>
        <v>7.75</v>
      </c>
      <c r="L24" s="165">
        <f>VLOOKUP(C:C,'Stand Leg Ext'!C:G,5,FALSE)</f>
        <v>7.5</v>
      </c>
      <c r="M24" s="165">
        <f>VLOOKUP(C:C,'Basic Acro'!C:G,5,FALSE)</f>
        <v>0.5</v>
      </c>
      <c r="N24" s="166">
        <f t="shared" si="0"/>
        <v>6.40625</v>
      </c>
      <c r="O24" s="164">
        <f>VLOOKUP(C:C,'Propulsion combination'!C:AS,43,FALSE)</f>
        <v>5.8333333333333339</v>
      </c>
      <c r="P24" s="165">
        <f>VLOOKUP(C:C,'Bodyboost Baracuda'!C:AT,44,FALSE)</f>
        <v>6.2785829307568424</v>
      </c>
      <c r="Q24" s="165">
        <f>VLOOKUP(C:C,Height!C:AH,32,FALSE)</f>
        <v>5.2861111111111114</v>
      </c>
      <c r="R24" s="160">
        <f>VLOOKUP(C:C,'Routine Set'!C:BL,62,FALSE)</f>
        <v>6.3333333333333339</v>
      </c>
      <c r="S24" s="165">
        <f>VLOOKUP(C:C,'Flexibility in water'!C:U,19,FALSE)</f>
        <v>6.416666666666667</v>
      </c>
      <c r="T24" s="166">
        <f t="shared" si="1"/>
        <v>6.0296054750402579</v>
      </c>
      <c r="U24" s="96">
        <f>VLOOKUP(C:C,Figures!C:H,6,FALSE)</f>
        <v>5.5784099999999999</v>
      </c>
      <c r="V24" s="607">
        <f t="shared" si="2"/>
        <v>6.0072401900161037</v>
      </c>
      <c r="W24" s="164">
        <f>IFERROR(VLOOKUP(E:E,'Grids Youth'!Z:AA,2,FALSE),1)</f>
        <v>1.05</v>
      </c>
      <c r="X24" s="166">
        <f>V24*IFERROR(VLOOKUP(E:E,'Grids Youth'!Z:AA,2,FALSE),1)</f>
        <v>6.3076021995169089</v>
      </c>
      <c r="Y24" s="604">
        <f t="shared" si="3"/>
        <v>6.3076021995169089</v>
      </c>
      <c r="Z24" s="735" t="s">
        <v>306</v>
      </c>
    </row>
    <row r="25" spans="1:26" x14ac:dyDescent="0.35">
      <c r="A25" s="83">
        <v>21</v>
      </c>
      <c r="B25" s="60">
        <v>59</v>
      </c>
      <c r="C25" s="100" t="str">
        <f>VLOOKUP(B:B,'Start List Youth'!C:F,2,FALSE)</f>
        <v>PAGES Ella</v>
      </c>
      <c r="D25" s="483">
        <f>VLOOKUP(B:B,'Start List Youth'!C:F,3,FALSE)</f>
        <v>2012</v>
      </c>
      <c r="E25" s="127" t="str">
        <f>VLOOKUP(B:B,'Start List Youth'!C:F,4,FALSE)</f>
        <v>LNZ</v>
      </c>
      <c r="F25" s="164">
        <f>VLOOKUP(C:C,'Upper-Lower body'!C:N,12,FALSE)</f>
        <v>7</v>
      </c>
      <c r="G25" s="165">
        <f>VLOOKUP(C:C,'Upper-Lower body'!C:O,13,FALSE)</f>
        <v>7.833333333333333</v>
      </c>
      <c r="H25" s="165">
        <f>VLOOKUP(C:C,'Core Strength'!C:H,6,FALSE)</f>
        <v>10</v>
      </c>
      <c r="I25" s="165">
        <f>VLOOKUP(C:C,'Flex-Extension'!C:Q,15,FALSE)</f>
        <v>5.333333333333333</v>
      </c>
      <c r="J25" s="165">
        <f>VLOOKUP(C:C,'Flex-Extension'!C:R,16,FALSE)</f>
        <v>7</v>
      </c>
      <c r="K25" s="165">
        <f>VLOOKUP(C:C,'Flex-Extension'!C:S,17,FALSE)</f>
        <v>5.5</v>
      </c>
      <c r="L25" s="165">
        <f>VLOOKUP(C:C,'Stand Leg Ext'!C:G,5,FALSE)</f>
        <v>5</v>
      </c>
      <c r="M25" s="165">
        <f>VLOOKUP(C:C,'Basic Acro'!C:G,5,FALSE)</f>
        <v>2</v>
      </c>
      <c r="N25" s="166">
        <f t="shared" si="0"/>
        <v>6.208333333333333</v>
      </c>
      <c r="O25" s="164">
        <f>VLOOKUP(C:C,'Propulsion combination'!C:AS,43,FALSE)</f>
        <v>5.9333333333333327</v>
      </c>
      <c r="P25" s="165">
        <f>VLOOKUP(C:C,'Bodyboost Baracuda'!C:AT,44,FALSE)</f>
        <v>7.0231078904991948</v>
      </c>
      <c r="Q25" s="165">
        <f>VLOOKUP(C:C,Height!C:AH,32,FALSE)</f>
        <v>5.7888888888888888</v>
      </c>
      <c r="R25" s="160">
        <f>VLOOKUP(C:C,'Routine Set'!C:BL,62,FALSE)</f>
        <v>5.2666666666666675</v>
      </c>
      <c r="S25" s="165">
        <f>VLOOKUP(C:C,'Flexibility in water'!C:U,19,FALSE)</f>
        <v>5.7791666666666668</v>
      </c>
      <c r="T25" s="166">
        <f t="shared" si="1"/>
        <v>5.9582326892109503</v>
      </c>
      <c r="U25" s="96">
        <f>VLOOKUP(C:C,Figures!C:H,6,FALSE)</f>
        <v>5.8693200000000001</v>
      </c>
      <c r="V25" s="607">
        <f t="shared" si="2"/>
        <v>6.0065890756843805</v>
      </c>
      <c r="W25" s="164">
        <f>IFERROR(VLOOKUP(E:E,'Grids Youth'!Z:AA,2,FALSE),1)</f>
        <v>1.05</v>
      </c>
      <c r="X25" s="166">
        <f>V25*IFERROR(VLOOKUP(E:E,'Grids Youth'!Z:AA,2,FALSE),1)</f>
        <v>6.3069185294686001</v>
      </c>
      <c r="Y25" s="604">
        <f t="shared" si="3"/>
        <v>6.3069185294686001</v>
      </c>
      <c r="Z25" s="735" t="s">
        <v>306</v>
      </c>
    </row>
    <row r="26" spans="1:26" x14ac:dyDescent="0.35">
      <c r="A26" s="87">
        <v>22</v>
      </c>
      <c r="B26" s="60">
        <v>15</v>
      </c>
      <c r="C26" s="100" t="str">
        <f>VLOOKUP(B:B,'Start List Youth'!C:F,2,FALSE)</f>
        <v>MENDOLA Sofia</v>
      </c>
      <c r="D26" s="483">
        <f>VLOOKUP(B:B,'Start List Youth'!C:F,3,FALSE)</f>
        <v>2011</v>
      </c>
      <c r="E26" s="127" t="str">
        <f>VLOOKUP(B:B,'Start List Youth'!C:F,4,FALSE)</f>
        <v>LNZ</v>
      </c>
      <c r="F26" s="164">
        <f>VLOOKUP(C:C,'Upper-Lower body'!C:N,12,FALSE)</f>
        <v>7.5</v>
      </c>
      <c r="G26" s="165">
        <f>VLOOKUP(C:C,'Upper-Lower body'!C:O,13,FALSE)</f>
        <v>7.333333333333333</v>
      </c>
      <c r="H26" s="165">
        <f>VLOOKUP(C:C,'Core Strength'!C:H,6,FALSE)</f>
        <v>6.666666666666667</v>
      </c>
      <c r="I26" s="165">
        <f>VLOOKUP(C:C,'Flex-Extension'!C:Q,15,FALSE)</f>
        <v>3.6666666666666665</v>
      </c>
      <c r="J26" s="165">
        <f>VLOOKUP(C:C,'Flex-Extension'!C:R,16,FALSE)</f>
        <v>6.5</v>
      </c>
      <c r="K26" s="165">
        <f>VLOOKUP(C:C,'Flex-Extension'!C:S,17,FALSE)</f>
        <v>5.75</v>
      </c>
      <c r="L26" s="165">
        <f>VLOOKUP(C:C,'Stand Leg Ext'!C:G,5,FALSE)</f>
        <v>5</v>
      </c>
      <c r="M26" s="165">
        <f>VLOOKUP(C:C,'Basic Acro'!C:G,5,FALSE)</f>
        <v>1</v>
      </c>
      <c r="N26" s="166">
        <f t="shared" si="0"/>
        <v>5.4270833333333339</v>
      </c>
      <c r="O26" s="164">
        <f>VLOOKUP(C:C,'Propulsion combination'!C:AS,43,FALSE)</f>
        <v>6.3</v>
      </c>
      <c r="P26" s="165">
        <f>VLOOKUP(C:C,'Bodyboost Baracuda'!C:AT,44,FALSE)</f>
        <v>7.2407407407407405</v>
      </c>
      <c r="Q26" s="165">
        <f>VLOOKUP(C:C,Height!C:AH,32,FALSE)</f>
        <v>5.3194444444444438</v>
      </c>
      <c r="R26" s="160">
        <f>VLOOKUP(C:C,'Routine Set'!C:BL,62,FALSE)</f>
        <v>6.75</v>
      </c>
      <c r="S26" s="165">
        <f>VLOOKUP(C:C,'Flexibility in water'!C:U,19,FALSE)</f>
        <v>5.7583333333333337</v>
      </c>
      <c r="T26" s="166">
        <f t="shared" si="1"/>
        <v>6.2737037037037036</v>
      </c>
      <c r="U26" s="96">
        <f>VLOOKUP(C:C,Figures!C:H,6,FALSE)</f>
        <v>6.1857500000000005</v>
      </c>
      <c r="V26" s="607">
        <f t="shared" si="2"/>
        <v>5.9933314814814818</v>
      </c>
      <c r="W26" s="164">
        <f>IFERROR(VLOOKUP(E:E,'Grids Youth'!Z:AA,2,FALSE),1)</f>
        <v>1.05</v>
      </c>
      <c r="X26" s="166">
        <f>V26*IFERROR(VLOOKUP(E:E,'Grids Youth'!Z:AA,2,FALSE),1)</f>
        <v>6.2929980555555565</v>
      </c>
      <c r="Y26" s="604">
        <f t="shared" si="3"/>
        <v>6.2929980555555565</v>
      </c>
      <c r="Z26" s="735" t="s">
        <v>317</v>
      </c>
    </row>
    <row r="27" spans="1:26" x14ac:dyDescent="0.35">
      <c r="A27" s="87">
        <v>23</v>
      </c>
      <c r="B27" s="60">
        <v>48</v>
      </c>
      <c r="C27" s="100" t="str">
        <f>VLOOKUP(B:B,'Start List Youth'!C:F,2,FALSE)</f>
        <v>CORAZZA Kendra</v>
      </c>
      <c r="D27" s="483">
        <f>VLOOKUP(B:B,'Start List Youth'!C:F,3,FALSE)</f>
        <v>2012</v>
      </c>
      <c r="E27" s="127" t="str">
        <f>VLOOKUP(B:B,'Start List Youth'!C:F,4,FALSE)</f>
        <v>LUG</v>
      </c>
      <c r="F27" s="164">
        <f>VLOOKUP(C:C,'Upper-Lower body'!C:N,12,FALSE)</f>
        <v>5.75</v>
      </c>
      <c r="G27" s="165">
        <f>VLOOKUP(C:C,'Upper-Lower body'!C:O,13,FALSE)</f>
        <v>8</v>
      </c>
      <c r="H27" s="165">
        <f>VLOOKUP(C:C,'Core Strength'!C:H,6,FALSE)</f>
        <v>9</v>
      </c>
      <c r="I27" s="165">
        <f>VLOOKUP(C:C,'Flex-Extension'!C:Q,15,FALSE)</f>
        <v>3</v>
      </c>
      <c r="J27" s="165">
        <f>VLOOKUP(C:C,'Flex-Extension'!C:R,16,FALSE)</f>
        <v>5</v>
      </c>
      <c r="K27" s="165">
        <f>VLOOKUP(C:C,'Flex-Extension'!C:S,17,FALSE)</f>
        <v>7.25</v>
      </c>
      <c r="L27" s="165">
        <f>VLOOKUP(C:C,'Stand Leg Ext'!C:G,5,FALSE)</f>
        <v>5</v>
      </c>
      <c r="M27" s="165">
        <f>VLOOKUP(C:C,'Basic Acro'!C:G,5,FALSE)</f>
        <v>1.5</v>
      </c>
      <c r="N27" s="166">
        <f t="shared" si="0"/>
        <v>5.5625</v>
      </c>
      <c r="O27" s="164">
        <f>VLOOKUP(C:C,'Propulsion combination'!C:AS,43,FALSE)</f>
        <v>5.85</v>
      </c>
      <c r="P27" s="165">
        <f>VLOOKUP(C:C,'Bodyboost Baracuda'!C:AT,44,FALSE)</f>
        <v>6.84963768115942</v>
      </c>
      <c r="Q27" s="165">
        <f>VLOOKUP(C:C,Height!C:AH,32,FALSE)</f>
        <v>4.4805555555555561</v>
      </c>
      <c r="R27" s="160">
        <f>VLOOKUP(C:C,'Routine Set'!C:BL,62,FALSE)</f>
        <v>6.3333333333333339</v>
      </c>
      <c r="S27" s="165">
        <f>VLOOKUP(C:C,'Flexibility in water'!C:U,19,FALSE)</f>
        <v>5.9375</v>
      </c>
      <c r="T27" s="166">
        <f t="shared" si="1"/>
        <v>5.8902053140096626</v>
      </c>
      <c r="U27" s="96">
        <f>VLOOKUP(C:C,Figures!C:H,6,FALSE)</f>
        <v>6.2772699999999997</v>
      </c>
      <c r="V27" s="607">
        <f t="shared" si="2"/>
        <v>5.9080131256038646</v>
      </c>
      <c r="W27" s="164">
        <f>IFERROR(VLOOKUP(E:E,'Grids Youth'!Z:AA,2,FALSE),1)</f>
        <v>1.05</v>
      </c>
      <c r="X27" s="166">
        <f>V27*IFERROR(VLOOKUP(E:E,'Grids Youth'!Z:AA,2,FALSE),1)</f>
        <v>6.2034137818840582</v>
      </c>
      <c r="Y27" s="604">
        <f t="shared" si="3"/>
        <v>6.2034137818840582</v>
      </c>
      <c r="Z27" s="735" t="s">
        <v>306</v>
      </c>
    </row>
    <row r="28" spans="1:26" x14ac:dyDescent="0.35">
      <c r="A28" s="87">
        <v>24</v>
      </c>
      <c r="B28" s="60">
        <v>9</v>
      </c>
      <c r="C28" s="100" t="str">
        <f>VLOOKUP(B:B,'Start List Youth'!C:F,2,FALSE)</f>
        <v>WAEBER Alicia</v>
      </c>
      <c r="D28" s="483">
        <f>VLOOKUP(B:B,'Start List Youth'!C:F,3,FALSE)</f>
        <v>2012</v>
      </c>
      <c r="E28" s="127" t="str">
        <f>VLOOKUP(B:B,'Start List Youth'!C:F,4,FALSE)</f>
        <v>ASB</v>
      </c>
      <c r="F28" s="164">
        <f>VLOOKUP(C:C,'Upper-Lower body'!C:N,12,FALSE)</f>
        <v>7.75</v>
      </c>
      <c r="G28" s="165">
        <f>VLOOKUP(C:C,'Upper-Lower body'!C:O,13,FALSE)</f>
        <v>8</v>
      </c>
      <c r="H28" s="165">
        <f>VLOOKUP(C:C,'Core Strength'!C:H,6,FALSE)</f>
        <v>9</v>
      </c>
      <c r="I28" s="165">
        <f>VLOOKUP(C:C,'Flex-Extension'!C:Q,15,FALSE)</f>
        <v>6.333333333333333</v>
      </c>
      <c r="J28" s="165">
        <f>VLOOKUP(C:C,'Flex-Extension'!C:R,16,FALSE)</f>
        <v>6</v>
      </c>
      <c r="K28" s="165">
        <f>VLOOKUP(C:C,'Flex-Extension'!C:S,17,FALSE)</f>
        <v>7.75</v>
      </c>
      <c r="L28" s="165">
        <f>VLOOKUP(C:C,'Stand Leg Ext'!C:G,5,FALSE)</f>
        <v>3.5</v>
      </c>
      <c r="M28" s="165">
        <f>VLOOKUP(C:C,'Basic Acro'!C:G,5,FALSE)</f>
        <v>0</v>
      </c>
      <c r="N28" s="166">
        <f t="shared" si="0"/>
        <v>6.0416666666666661</v>
      </c>
      <c r="O28" s="164">
        <f>VLOOKUP(C:C,'Propulsion combination'!C:AS,43,FALSE)</f>
        <v>6.1</v>
      </c>
      <c r="P28" s="165">
        <f>VLOOKUP(C:C,'Bodyboost Baracuda'!C:AT,44,FALSE)</f>
        <v>6.0802334943639291</v>
      </c>
      <c r="Q28" s="165">
        <f>VLOOKUP(C:C,Height!C:AH,32,FALSE)</f>
        <v>5.0972222222222223</v>
      </c>
      <c r="R28" s="160">
        <f>VLOOKUP(C:C,'Routine Set'!C:BL,62,FALSE)</f>
        <v>5.3333333333333321</v>
      </c>
      <c r="S28" s="165">
        <f>VLOOKUP(C:C,'Flexibility in water'!C:U,19,FALSE)</f>
        <v>6.9458333333333329</v>
      </c>
      <c r="T28" s="166">
        <f t="shared" si="1"/>
        <v>5.911324476650563</v>
      </c>
      <c r="U28" s="96">
        <f>VLOOKUP(C:C,Figures!C:H,6,FALSE)</f>
        <v>5.6988599999999998</v>
      </c>
      <c r="V28" s="607">
        <f t="shared" si="2"/>
        <v>5.8866877906602255</v>
      </c>
      <c r="W28" s="164">
        <f>IFERROR(VLOOKUP(E:E,'Grids Youth'!Z:AA,2,FALSE),1)</f>
        <v>1.05</v>
      </c>
      <c r="X28" s="166">
        <f>V28*IFERROR(VLOOKUP(E:E,'Grids Youth'!Z:AA,2,FALSE),1)</f>
        <v>6.1810221801932368</v>
      </c>
      <c r="Y28" s="604">
        <f t="shared" si="3"/>
        <v>6.1810221801932368</v>
      </c>
      <c r="Z28" s="735" t="s">
        <v>306</v>
      </c>
    </row>
    <row r="29" spans="1:26" x14ac:dyDescent="0.35">
      <c r="A29" s="83">
        <v>25</v>
      </c>
      <c r="B29" s="60">
        <v>46</v>
      </c>
      <c r="C29" s="100" t="str">
        <f>VLOOKUP(B:B,'Start List Youth'!C:F,2,FALSE)</f>
        <v>LAFLEUR Laura</v>
      </c>
      <c r="D29" s="483">
        <f>VLOOKUP(B:B,'Start List Youth'!C:F,3,FALSE)</f>
        <v>2011</v>
      </c>
      <c r="E29" s="127" t="str">
        <f>VLOOKUP(B:B,'Start List Youth'!C:F,4,FALSE)</f>
        <v>GN1885</v>
      </c>
      <c r="F29" s="164">
        <f>VLOOKUP(C:C,'Upper-Lower body'!C:N,12,FALSE)</f>
        <v>5.25</v>
      </c>
      <c r="G29" s="165">
        <f>VLOOKUP(C:C,'Upper-Lower body'!C:O,13,FALSE)</f>
        <v>8.3333333333333339</v>
      </c>
      <c r="H29" s="165">
        <f>VLOOKUP(C:C,'Core Strength'!C:H,6,FALSE)</f>
        <v>3.3333333333333335</v>
      </c>
      <c r="I29" s="165">
        <f>VLOOKUP(C:C,'Flex-Extension'!C:Q,15,FALSE)</f>
        <v>7</v>
      </c>
      <c r="J29" s="165">
        <f>VLOOKUP(C:C,'Flex-Extension'!C:R,16,FALSE)</f>
        <v>10</v>
      </c>
      <c r="K29" s="165">
        <f>VLOOKUP(C:C,'Flex-Extension'!C:S,17,FALSE)</f>
        <v>6.75</v>
      </c>
      <c r="L29" s="165">
        <f>VLOOKUP(C:C,'Stand Leg Ext'!C:G,5,FALSE)</f>
        <v>7.5</v>
      </c>
      <c r="M29" s="165">
        <f>VLOOKUP(C:C,'Basic Acro'!C:G,5,FALSE)</f>
        <v>2</v>
      </c>
      <c r="N29" s="166">
        <f t="shared" si="0"/>
        <v>6.2708333333333339</v>
      </c>
      <c r="O29" s="164">
        <f>VLOOKUP(C:C,'Propulsion combination'!C:AS,43,FALSE)</f>
        <v>5.85</v>
      </c>
      <c r="P29" s="165">
        <f>VLOOKUP(C:C,'Bodyboost Baracuda'!C:AT,44,FALSE)</f>
        <v>5.8180756843800321</v>
      </c>
      <c r="Q29" s="165">
        <f>VLOOKUP(C:C,Height!C:AH,32,FALSE)</f>
        <v>5.0888888888888886</v>
      </c>
      <c r="R29" s="732">
        <f>VLOOKUP(C:C,'Routine Set'!C:BL,62,FALSE)</f>
        <v>5.7166666666666659</v>
      </c>
      <c r="S29" s="165">
        <f>VLOOKUP(C:C,'Flexibility in water'!C:U,19,FALSE)</f>
        <v>6.395833333333333</v>
      </c>
      <c r="T29" s="166">
        <f t="shared" si="1"/>
        <v>5.7738929146537838</v>
      </c>
      <c r="U29" s="96">
        <f>VLOOKUP(C:C,Figures!C:H,6,FALSE)</f>
        <v>5.6409099999999999</v>
      </c>
      <c r="V29" s="607">
        <f t="shared" si="2"/>
        <v>5.8830801658615144</v>
      </c>
      <c r="W29" s="164">
        <f>IFERROR(VLOOKUP(E:E,'Grids Youth'!Z:AA,2,FALSE),1)</f>
        <v>1.05</v>
      </c>
      <c r="X29" s="166">
        <f>V29*IFERROR(VLOOKUP(E:E,'Grids Youth'!Z:AA,2,FALSE),1)</f>
        <v>6.1772341741545906</v>
      </c>
      <c r="Y29" s="754">
        <f t="shared" si="3"/>
        <v>6.1772341741545906</v>
      </c>
      <c r="Z29" s="735" t="s">
        <v>317</v>
      </c>
    </row>
    <row r="30" spans="1:26" x14ac:dyDescent="0.35">
      <c r="A30" s="87">
        <v>26</v>
      </c>
      <c r="B30" s="60">
        <v>34</v>
      </c>
      <c r="C30" s="100" t="str">
        <f>VLOOKUP(B:B,'Start List Youth'!C:F,2,FALSE)</f>
        <v>JANSSENS Abigaëlle</v>
      </c>
      <c r="D30" s="483">
        <f>VLOOKUP(B:B,'Start List Youth'!C:F,3,FALSE)</f>
        <v>2012</v>
      </c>
      <c r="E30" s="127" t="str">
        <f>VLOOKUP(B:B,'Start List Youth'!C:F,4,FALSE)</f>
        <v>GN1885</v>
      </c>
      <c r="F30" s="164">
        <f>VLOOKUP(C:C,'Upper-Lower body'!C:N,12,FALSE)</f>
        <v>2</v>
      </c>
      <c r="G30" s="165">
        <f>VLOOKUP(C:C,'Upper-Lower body'!C:O,13,FALSE)</f>
        <v>7.833333333333333</v>
      </c>
      <c r="H30" s="165">
        <f>VLOOKUP(C:C,'Core Strength'!C:H,6,FALSE)</f>
        <v>6.666666666666667</v>
      </c>
      <c r="I30" s="165">
        <f>VLOOKUP(C:C,'Flex-Extension'!C:Q,15,FALSE)</f>
        <v>3.3333333333333335</v>
      </c>
      <c r="J30" s="165">
        <f>VLOOKUP(C:C,'Flex-Extension'!C:R,16,FALSE)</f>
        <v>9</v>
      </c>
      <c r="K30" s="165">
        <f>VLOOKUP(C:C,'Flex-Extension'!C:S,17,FALSE)</f>
        <v>7.25</v>
      </c>
      <c r="L30" s="165">
        <f>VLOOKUP(C:C,'Stand Leg Ext'!C:G,5,FALSE)</f>
        <v>5</v>
      </c>
      <c r="M30" s="165">
        <f>VLOOKUP(C:C,'Basic Acro'!C:G,5,FALSE)</f>
        <v>0.5</v>
      </c>
      <c r="N30" s="166">
        <f t="shared" si="0"/>
        <v>5.1979166666666661</v>
      </c>
      <c r="O30" s="164">
        <f>VLOOKUP(C:C,'Propulsion combination'!C:AS,43,FALSE)</f>
        <v>6.0333333333333341</v>
      </c>
      <c r="P30" s="165">
        <f>VLOOKUP(C:C,'Bodyboost Baracuda'!C:AT,44,FALSE)</f>
        <v>6.4147745571658605</v>
      </c>
      <c r="Q30" s="165">
        <f>VLOOKUP(C:C,Height!C:AH,32,FALSE)</f>
        <v>5.844444444444445</v>
      </c>
      <c r="R30" s="732">
        <f>VLOOKUP(C:C,'Routine Set'!C:BL,62,FALSE)</f>
        <v>6.2166666666666659</v>
      </c>
      <c r="S30" s="165">
        <f>VLOOKUP(C:C,'Flexibility in water'!C:U,19,FALSE)</f>
        <v>6.1333333333333329</v>
      </c>
      <c r="T30" s="166">
        <f t="shared" si="1"/>
        <v>6.1285104669887271</v>
      </c>
      <c r="U30" s="96">
        <f>VLOOKUP(C:C,Figures!C:H,6,FALSE)</f>
        <v>6.2290900000000002</v>
      </c>
      <c r="V30" s="607">
        <f t="shared" si="2"/>
        <v>5.8795061867954903</v>
      </c>
      <c r="W30" s="164">
        <f>IFERROR(VLOOKUP(E:E,'Grids Youth'!Z:AA,2,FALSE),1)</f>
        <v>1.05</v>
      </c>
      <c r="X30" s="166">
        <f>V30*IFERROR(VLOOKUP(E:E,'Grids Youth'!Z:AA,2,FALSE),1)</f>
        <v>6.1734814961352651</v>
      </c>
      <c r="Y30" s="754">
        <f t="shared" si="3"/>
        <v>6.1734814961352651</v>
      </c>
      <c r="Z30" s="735" t="s">
        <v>306</v>
      </c>
    </row>
    <row r="31" spans="1:26" x14ac:dyDescent="0.35">
      <c r="A31" s="87">
        <v>27</v>
      </c>
      <c r="B31" s="60">
        <v>45</v>
      </c>
      <c r="C31" s="100" t="str">
        <f>VLOOKUP(B:B,'Start List Youth'!C:F,2,FALSE)</f>
        <v>GARDON Charlotte</v>
      </c>
      <c r="D31" s="483">
        <f>VLOOKUP(B:B,'Start List Youth'!C:F,3,FALSE)</f>
        <v>2011</v>
      </c>
      <c r="E31" s="127" t="str">
        <f>VLOOKUP(B:B,'Start List Youth'!C:F,4,FALSE)</f>
        <v>MORG</v>
      </c>
      <c r="F31" s="164">
        <f>VLOOKUP(C:C,'Upper-Lower body'!C:N,12,FALSE)</f>
        <v>6.75</v>
      </c>
      <c r="G31" s="165">
        <f>VLOOKUP(C:C,'Upper-Lower body'!C:O,13,FALSE)</f>
        <v>8.1666666666666661</v>
      </c>
      <c r="H31" s="165">
        <f>VLOOKUP(C:C,'Core Strength'!C:H,6,FALSE)</f>
        <v>8.3333333333333339</v>
      </c>
      <c r="I31" s="165">
        <f>VLOOKUP(C:C,'Flex-Extension'!C:Q,15,FALSE)</f>
        <v>2</v>
      </c>
      <c r="J31" s="165">
        <f>VLOOKUP(C:C,'Flex-Extension'!C:R,16,FALSE)</f>
        <v>4</v>
      </c>
      <c r="K31" s="165">
        <f>VLOOKUP(C:C,'Flex-Extension'!C:S,17,FALSE)</f>
        <v>8.5</v>
      </c>
      <c r="L31" s="165">
        <f>VLOOKUP(C:C,'Stand Leg Ext'!C:G,5,FALSE)</f>
        <v>2</v>
      </c>
      <c r="M31" s="165">
        <f>VLOOKUP(C:C,'Basic Acro'!C:G,5,FALSE)</f>
        <v>0</v>
      </c>
      <c r="N31" s="166">
        <f t="shared" si="0"/>
        <v>4.96875</v>
      </c>
      <c r="O31" s="164">
        <f>VLOOKUP(C:C,'Propulsion combination'!C:AS,43,FALSE)</f>
        <v>6.3</v>
      </c>
      <c r="P31" s="165">
        <f>VLOOKUP(C:C,'Bodyboost Baracuda'!C:AT,44,FALSE)</f>
        <v>6.6390499194847008</v>
      </c>
      <c r="Q31" s="165">
        <f>VLOOKUP(C:C,Height!C:AH,32,FALSE)</f>
        <v>5.0194444444444439</v>
      </c>
      <c r="R31" s="160">
        <f>VLOOKUP(C:C,'Routine Set'!C:BL,62,FALSE)</f>
        <v>6.0333333333333323</v>
      </c>
      <c r="S31" s="165">
        <f>VLOOKUP(C:C,'Flexibility in water'!C:U,19,FALSE)</f>
        <v>5.9</v>
      </c>
      <c r="T31" s="166">
        <f t="shared" si="1"/>
        <v>5.9783655394524953</v>
      </c>
      <c r="U31" s="96">
        <f>VLOOKUP(C:C,Figures!C:H,6,FALSE)</f>
        <v>6.3490900000000003</v>
      </c>
      <c r="V31" s="607">
        <f t="shared" si="2"/>
        <v>5.7866982157809987</v>
      </c>
      <c r="W31" s="164">
        <f>IFERROR(VLOOKUP(E:E,'Grids Youth'!Z:AA,2,FALSE),1)</f>
        <v>1.05</v>
      </c>
      <c r="X31" s="166">
        <f>V31*IFERROR(VLOOKUP(E:E,'Grids Youth'!Z:AA,2,FALSE),1)</f>
        <v>6.0760331265700493</v>
      </c>
      <c r="Y31" s="604">
        <f t="shared" si="3"/>
        <v>6.0760331265700493</v>
      </c>
      <c r="Z31" s="735" t="s">
        <v>317</v>
      </c>
    </row>
    <row r="32" spans="1:26" x14ac:dyDescent="0.35">
      <c r="A32" s="87">
        <v>28</v>
      </c>
      <c r="B32" s="60">
        <v>31</v>
      </c>
      <c r="C32" s="100" t="str">
        <f>VLOOKUP(B:B,'Start List Youth'!C:F,2,FALSE)</f>
        <v>ANDREEVA Nikol</v>
      </c>
      <c r="D32" s="483">
        <f>VLOOKUP(B:B,'Start List Youth'!C:F,3,FALSE)</f>
        <v>2012</v>
      </c>
      <c r="E32" s="127" t="str">
        <f>VLOOKUP(B:B,'Start List Youth'!C:F,4,FALSE)</f>
        <v>FLOS</v>
      </c>
      <c r="F32" s="164">
        <f>VLOOKUP(C:C,'Upper-Lower body'!C:N,12,FALSE)</f>
        <v>8</v>
      </c>
      <c r="G32" s="165">
        <f>VLOOKUP(C:C,'Upper-Lower body'!C:O,13,FALSE)</f>
        <v>7.666666666666667</v>
      </c>
      <c r="H32" s="165">
        <f>VLOOKUP(C:C,'Core Strength'!C:H,6,FALSE)</f>
        <v>10</v>
      </c>
      <c r="I32" s="165">
        <f>VLOOKUP(C:C,'Flex-Extension'!C:Q,15,FALSE)</f>
        <v>4</v>
      </c>
      <c r="J32" s="165">
        <f>VLOOKUP(C:C,'Flex-Extension'!C:R,16,FALSE)</f>
        <v>4.5</v>
      </c>
      <c r="K32" s="165">
        <f>VLOOKUP(C:C,'Flex-Extension'!C:S,17,FALSE)</f>
        <v>7.5</v>
      </c>
      <c r="L32" s="165">
        <f>VLOOKUP(C:C,'Stand Leg Ext'!C:G,5,FALSE)</f>
        <v>5</v>
      </c>
      <c r="M32" s="165">
        <f>VLOOKUP(C:C,'Basic Acro'!C:G,5,FALSE)</f>
        <v>2</v>
      </c>
      <c r="N32" s="166">
        <f t="shared" si="0"/>
        <v>6.0833333333333339</v>
      </c>
      <c r="O32" s="164">
        <f>VLOOKUP(C:C,'Propulsion combination'!C:AS,43,FALSE)</f>
        <v>6.3333333333333321</v>
      </c>
      <c r="P32" s="165">
        <f>VLOOKUP(C:C,'Bodyboost Baracuda'!C:AT,44,FALSE)</f>
        <v>6.5541465378421906</v>
      </c>
      <c r="Q32" s="165">
        <f>VLOOKUP(C:C,Height!C:AH,32,FALSE)</f>
        <v>5.3583333333333334</v>
      </c>
      <c r="R32" s="160">
        <f>VLOOKUP(C:C,'Routine Set'!C:BL,62,FALSE)</f>
        <v>6.1666666666666661</v>
      </c>
      <c r="S32" s="165">
        <f>VLOOKUP(C:C,'Flexibility in water'!C:U,19,FALSE)</f>
        <v>6.7791666666666659</v>
      </c>
      <c r="T32" s="166">
        <f t="shared" si="1"/>
        <v>6.2383293075684367</v>
      </c>
      <c r="U32" s="96">
        <f>VLOOKUP(C:C,Figures!C:H,6,FALSE)</f>
        <v>5.7818199999999997</v>
      </c>
      <c r="V32" s="607">
        <f t="shared" si="2"/>
        <v>6.0548777230273751</v>
      </c>
      <c r="W32" s="164">
        <f>IFERROR(VLOOKUP(E:E,'Grids Youth'!Z:AA,2,FALSE),1)</f>
        <v>1</v>
      </c>
      <c r="X32" s="166">
        <f>V32*IFERROR(VLOOKUP(E:E,'Grids Youth'!Z:AA,2,FALSE),1)</f>
        <v>6.0548777230273751</v>
      </c>
      <c r="Y32" s="604">
        <f t="shared" si="3"/>
        <v>6.0548777230273751</v>
      </c>
      <c r="Z32" s="735" t="s">
        <v>306</v>
      </c>
    </row>
    <row r="33" spans="1:26" x14ac:dyDescent="0.35">
      <c r="A33" s="83">
        <v>29</v>
      </c>
      <c r="B33" s="60">
        <v>33</v>
      </c>
      <c r="C33" s="100" t="str">
        <f>VLOOKUP(B:B,'Start List Youth'!C:F,2,FALSE)</f>
        <v>PANERO Iris</v>
      </c>
      <c r="D33" s="483">
        <f>VLOOKUP(B:B,'Start List Youth'!C:F,3,FALSE)</f>
        <v>2012</v>
      </c>
      <c r="E33" s="127" t="str">
        <f>VLOOKUP(B:B,'Start List Youth'!C:F,4,FALSE)</f>
        <v>LUG</v>
      </c>
      <c r="F33" s="164">
        <f>VLOOKUP(C:C,'Upper-Lower body'!C:N,12,FALSE)</f>
        <v>7.25</v>
      </c>
      <c r="G33" s="165">
        <f>VLOOKUP(C:C,'Upper-Lower body'!C:O,13,FALSE)</f>
        <v>6.666666666666667</v>
      </c>
      <c r="H33" s="165">
        <f>VLOOKUP(C:C,'Core Strength'!C:H,6,FALSE)</f>
        <v>8.3333333333333339</v>
      </c>
      <c r="I33" s="165">
        <f>VLOOKUP(C:C,'Flex-Extension'!C:Q,15,FALSE)</f>
        <v>3.3333333333333335</v>
      </c>
      <c r="J33" s="165">
        <f>VLOOKUP(C:C,'Flex-Extension'!C:R,16,FALSE)</f>
        <v>5.5</v>
      </c>
      <c r="K33" s="165">
        <f>VLOOKUP(C:C,'Flex-Extension'!C:S,17,FALSE)</f>
        <v>5</v>
      </c>
      <c r="L33" s="165">
        <f>VLOOKUP(C:C,'Stand Leg Ext'!C:G,5,FALSE)</f>
        <v>7.5</v>
      </c>
      <c r="M33" s="165">
        <f>VLOOKUP(C:C,'Basic Acro'!C:G,5,FALSE)</f>
        <v>2</v>
      </c>
      <c r="N33" s="166">
        <f t="shared" si="0"/>
        <v>5.6979166666666661</v>
      </c>
      <c r="O33" s="164">
        <f>VLOOKUP(C:C,'Propulsion combination'!C:AS,43,FALSE)</f>
        <v>5.45</v>
      </c>
      <c r="P33" s="165">
        <f>VLOOKUP(C:C,'Bodyboost Baracuda'!C:AT,44,FALSE)</f>
        <v>6.7328904991948466</v>
      </c>
      <c r="Q33" s="165">
        <f>VLOOKUP(C:C,Height!C:AH,32,FALSE)</f>
        <v>5.3250000000000002</v>
      </c>
      <c r="R33" s="160">
        <f>VLOOKUP(C:C,'Routine Set'!C:BL,62,FALSE)</f>
        <v>5.1833333333333336</v>
      </c>
      <c r="S33" s="165">
        <f>VLOOKUP(C:C,'Flexibility in water'!C:U,19,FALSE)</f>
        <v>5.7125000000000004</v>
      </c>
      <c r="T33" s="166">
        <f t="shared" si="1"/>
        <v>5.6807447665056356</v>
      </c>
      <c r="U33" s="96">
        <f>VLOOKUP(C:C,Figures!C:H,6,FALSE)</f>
        <v>5.78409</v>
      </c>
      <c r="V33" s="607">
        <f t="shared" si="2"/>
        <v>5.7168999066022543</v>
      </c>
      <c r="W33" s="164">
        <f>IFERROR(VLOOKUP(E:E,'Grids Youth'!Z:AA,2,FALSE),1)</f>
        <v>1.05</v>
      </c>
      <c r="X33" s="166">
        <f>V33*IFERROR(VLOOKUP(E:E,'Grids Youth'!Z:AA,2,FALSE),1)</f>
        <v>6.0027449019323669</v>
      </c>
      <c r="Y33" s="604">
        <f t="shared" si="3"/>
        <v>6.0027449019323669</v>
      </c>
      <c r="Z33" s="735" t="s">
        <v>306</v>
      </c>
    </row>
    <row r="34" spans="1:26" x14ac:dyDescent="0.35">
      <c r="A34" s="87">
        <v>30</v>
      </c>
      <c r="B34" s="60">
        <v>44</v>
      </c>
      <c r="C34" s="100" t="str">
        <f>VLOOKUP(B:B,'Start List Youth'!C:F,2,FALSE)</f>
        <v>GREGOIRE Alyssia</v>
      </c>
      <c r="D34" s="483">
        <f>VLOOKUP(B:B,'Start List Youth'!C:F,3,FALSE)</f>
        <v>2013</v>
      </c>
      <c r="E34" s="127" t="str">
        <f>VLOOKUP(B:B,'Start List Youth'!C:F,4,FALSE)</f>
        <v>MORG</v>
      </c>
      <c r="F34" s="164">
        <f>VLOOKUP(C:C,'Upper-Lower body'!C:N,12,FALSE)</f>
        <v>9</v>
      </c>
      <c r="G34" s="165">
        <f>VLOOKUP(C:C,'Upper-Lower body'!C:O,13,FALSE)</f>
        <v>9</v>
      </c>
      <c r="H34" s="165">
        <f>VLOOKUP(C:C,'Core Strength'!C:H,6,FALSE)</f>
        <v>4.333333333333333</v>
      </c>
      <c r="I34" s="165">
        <f>VLOOKUP(C:C,'Flex-Extension'!C:Q,15,FALSE)</f>
        <v>3</v>
      </c>
      <c r="J34" s="165">
        <f>VLOOKUP(C:C,'Flex-Extension'!C:R,16,FALSE)</f>
        <v>4.5</v>
      </c>
      <c r="K34" s="165">
        <f>VLOOKUP(C:C,'Flex-Extension'!C:S,17,FALSE)</f>
        <v>6.5</v>
      </c>
      <c r="L34" s="165">
        <f>VLOOKUP(C:C,'Stand Leg Ext'!C:G,5,FALSE)</f>
        <v>2</v>
      </c>
      <c r="M34" s="165">
        <f>VLOOKUP(C:C,'Basic Acro'!C:G,5,FALSE)</f>
        <v>1</v>
      </c>
      <c r="N34" s="166">
        <f t="shared" si="0"/>
        <v>4.9166666666666661</v>
      </c>
      <c r="O34" s="164">
        <f>VLOOKUP(C:C,'Propulsion combination'!C:AS,43,FALSE)</f>
        <v>5.6833333333333327</v>
      </c>
      <c r="P34" s="165">
        <f>VLOOKUP(C:C,'Bodyboost Baracuda'!C:AT,44,FALSE)</f>
        <v>6.6594605475040254</v>
      </c>
      <c r="Q34" s="165">
        <f>VLOOKUP(C:C,Height!C:AH,32,FALSE)</f>
        <v>5.6583333333333332</v>
      </c>
      <c r="R34" s="160">
        <f>VLOOKUP(C:C,'Routine Set'!C:BL,62,FALSE)</f>
        <v>6.4</v>
      </c>
      <c r="S34" s="165">
        <f>VLOOKUP(C:C,'Flexibility in water'!C:U,19,FALSE)</f>
        <v>5.6333333333333337</v>
      </c>
      <c r="T34" s="166">
        <f t="shared" si="1"/>
        <v>6.0068921095008054</v>
      </c>
      <c r="U34" s="96">
        <f>VLOOKUP(C:C,Figures!C:H,6,FALSE)</f>
        <v>6.0954500000000005</v>
      </c>
      <c r="V34" s="607">
        <f t="shared" si="2"/>
        <v>5.7063918438003221</v>
      </c>
      <c r="W34" s="164">
        <f>IFERROR(VLOOKUP(E:E,'Grids Youth'!Z:AA,2,FALSE),1)</f>
        <v>1.05</v>
      </c>
      <c r="X34" s="166">
        <f>V34*IFERROR(VLOOKUP(E:E,'Grids Youth'!Z:AA,2,FALSE),1)</f>
        <v>5.9917114359903385</v>
      </c>
      <c r="Y34" s="604">
        <f t="shared" si="3"/>
        <v>5.9917114359903385</v>
      </c>
      <c r="Z34" s="735" t="s">
        <v>306</v>
      </c>
    </row>
    <row r="35" spans="1:26" x14ac:dyDescent="0.35">
      <c r="A35" s="87">
        <v>31</v>
      </c>
      <c r="B35" s="60">
        <v>7</v>
      </c>
      <c r="C35" s="100" t="str">
        <f>VLOOKUP(B:B,'Start List Youth'!C:F,2,FALSE)</f>
        <v>DOBER Maria</v>
      </c>
      <c r="D35" s="483">
        <f>VLOOKUP(B:B,'Start List Youth'!C:F,3,FALSE)</f>
        <v>2012</v>
      </c>
      <c r="E35" s="127" t="str">
        <f>VLOOKUP(B:B,'Start List Youth'!C:F,4,FALSE)</f>
        <v>ASB</v>
      </c>
      <c r="F35" s="168">
        <f>VLOOKUP(C:C,'Upper-Lower body'!C:N,12,FALSE)</f>
        <v>1</v>
      </c>
      <c r="G35" s="169">
        <f>VLOOKUP(C:C,'Upper-Lower body'!C:O,13,FALSE)</f>
        <v>8</v>
      </c>
      <c r="H35" s="165">
        <f>VLOOKUP(C:C,'Core Strength'!C:H,6,FALSE)</f>
        <v>5.666666666666667</v>
      </c>
      <c r="I35" s="169">
        <f>VLOOKUP(C:C,'Flex-Extension'!C:Q,15,FALSE)</f>
        <v>5.333333333333333</v>
      </c>
      <c r="J35" s="169">
        <f>VLOOKUP(C:C,'Flex-Extension'!C:R,16,FALSE)</f>
        <v>7</v>
      </c>
      <c r="K35" s="169">
        <f>VLOOKUP(C:C,'Flex-Extension'!C:S,17,FALSE)</f>
        <v>7.75</v>
      </c>
      <c r="L35" s="165">
        <f>VLOOKUP(C:C,'Stand Leg Ext'!C:G,5,FALSE)</f>
        <v>3.5</v>
      </c>
      <c r="M35" s="165">
        <f>VLOOKUP(C:C,'Basic Acro'!C:G,5,FALSE)</f>
        <v>1</v>
      </c>
      <c r="N35" s="166">
        <f t="shared" si="0"/>
        <v>4.90625</v>
      </c>
      <c r="O35" s="168">
        <f>VLOOKUP(C:C,'Propulsion combination'!C:AS,43,FALSE)</f>
        <v>6.2833333333333323</v>
      </c>
      <c r="P35" s="169">
        <f>VLOOKUP(C:C,'Bodyboost Baracuda'!C:AT,44,FALSE)</f>
        <v>5.8555958132045092</v>
      </c>
      <c r="Q35" s="169">
        <f>VLOOKUP(C:C,Height!C:AH,32,FALSE)</f>
        <v>5.552777777777778</v>
      </c>
      <c r="R35" s="160">
        <f>VLOOKUP(C:C,'Routine Set'!C:BL,62,FALSE)</f>
        <v>5.1333333333333337</v>
      </c>
      <c r="S35" s="165">
        <f>VLOOKUP(C:C,'Flexibility in water'!C:U,19,FALSE)</f>
        <v>6.1</v>
      </c>
      <c r="T35" s="170">
        <f t="shared" si="1"/>
        <v>5.7850080515297906</v>
      </c>
      <c r="U35" s="96">
        <f>VLOOKUP(C:C,Figures!C:H,6,FALSE)</f>
        <v>6.2625000000000002</v>
      </c>
      <c r="V35" s="608">
        <f t="shared" si="2"/>
        <v>5.6646282206119167</v>
      </c>
      <c r="W35" s="164">
        <f>IFERROR(VLOOKUP(E:E,'Grids Youth'!Z:AA,2,FALSE),1)</f>
        <v>1.05</v>
      </c>
      <c r="X35" s="166">
        <f>V35*IFERROR(VLOOKUP(E:E,'Grids Youth'!Z:AA,2,FALSE),1)</f>
        <v>5.9478596316425127</v>
      </c>
      <c r="Y35" s="604">
        <f t="shared" si="3"/>
        <v>5.9478596316425127</v>
      </c>
      <c r="Z35" s="735" t="s">
        <v>306</v>
      </c>
    </row>
    <row r="36" spans="1:26" x14ac:dyDescent="0.35">
      <c r="A36" s="87">
        <v>32</v>
      </c>
      <c r="B36" s="60">
        <v>8</v>
      </c>
      <c r="C36" s="100" t="str">
        <f>VLOOKUP(B:B,'Start List Youth'!C:F,2,FALSE)</f>
        <v>MESKINI Iman</v>
      </c>
      <c r="D36" s="483">
        <f>VLOOKUP(B:B,'Start List Youth'!C:F,3,FALSE)</f>
        <v>2012</v>
      </c>
      <c r="E36" s="127" t="str">
        <f>VLOOKUP(B:B,'Start List Youth'!C:F,4,FALSE)</f>
        <v>LNZ</v>
      </c>
      <c r="F36" s="164">
        <f>VLOOKUP(C:C,'Upper-Lower body'!C:N,12,FALSE)</f>
        <v>6.5</v>
      </c>
      <c r="G36" s="165">
        <f>VLOOKUP(C:C,'Upper-Lower body'!C:O,13,FALSE)</f>
        <v>7.666666666666667</v>
      </c>
      <c r="H36" s="165">
        <f>VLOOKUP(C:C,'Core Strength'!C:H,6,FALSE)</f>
        <v>4.666666666666667</v>
      </c>
      <c r="I36" s="165">
        <f>VLOOKUP(C:C,'Flex-Extension'!C:Q,15,FALSE)</f>
        <v>3.3333333333333335</v>
      </c>
      <c r="J36" s="165">
        <f>VLOOKUP(C:C,'Flex-Extension'!C:R,16,FALSE)</f>
        <v>5.5</v>
      </c>
      <c r="K36" s="165">
        <f>VLOOKUP(C:C,'Flex-Extension'!C:S,17,FALSE)</f>
        <v>6.5</v>
      </c>
      <c r="L36" s="165">
        <f>VLOOKUP(C:C,'Stand Leg Ext'!C:G,5,FALSE)</f>
        <v>3.5</v>
      </c>
      <c r="M36" s="165">
        <f>VLOOKUP(C:C,'Basic Acro'!C:G,5,FALSE)</f>
        <v>1</v>
      </c>
      <c r="N36" s="166">
        <f t="shared" si="0"/>
        <v>4.8333333333333339</v>
      </c>
      <c r="O36" s="164">
        <f>VLOOKUP(C:C,'Propulsion combination'!C:AS,43,FALSE)</f>
        <v>5.9499999999999993</v>
      </c>
      <c r="P36" s="165">
        <f>VLOOKUP(C:C,'Bodyboost Baracuda'!C:AT,44,FALSE)</f>
        <v>6.6195652173913047</v>
      </c>
      <c r="Q36" s="165">
        <f>VLOOKUP(C:C,Height!C:AH,32,FALSE)</f>
        <v>3.8805555555555551</v>
      </c>
      <c r="R36" s="160">
        <f>VLOOKUP(C:C,'Routine Set'!C:BL,62,FALSE)</f>
        <v>6.25</v>
      </c>
      <c r="S36" s="165">
        <f>VLOOKUP(C:C,'Flexibility in water'!C:U,19,FALSE)</f>
        <v>6.0374999999999996</v>
      </c>
      <c r="T36" s="166">
        <f t="shared" si="1"/>
        <v>5.7475241545893727</v>
      </c>
      <c r="U36" s="96">
        <f>VLOOKUP(C:C,Figures!C:H,6,FALSE)</f>
        <v>6.2761399999999998</v>
      </c>
      <c r="V36" s="607">
        <f t="shared" si="2"/>
        <v>5.631851661835749</v>
      </c>
      <c r="W36" s="164">
        <f>IFERROR(VLOOKUP(E:E,'Grids Youth'!Z:AA,2,FALSE),1)</f>
        <v>1.05</v>
      </c>
      <c r="X36" s="166">
        <f>V36*IFERROR(VLOOKUP(E:E,'Grids Youth'!Z:AA,2,FALSE),1)</f>
        <v>5.9134442449275371</v>
      </c>
      <c r="Y36" s="604">
        <f t="shared" si="3"/>
        <v>5.9134442449275371</v>
      </c>
      <c r="Z36" s="735" t="s">
        <v>306</v>
      </c>
    </row>
    <row r="37" spans="1:26" x14ac:dyDescent="0.35">
      <c r="A37" s="83">
        <v>33</v>
      </c>
      <c r="B37" s="60">
        <v>10</v>
      </c>
      <c r="C37" s="100" t="str">
        <f>VLOOKUP(B:B,'Start List Youth'!C:F,2,FALSE)</f>
        <v>BLATTER Phoebe Matilda</v>
      </c>
      <c r="D37" s="483">
        <f>VLOOKUP(B:B,'Start List Youth'!C:F,3,FALSE)</f>
        <v>2011</v>
      </c>
      <c r="E37" s="127" t="str">
        <f>VLOOKUP(B:B,'Start List Youth'!C:F,4,FALSE)</f>
        <v>SVB</v>
      </c>
      <c r="F37" s="164">
        <f>VLOOKUP(C:C,'Upper-Lower body'!C:N,12,FALSE)</f>
        <v>7.25</v>
      </c>
      <c r="G37" s="165">
        <f>VLOOKUP(C:C,'Upper-Lower body'!C:O,13,FALSE)</f>
        <v>8.6666666666666661</v>
      </c>
      <c r="H37" s="165">
        <f>VLOOKUP(C:C,'Core Strength'!C:H,6,FALSE)</f>
        <v>8.3333333333333339</v>
      </c>
      <c r="I37" s="165">
        <f>VLOOKUP(C:C,'Flex-Extension'!C:Q,15,FALSE)</f>
        <v>4.333333333333333</v>
      </c>
      <c r="J37" s="165">
        <f>VLOOKUP(C:C,'Flex-Extension'!C:R,16,FALSE)</f>
        <v>6.5</v>
      </c>
      <c r="K37" s="165">
        <f>VLOOKUP(C:C,'Flex-Extension'!C:S,17,FALSE)</f>
        <v>8</v>
      </c>
      <c r="L37" s="165">
        <f>VLOOKUP(C:C,'Stand Leg Ext'!C:G,5,FALSE)</f>
        <v>3.5</v>
      </c>
      <c r="M37" s="165">
        <f>VLOOKUP(C:C,'Basic Acro'!C:G,5,FALSE)</f>
        <v>1.5</v>
      </c>
      <c r="N37" s="166">
        <f t="shared" ref="N37:N68" si="4">AVERAGE(F37:M37)</f>
        <v>6.0104166666666661</v>
      </c>
      <c r="O37" s="164">
        <f>VLOOKUP(C:C,'Propulsion combination'!C:AS,43,FALSE)</f>
        <v>6.1166666666666663</v>
      </c>
      <c r="P37" s="165">
        <f>VLOOKUP(C:C,'Bodyboost Baracuda'!C:AT,44,FALSE)</f>
        <v>6.096457326892109</v>
      </c>
      <c r="Q37" s="165">
        <f>VLOOKUP(C:C,Height!C:AH,32,FALSE)</f>
        <v>4.9249999999999998</v>
      </c>
      <c r="R37" s="160">
        <f>VLOOKUP(C:C,'Routine Set'!C:BL,62,FALSE)</f>
        <v>4.5666666666666664</v>
      </c>
      <c r="S37" s="165">
        <f>VLOOKUP(C:C,'Flexibility in water'!C:U,19,FALSE)</f>
        <v>5.9083333333333332</v>
      </c>
      <c r="T37" s="166">
        <f t="shared" ref="T37:T68" si="5">AVERAGE(O37:S37)</f>
        <v>5.5226247987117549</v>
      </c>
      <c r="U37" s="96">
        <f>VLOOKUP(C:C,Figures!C:H,6,FALSE)</f>
        <v>5.3931800000000001</v>
      </c>
      <c r="V37" s="607">
        <f t="shared" ref="V37:V68" si="6">+N37*0.3+T37*0.4+U37*0.3</f>
        <v>5.6301289194847017</v>
      </c>
      <c r="W37" s="164">
        <f>IFERROR(VLOOKUP(E:E,'Grids Youth'!Z:AA,2,FALSE),1)</f>
        <v>1.05</v>
      </c>
      <c r="X37" s="166">
        <f>V37*IFERROR(VLOOKUP(E:E,'Grids Youth'!Z:AA,2,FALSE),1)</f>
        <v>5.9116353654589373</v>
      </c>
      <c r="Y37" s="604">
        <f t="shared" ref="Y37:Y68" si="7">X37</f>
        <v>5.9116353654589373</v>
      </c>
      <c r="Z37" s="735" t="s">
        <v>317</v>
      </c>
    </row>
    <row r="38" spans="1:26" x14ac:dyDescent="0.35">
      <c r="A38" s="87">
        <v>34</v>
      </c>
      <c r="B38" s="60">
        <v>58</v>
      </c>
      <c r="C38" s="100" t="str">
        <f>VLOOKUP(B:B,'Start List Youth'!C:F,2,FALSE)</f>
        <v>ZULLI Laura</v>
      </c>
      <c r="D38" s="483">
        <f>VLOOKUP(B:B,'Start List Youth'!C:F,3,FALSE)</f>
        <v>2011</v>
      </c>
      <c r="E38" s="127" t="str">
        <f>VLOOKUP(B:B,'Start List Youth'!C:F,4,FALSE)</f>
        <v>LNZ</v>
      </c>
      <c r="F38" s="164">
        <f>VLOOKUP(C:C,'Upper-Lower body'!C:N,12,FALSE)</f>
        <v>7.25</v>
      </c>
      <c r="G38" s="165">
        <f>VLOOKUP(C:C,'Upper-Lower body'!C:O,13,FALSE)</f>
        <v>8.6666666666666661</v>
      </c>
      <c r="H38" s="165">
        <f>VLOOKUP(C:C,'Core Strength'!C:H,6,FALSE)</f>
        <v>9</v>
      </c>
      <c r="I38" s="165">
        <f>VLOOKUP(C:C,'Flex-Extension'!C:Q,15,FALSE)</f>
        <v>4.333333333333333</v>
      </c>
      <c r="J38" s="165">
        <f>VLOOKUP(C:C,'Flex-Extension'!C:R,16,FALSE)</f>
        <v>4.5</v>
      </c>
      <c r="K38" s="165">
        <f>VLOOKUP(C:C,'Flex-Extension'!C:S,17,FALSE)</f>
        <v>7.5</v>
      </c>
      <c r="L38" s="165">
        <f>VLOOKUP(C:C,'Stand Leg Ext'!C:G,5,FALSE)</f>
        <v>2</v>
      </c>
      <c r="M38" s="165">
        <f>VLOOKUP(C:C,'Basic Acro'!C:G,5,FALSE)</f>
        <v>2</v>
      </c>
      <c r="N38" s="166">
        <f t="shared" si="4"/>
        <v>5.65625</v>
      </c>
      <c r="O38" s="164">
        <f>VLOOKUP(C:C,'Propulsion combination'!C:AS,43,FALSE)</f>
        <v>5.8666666666666663</v>
      </c>
      <c r="P38" s="165">
        <f>VLOOKUP(C:C,'Bodyboost Baracuda'!C:AT,44,FALSE)</f>
        <v>6.3322463768115931</v>
      </c>
      <c r="Q38" s="165">
        <f>VLOOKUP(C:C,Height!C:AH,32,FALSE)</f>
        <v>5.4972222222222218</v>
      </c>
      <c r="R38" s="160">
        <f>VLOOKUP(C:C,'Routine Set'!C:BL,62,FALSE)</f>
        <v>5.0999999999999996</v>
      </c>
      <c r="S38" s="165">
        <f>VLOOKUP(C:C,'Flexibility in water'!C:U,19,FALSE)</f>
        <v>5.958333333333333</v>
      </c>
      <c r="T38" s="166">
        <f t="shared" si="5"/>
        <v>5.7508937198067631</v>
      </c>
      <c r="U38" s="96">
        <f>VLOOKUP(C:C,Figures!C:H,6,FALSE)</f>
        <v>5.4351500000000001</v>
      </c>
      <c r="V38" s="607">
        <f t="shared" si="6"/>
        <v>5.6277774879227049</v>
      </c>
      <c r="W38" s="164">
        <f>IFERROR(VLOOKUP(E:E,'Grids Youth'!Z:AA,2,FALSE),1)</f>
        <v>1.05</v>
      </c>
      <c r="X38" s="166">
        <f>V38*IFERROR(VLOOKUP(E:E,'Grids Youth'!Z:AA,2,FALSE),1)</f>
        <v>5.9091663623188406</v>
      </c>
      <c r="Y38" s="604">
        <f t="shared" si="7"/>
        <v>5.9091663623188406</v>
      </c>
      <c r="Z38" s="735" t="s">
        <v>317</v>
      </c>
    </row>
    <row r="39" spans="1:26" x14ac:dyDescent="0.35">
      <c r="A39" s="87">
        <v>35</v>
      </c>
      <c r="B39" s="60">
        <v>2</v>
      </c>
      <c r="C39" s="100" t="str">
        <f>VLOOKUP(B:B,'Start List Youth'!C:F,2,FALSE)</f>
        <v>GROB Catalina</v>
      </c>
      <c r="D39" s="483">
        <f>VLOOKUP(B:B,'Start List Youth'!C:F,3,FALSE)</f>
        <v>2012</v>
      </c>
      <c r="E39" s="127" t="str">
        <f>VLOOKUP(B:B,'Start List Youth'!C:F,4,FALSE)</f>
        <v>FLOS</v>
      </c>
      <c r="F39" s="164">
        <f>VLOOKUP(C:C,'Upper-Lower body'!C:N,12,FALSE)</f>
        <v>5</v>
      </c>
      <c r="G39" s="165">
        <f>VLOOKUP(C:C,'Upper-Lower body'!C:O,13,FALSE)</f>
        <v>6.166666666666667</v>
      </c>
      <c r="H39" s="165">
        <f>VLOOKUP(C:C,'Core Strength'!C:H,6,FALSE)</f>
        <v>7.666666666666667</v>
      </c>
      <c r="I39" s="165">
        <f>VLOOKUP(C:C,'Flex-Extension'!C:Q,15,FALSE)</f>
        <v>4.666666666666667</v>
      </c>
      <c r="J39" s="165">
        <f>VLOOKUP(C:C,'Flex-Extension'!C:R,16,FALSE)</f>
        <v>4.5</v>
      </c>
      <c r="K39" s="165">
        <f>VLOOKUP(C:C,'Flex-Extension'!C:S,17,FALSE)</f>
        <v>7.75</v>
      </c>
      <c r="L39" s="165">
        <f>VLOOKUP(C:C,'Stand Leg Ext'!C:G,5,FALSE)</f>
        <v>7.5</v>
      </c>
      <c r="M39" s="165">
        <f>VLOOKUP(C:C,'Basic Acro'!C:G,5,FALSE)</f>
        <v>0.5</v>
      </c>
      <c r="N39" s="166">
        <f t="shared" si="4"/>
        <v>5.46875</v>
      </c>
      <c r="O39" s="164">
        <f>VLOOKUP(C:C,'Propulsion combination'!C:AS,43,FALSE)</f>
        <v>6.0166666666666675</v>
      </c>
      <c r="P39" s="165">
        <f>VLOOKUP(C:C,'Bodyboost Baracuda'!C:AT,44,FALSE)</f>
        <v>6.2616344605475041</v>
      </c>
      <c r="Q39" s="165">
        <f>VLOOKUP(C:C,Height!C:AH,32,FALSE)</f>
        <v>5.3805555555555546</v>
      </c>
      <c r="R39" s="160">
        <f>VLOOKUP(C:C,'Routine Set'!C:BL,62,FALSE)</f>
        <v>6.0333333333333323</v>
      </c>
      <c r="S39" s="165">
        <f>VLOOKUP(C:C,'Flexibility in water'!C:U,19,FALSE)</f>
        <v>6.7791666666666659</v>
      </c>
      <c r="T39" s="166">
        <f t="shared" si="5"/>
        <v>6.0942713365539438</v>
      </c>
      <c r="U39" s="96">
        <f>VLOOKUP(C:C,Figures!C:H,6,FALSE)</f>
        <v>5.9840900000000001</v>
      </c>
      <c r="V39" s="607">
        <f t="shared" si="6"/>
        <v>5.8735605346215776</v>
      </c>
      <c r="W39" s="164">
        <f>IFERROR(VLOOKUP(E:E,'Grids Youth'!Z:AA,2,FALSE),1)</f>
        <v>1</v>
      </c>
      <c r="X39" s="166">
        <f>V39*IFERROR(VLOOKUP(E:E,'Grids Youth'!Z:AA,2,FALSE),1)</f>
        <v>5.8735605346215776</v>
      </c>
      <c r="Y39" s="604">
        <f t="shared" si="7"/>
        <v>5.8735605346215776</v>
      </c>
      <c r="Z39" s="735" t="s">
        <v>306</v>
      </c>
    </row>
    <row r="40" spans="1:26" x14ac:dyDescent="0.35">
      <c r="A40" s="87">
        <v>36</v>
      </c>
      <c r="B40" s="60">
        <v>24</v>
      </c>
      <c r="C40" s="100" t="str">
        <f>VLOOKUP(B:B,'Start List Youth'!C:F,2,FALSE)</f>
        <v>SCHEUZGER Zoé</v>
      </c>
      <c r="D40" s="483">
        <f>VLOOKUP(B:B,'Start List Youth'!C:F,3,FALSE)</f>
        <v>2012</v>
      </c>
      <c r="E40" s="127" t="str">
        <f>VLOOKUP(B:B,'Start List Youth'!C:F,4,FALSE)</f>
        <v>ASB</v>
      </c>
      <c r="F40" s="164">
        <f>VLOOKUP(C:C,'Upper-Lower body'!C:N,12,FALSE)</f>
        <v>5.75</v>
      </c>
      <c r="G40" s="165">
        <f>VLOOKUP(C:C,'Upper-Lower body'!C:O,13,FALSE)</f>
        <v>7.833333333333333</v>
      </c>
      <c r="H40" s="165">
        <f>VLOOKUP(C:C,'Core Strength'!C:H,6,FALSE)</f>
        <v>9</v>
      </c>
      <c r="I40" s="165">
        <f>VLOOKUP(C:C,'Flex-Extension'!C:Q,15,FALSE)</f>
        <v>2</v>
      </c>
      <c r="J40" s="165">
        <f>VLOOKUP(C:C,'Flex-Extension'!C:R,16,FALSE)</f>
        <v>5.5</v>
      </c>
      <c r="K40" s="165">
        <f>VLOOKUP(C:C,'Flex-Extension'!C:S,17,FALSE)</f>
        <v>6.5</v>
      </c>
      <c r="L40" s="165">
        <f>VLOOKUP(C:C,'Stand Leg Ext'!C:G,5,FALSE)</f>
        <v>3.5</v>
      </c>
      <c r="M40" s="165">
        <f>VLOOKUP(C:C,'Basic Acro'!C:G,5,FALSE)</f>
        <v>0</v>
      </c>
      <c r="N40" s="166">
        <f t="shared" si="4"/>
        <v>5.0104166666666661</v>
      </c>
      <c r="O40" s="164">
        <f>VLOOKUP(C:C,'Propulsion combination'!C:AS,43,FALSE)</f>
        <v>6.1333333333333337</v>
      </c>
      <c r="P40" s="165">
        <f>VLOOKUP(C:C,'Bodyboost Baracuda'!C:AT,44,FALSE)</f>
        <v>6.4481078904991929</v>
      </c>
      <c r="Q40" s="165">
        <f>VLOOKUP(C:C,Height!C:AH,32,FALSE)</f>
        <v>5.7666666666666666</v>
      </c>
      <c r="R40" s="160">
        <f>VLOOKUP(C:C,'Routine Set'!C:BL,62,FALSE)</f>
        <v>5.3833333333333329</v>
      </c>
      <c r="S40" s="165">
        <f>VLOOKUP(C:C,'Flexibility in water'!C:U,19,FALSE)</f>
        <v>5.2333333333333325</v>
      </c>
      <c r="T40" s="166">
        <f t="shared" si="5"/>
        <v>5.7929549114331724</v>
      </c>
      <c r="U40" s="96">
        <f>VLOOKUP(C:C,Figures!C:H,6,FALSE)</f>
        <v>5.7977299999999996</v>
      </c>
      <c r="V40" s="607">
        <f t="shared" si="6"/>
        <v>5.5596259645732689</v>
      </c>
      <c r="W40" s="164">
        <f>IFERROR(VLOOKUP(E:E,'Grids Youth'!Z:AA,2,FALSE),1)</f>
        <v>1.05</v>
      </c>
      <c r="X40" s="166">
        <f>V40*IFERROR(VLOOKUP(E:E,'Grids Youth'!Z:AA,2,FALSE),1)</f>
        <v>5.8376072628019324</v>
      </c>
      <c r="Y40" s="604">
        <f t="shared" si="7"/>
        <v>5.8376072628019324</v>
      </c>
      <c r="Z40" s="735" t="s">
        <v>306</v>
      </c>
    </row>
    <row r="41" spans="1:26" x14ac:dyDescent="0.35">
      <c r="A41" s="83">
        <v>37</v>
      </c>
      <c r="B41" s="60">
        <v>36</v>
      </c>
      <c r="C41" s="100" t="str">
        <f>VLOOKUP(B:B,'Start List Youth'!C:F,2,FALSE)</f>
        <v>SERGEEVA Barbara</v>
      </c>
      <c r="D41" s="483">
        <f>VLOOKUP(B:B,'Start List Youth'!C:F,3,FALSE)</f>
        <v>2012</v>
      </c>
      <c r="E41" s="127" t="str">
        <f>VLOOKUP(B:B,'Start List Youth'!C:F,4,FALSE)</f>
        <v>GN1885</v>
      </c>
      <c r="F41" s="164">
        <f>VLOOKUP(C:C,'Upper-Lower body'!C:N,12,FALSE)</f>
        <v>2</v>
      </c>
      <c r="G41" s="165">
        <f>VLOOKUP(C:C,'Upper-Lower body'!C:O,13,FALSE)</f>
        <v>7.833333333333333</v>
      </c>
      <c r="H41" s="165">
        <f>VLOOKUP(C:C,'Core Strength'!C:H,6,FALSE)</f>
        <v>6</v>
      </c>
      <c r="I41" s="165">
        <f>VLOOKUP(C:C,'Flex-Extension'!C:Q,15,FALSE)</f>
        <v>6.333333333333333</v>
      </c>
      <c r="J41" s="165">
        <f>VLOOKUP(C:C,'Flex-Extension'!C:R,16,FALSE)</f>
        <v>5.5</v>
      </c>
      <c r="K41" s="165">
        <f>VLOOKUP(C:C,'Flex-Extension'!C:S,17,FALSE)</f>
        <v>8.25</v>
      </c>
      <c r="L41" s="165">
        <f>VLOOKUP(C:C,'Stand Leg Ext'!C:G,5,FALSE)</f>
        <v>3.5</v>
      </c>
      <c r="M41" s="165">
        <f>VLOOKUP(C:C,'Basic Acro'!C:G,5,FALSE)</f>
        <v>1.5</v>
      </c>
      <c r="N41" s="166">
        <f t="shared" si="4"/>
        <v>5.114583333333333</v>
      </c>
      <c r="O41" s="164">
        <f>VLOOKUP(C:C,'Propulsion combination'!C:AS,43,FALSE)</f>
        <v>5.9833333333333334</v>
      </c>
      <c r="P41" s="165">
        <f>VLOOKUP(C:C,'Bodyboost Baracuda'!C:AT,44,FALSE)</f>
        <v>6.1917874396135266</v>
      </c>
      <c r="Q41" s="165">
        <f>VLOOKUP(C:C,Height!C:AH,32,FALSE)</f>
        <v>5.2249999999999996</v>
      </c>
      <c r="R41" s="160">
        <f>VLOOKUP(C:C,'Routine Set'!C:BL,62,FALSE)</f>
        <v>4.5333333333333332</v>
      </c>
      <c r="S41" s="165">
        <f>VLOOKUP(C:C,'Flexibility in water'!C:U,19,FALSE)</f>
        <v>6.0791666666666675</v>
      </c>
      <c r="T41" s="166">
        <f t="shared" si="5"/>
        <v>5.6025241545893723</v>
      </c>
      <c r="U41" s="96">
        <f>VLOOKUP(C:C,Figures!C:H,6,FALSE)</f>
        <v>5.9181800000000004</v>
      </c>
      <c r="V41" s="607">
        <f t="shared" si="6"/>
        <v>5.5508386618357486</v>
      </c>
      <c r="W41" s="164">
        <f>IFERROR(VLOOKUP(E:E,'Grids Youth'!Z:AA,2,FALSE),1)</f>
        <v>1.05</v>
      </c>
      <c r="X41" s="166">
        <f>V41*IFERROR(VLOOKUP(E:E,'Grids Youth'!Z:AA,2,FALSE),1)</f>
        <v>5.8283805949275367</v>
      </c>
      <c r="Y41" s="604">
        <f t="shared" si="7"/>
        <v>5.8283805949275367</v>
      </c>
      <c r="Z41" s="735" t="s">
        <v>317</v>
      </c>
    </row>
    <row r="42" spans="1:26" x14ac:dyDescent="0.35">
      <c r="A42" s="87">
        <v>38</v>
      </c>
      <c r="B42" s="60">
        <v>19</v>
      </c>
      <c r="C42" s="100" t="str">
        <f>VLOOKUP(B:B,'Start List Youth'!C:F,2,FALSE)</f>
        <v>AFFOLTER Elena</v>
      </c>
      <c r="D42" s="483">
        <f>VLOOKUP(B:B,'Start List Youth'!C:F,3,FALSE)</f>
        <v>2013</v>
      </c>
      <c r="E42" s="127" t="str">
        <f>VLOOKUP(B:B,'Start List Youth'!C:F,4,FALSE)</f>
        <v>LNZ</v>
      </c>
      <c r="F42" s="164">
        <f>VLOOKUP(C:C,'Upper-Lower body'!C:N,12,FALSE)</f>
        <v>6.5</v>
      </c>
      <c r="G42" s="165">
        <f>VLOOKUP(C:C,'Upper-Lower body'!C:O,13,FALSE)</f>
        <v>7.833333333333333</v>
      </c>
      <c r="H42" s="165">
        <f>VLOOKUP(C:C,'Core Strength'!C:H,6,FALSE)</f>
        <v>5</v>
      </c>
      <c r="I42" s="165">
        <f>VLOOKUP(C:C,'Flex-Extension'!C:Q,15,FALSE)</f>
        <v>4</v>
      </c>
      <c r="J42" s="165">
        <f>VLOOKUP(C:C,'Flex-Extension'!C:R,16,FALSE)</f>
        <v>5.5</v>
      </c>
      <c r="K42" s="165">
        <f>VLOOKUP(C:C,'Flex-Extension'!C:S,17,FALSE)</f>
        <v>5.5</v>
      </c>
      <c r="L42" s="165">
        <f>VLOOKUP(C:C,'Stand Leg Ext'!C:G,5,FALSE)</f>
        <v>5</v>
      </c>
      <c r="M42" s="165">
        <f>VLOOKUP(C:C,'Basic Acro'!C:G,5,FALSE)</f>
        <v>1.5</v>
      </c>
      <c r="N42" s="166">
        <f t="shared" si="4"/>
        <v>5.1041666666666661</v>
      </c>
      <c r="O42" s="164">
        <f>VLOOKUP(C:C,'Propulsion combination'!C:AS,43,FALSE)</f>
        <v>5.65</v>
      </c>
      <c r="P42" s="165">
        <f>VLOOKUP(C:C,'Bodyboost Baracuda'!C:AT,44,FALSE)</f>
        <v>6.2521739130434781</v>
      </c>
      <c r="Q42" s="165">
        <f>VLOOKUP(C:C,Height!C:AH,32,FALSE)</f>
        <v>5.1388888888888893</v>
      </c>
      <c r="R42" s="160">
        <f>VLOOKUP(C:C,'Routine Set'!C:BL,62,FALSE)</f>
        <v>5.5500000000000007</v>
      </c>
      <c r="S42" s="165">
        <f>VLOOKUP(C:C,'Flexibility in water'!C:U,19,FALSE)</f>
        <v>5.8250000000000002</v>
      </c>
      <c r="T42" s="166">
        <f t="shared" si="5"/>
        <v>5.6832125603864743</v>
      </c>
      <c r="U42" s="96">
        <f>VLOOKUP(C:C,Figures!C:H,6,FALSE)</f>
        <v>5.6965899999999996</v>
      </c>
      <c r="V42" s="607">
        <f t="shared" si="6"/>
        <v>5.5135120241545899</v>
      </c>
      <c r="W42" s="164">
        <f>IFERROR(VLOOKUP(E:E,'Grids Youth'!Z:AA,2,FALSE),1)</f>
        <v>1.05</v>
      </c>
      <c r="X42" s="166">
        <f>V42*IFERROR(VLOOKUP(E:E,'Grids Youth'!Z:AA,2,FALSE),1)</f>
        <v>5.7891876253623193</v>
      </c>
      <c r="Y42" s="604">
        <f t="shared" si="7"/>
        <v>5.7891876253623193</v>
      </c>
      <c r="Z42" s="735" t="s">
        <v>317</v>
      </c>
    </row>
    <row r="43" spans="1:26" x14ac:dyDescent="0.35">
      <c r="A43" s="87">
        <v>39</v>
      </c>
      <c r="B43" s="60">
        <v>68</v>
      </c>
      <c r="C43" s="100" t="str">
        <f>VLOOKUP(B:B,'Start List Youth'!C:F,2,FALSE)</f>
        <v>WYSS Livia</v>
      </c>
      <c r="D43" s="483">
        <f>VLOOKUP(B:B,'Start List Youth'!C:F,3,FALSE)</f>
        <v>2012</v>
      </c>
      <c r="E43" s="127" t="str">
        <f>VLOOKUP(B:B,'Start List Youth'!C:F,4,FALSE)</f>
        <v>FLOS</v>
      </c>
      <c r="F43" s="164">
        <f>VLOOKUP(C:C,'Upper-Lower body'!C:N,12,FALSE)</f>
        <v>7.25</v>
      </c>
      <c r="G43" s="165">
        <f>VLOOKUP(C:C,'Upper-Lower body'!C:O,13,FALSE)</f>
        <v>7</v>
      </c>
      <c r="H43" s="165">
        <f>VLOOKUP(C:C,'Core Strength'!C:H,6,FALSE)</f>
        <v>9</v>
      </c>
      <c r="I43" s="165">
        <f>VLOOKUP(C:C,'Flex-Extension'!C:Q,15,FALSE)</f>
        <v>5.333333333333333</v>
      </c>
      <c r="J43" s="165">
        <f>VLOOKUP(C:C,'Flex-Extension'!C:R,16,FALSE)</f>
        <v>4.5</v>
      </c>
      <c r="K43" s="165">
        <f>VLOOKUP(C:C,'Flex-Extension'!C:S,17,FALSE)</f>
        <v>6.5</v>
      </c>
      <c r="L43" s="165">
        <f>VLOOKUP(C:C,'Stand Leg Ext'!C:G,5,FALSE)</f>
        <v>5</v>
      </c>
      <c r="M43" s="165">
        <f>VLOOKUP(C:C,'Basic Acro'!C:G,5,FALSE)</f>
        <v>1</v>
      </c>
      <c r="N43" s="166">
        <f t="shared" si="4"/>
        <v>5.6979166666666661</v>
      </c>
      <c r="O43" s="164">
        <f>VLOOKUP(C:C,'Propulsion combination'!C:AS,43,FALSE)</f>
        <v>5.5333333333333341</v>
      </c>
      <c r="P43" s="165">
        <f>VLOOKUP(C:C,'Bodyboost Baracuda'!C:AT,44,FALSE)</f>
        <v>6.1936392914653791</v>
      </c>
      <c r="Q43" s="165">
        <f>VLOOKUP(C:C,Height!C:AH,32,FALSE)</f>
        <v>5.2583333333333337</v>
      </c>
      <c r="R43" s="160">
        <f>VLOOKUP(C:C,'Routine Set'!C:BL,62,FALSE)</f>
        <v>5.9833333333333325</v>
      </c>
      <c r="S43" s="165">
        <f>VLOOKUP(C:C,'Flexibility in water'!C:U,19,FALSE)</f>
        <v>6.35</v>
      </c>
      <c r="T43" s="166">
        <f t="shared" si="5"/>
        <v>5.8637278582930765</v>
      </c>
      <c r="U43" s="96">
        <f>VLOOKUP(C:C,Figures!C:H,6,FALSE)</f>
        <v>5.7693199999999996</v>
      </c>
      <c r="V43" s="607">
        <f t="shared" si="6"/>
        <v>5.7856621433172304</v>
      </c>
      <c r="W43" s="164">
        <f>IFERROR(VLOOKUP(E:E,'Grids Youth'!Z:AA,2,FALSE),1)</f>
        <v>1</v>
      </c>
      <c r="X43" s="166">
        <f>V43*IFERROR(VLOOKUP(E:E,'Grids Youth'!Z:AA,2,FALSE),1)</f>
        <v>5.7856621433172304</v>
      </c>
      <c r="Y43" s="604">
        <f t="shared" si="7"/>
        <v>5.7856621433172304</v>
      </c>
      <c r="Z43" s="735" t="s">
        <v>317</v>
      </c>
    </row>
    <row r="44" spans="1:26" x14ac:dyDescent="0.35">
      <c r="A44" s="87">
        <v>40</v>
      </c>
      <c r="B44" s="60">
        <v>37</v>
      </c>
      <c r="C44" s="100" t="str">
        <f>VLOOKUP(B:B,'Start List Youth'!C:F,2,FALSE)</f>
        <v>SCHOBER Elisa</v>
      </c>
      <c r="D44" s="483">
        <f>VLOOKUP(B:B,'Start List Youth'!C:F,3,FALSE)</f>
        <v>2012</v>
      </c>
      <c r="E44" s="127" t="str">
        <f>VLOOKUP(B:B,'Start List Youth'!C:F,4,FALSE)</f>
        <v>GN1885</v>
      </c>
      <c r="F44" s="164">
        <f>VLOOKUP(C:C,'Upper-Lower body'!C:N,12,FALSE)</f>
        <v>5.5</v>
      </c>
      <c r="G44" s="165">
        <f>VLOOKUP(C:C,'Upper-Lower body'!C:O,13,FALSE)</f>
        <v>7.333333333333333</v>
      </c>
      <c r="H44" s="165">
        <f>VLOOKUP(C:C,'Core Strength'!C:H,6,FALSE)</f>
        <v>8.3333333333333339</v>
      </c>
      <c r="I44" s="165">
        <f>VLOOKUP(C:C,'Flex-Extension'!C:Q,15,FALSE)</f>
        <v>3.6666666666666665</v>
      </c>
      <c r="J44" s="165">
        <f>VLOOKUP(C:C,'Flex-Extension'!C:R,16,FALSE)</f>
        <v>5</v>
      </c>
      <c r="K44" s="165">
        <f>VLOOKUP(C:C,'Flex-Extension'!C:S,17,FALSE)</f>
        <v>7.75</v>
      </c>
      <c r="L44" s="165">
        <f>VLOOKUP(C:C,'Stand Leg Ext'!C:G,5,FALSE)</f>
        <v>5</v>
      </c>
      <c r="M44" s="165">
        <f>VLOOKUP(C:C,'Basic Acro'!C:G,5,FALSE)</f>
        <v>0</v>
      </c>
      <c r="N44" s="166">
        <f t="shared" si="4"/>
        <v>5.3229166666666661</v>
      </c>
      <c r="O44" s="164">
        <f>VLOOKUP(C:C,'Propulsion combination'!C:AS,43,FALSE)</f>
        <v>5.4666666666666659</v>
      </c>
      <c r="P44" s="165">
        <f>VLOOKUP(C:C,'Bodyboost Baracuda'!C:AT,44,FALSE)</f>
        <v>5.9392914653784219</v>
      </c>
      <c r="Q44" s="165">
        <f>VLOOKUP(C:C,Height!C:AH,32,FALSE)</f>
        <v>4.7777777777777768</v>
      </c>
      <c r="R44" s="160">
        <f>VLOOKUP(C:C,'Routine Set'!C:BL,62,FALSE)</f>
        <v>4.3166666666666664</v>
      </c>
      <c r="S44" s="165">
        <f>VLOOKUP(C:C,'Flexibility in water'!C:U,19,FALSE)</f>
        <v>5.9749999999999996</v>
      </c>
      <c r="T44" s="166">
        <f t="shared" si="5"/>
        <v>5.2950805152979061</v>
      </c>
      <c r="U44" s="96">
        <f>VLOOKUP(C:C,Figures!C:H,6,FALSE)</f>
        <v>5.9647699999999997</v>
      </c>
      <c r="V44" s="607">
        <f t="shared" si="6"/>
        <v>5.5043382061191624</v>
      </c>
      <c r="W44" s="164">
        <f>IFERROR(VLOOKUP(E:E,'Grids Youth'!Z:AA,2,FALSE),1)</f>
        <v>1.05</v>
      </c>
      <c r="X44" s="166">
        <f>V44*IFERROR(VLOOKUP(E:E,'Grids Youth'!Z:AA,2,FALSE),1)</f>
        <v>5.7795551164251204</v>
      </c>
      <c r="Y44" s="604">
        <f t="shared" si="7"/>
        <v>5.7795551164251204</v>
      </c>
      <c r="Z44" s="735" t="s">
        <v>317</v>
      </c>
    </row>
    <row r="45" spans="1:26" x14ac:dyDescent="0.35">
      <c r="A45" s="83">
        <v>41</v>
      </c>
      <c r="B45" s="60">
        <v>12</v>
      </c>
      <c r="C45" s="100" t="str">
        <f>VLOOKUP(B:B,'Start List Youth'!C:F,2,FALSE)</f>
        <v>LECLERC Anastasia</v>
      </c>
      <c r="D45" s="483">
        <f>VLOOKUP(B:B,'Start List Youth'!C:F,3,FALSE)</f>
        <v>2012</v>
      </c>
      <c r="E45" s="127" t="str">
        <f>VLOOKUP(B:B,'Start List Youth'!C:F,4,FALSE)</f>
        <v>GN1885</v>
      </c>
      <c r="F45" s="164">
        <f>VLOOKUP(C:C,'Upper-Lower body'!C:N,12,FALSE)</f>
        <v>7.75</v>
      </c>
      <c r="G45" s="165">
        <f>VLOOKUP(C:C,'Upper-Lower body'!C:O,13,FALSE)</f>
        <v>7.5</v>
      </c>
      <c r="H45" s="165">
        <f>VLOOKUP(C:C,'Core Strength'!C:H,6,FALSE)</f>
        <v>5</v>
      </c>
      <c r="I45" s="165">
        <f>VLOOKUP(C:C,'Flex-Extension'!C:Q,15,FALSE)</f>
        <v>5</v>
      </c>
      <c r="J45" s="165">
        <f>VLOOKUP(C:C,'Flex-Extension'!C:R,16,FALSE)</f>
        <v>5</v>
      </c>
      <c r="K45" s="165">
        <f>VLOOKUP(C:C,'Flex-Extension'!C:S,17,FALSE)</f>
        <v>7.25</v>
      </c>
      <c r="L45" s="165">
        <f>VLOOKUP(C:C,'Stand Leg Ext'!C:G,5,FALSE)</f>
        <v>7.5</v>
      </c>
      <c r="M45" s="165">
        <f>VLOOKUP(C:C,'Basic Acro'!C:G,5,FALSE)</f>
        <v>0.5</v>
      </c>
      <c r="N45" s="166">
        <f t="shared" si="4"/>
        <v>5.6875</v>
      </c>
      <c r="O45" s="164">
        <f>VLOOKUP(C:C,'Propulsion combination'!C:AS,43,FALSE)</f>
        <v>5.6333333333333329</v>
      </c>
      <c r="P45" s="165">
        <f>VLOOKUP(C:C,'Bodyboost Baracuda'!C:AT,44,FALSE)</f>
        <v>6.0222222222222213</v>
      </c>
      <c r="Q45" s="165">
        <f>VLOOKUP(C:C,Height!C:AH,32,FALSE)</f>
        <v>5.0416666666666661</v>
      </c>
      <c r="R45" s="160">
        <f>VLOOKUP(C:C,'Routine Set'!C:BL,62,FALSE)</f>
        <v>4.45</v>
      </c>
      <c r="S45" s="165">
        <f>VLOOKUP(C:C,'Flexibility in water'!C:U,19,FALSE)</f>
        <v>5.7874999999999996</v>
      </c>
      <c r="T45" s="166">
        <f t="shared" si="5"/>
        <v>5.3869444444444436</v>
      </c>
      <c r="U45" s="96">
        <f>VLOOKUP(C:C,Figures!C:H,6,FALSE)</f>
        <v>5.4724300000000001</v>
      </c>
      <c r="V45" s="607">
        <f t="shared" si="6"/>
        <v>5.5027567777777771</v>
      </c>
      <c r="W45" s="164">
        <f>IFERROR(VLOOKUP(E:E,'Grids Youth'!Z:AA,2,FALSE),1)</f>
        <v>1.05</v>
      </c>
      <c r="X45" s="166">
        <f>V45*IFERROR(VLOOKUP(E:E,'Grids Youth'!Z:AA,2,FALSE),1)</f>
        <v>5.777894616666666</v>
      </c>
      <c r="Y45" s="604">
        <f t="shared" si="7"/>
        <v>5.777894616666666</v>
      </c>
      <c r="Z45" s="735" t="s">
        <v>317</v>
      </c>
    </row>
    <row r="46" spans="1:26" x14ac:dyDescent="0.35">
      <c r="A46" s="87">
        <v>42</v>
      </c>
      <c r="B46" s="60">
        <v>70</v>
      </c>
      <c r="C46" s="100" t="str">
        <f>VLOOKUP(B:B,'Start List Youth'!C:F,2,FALSE)</f>
        <v>VANNOTTI Clara</v>
      </c>
      <c r="D46" s="483">
        <f>VLOOKUP(B:B,'Start List Youth'!C:F,3,FALSE)</f>
        <v>2013</v>
      </c>
      <c r="E46" s="127" t="str">
        <f>VLOOKUP(B:B,'Start List Youth'!C:F,4,FALSE)</f>
        <v>LNZ</v>
      </c>
      <c r="F46" s="164">
        <f>VLOOKUP(C:C,'Upper-Lower body'!C:N,12,FALSE)</f>
        <v>7</v>
      </c>
      <c r="G46" s="165">
        <f>VLOOKUP(C:C,'Upper-Lower body'!C:O,13,FALSE)</f>
        <v>8</v>
      </c>
      <c r="H46" s="165">
        <f>VLOOKUP(C:C,'Core Strength'!C:H,6,FALSE)</f>
        <v>9</v>
      </c>
      <c r="I46" s="165">
        <f>VLOOKUP(C:C,'Flex-Extension'!C:Q,15,FALSE)</f>
        <v>5</v>
      </c>
      <c r="J46" s="165">
        <f>VLOOKUP(C:C,'Flex-Extension'!C:R,16,FALSE)</f>
        <v>5</v>
      </c>
      <c r="K46" s="165">
        <f>VLOOKUP(C:C,'Flex-Extension'!C:S,17,FALSE)</f>
        <v>6.75</v>
      </c>
      <c r="L46" s="165">
        <f>VLOOKUP(C:C,'Stand Leg Ext'!C:G,5,FALSE)</f>
        <v>5</v>
      </c>
      <c r="M46" s="165">
        <f>VLOOKUP(C:C,'Basic Acro'!C:G,5,FALSE)</f>
        <v>1.5</v>
      </c>
      <c r="N46" s="166">
        <f t="shared" si="4"/>
        <v>5.90625</v>
      </c>
      <c r="O46" s="164">
        <f>VLOOKUP(C:C,'Propulsion combination'!C:AS,43,FALSE)</f>
        <v>5.6666666666666661</v>
      </c>
      <c r="P46" s="165">
        <f>VLOOKUP(C:C,'Bodyboost Baracuda'!C:AT,44,FALSE)</f>
        <v>5.9027375201288246</v>
      </c>
      <c r="Q46" s="165">
        <f>VLOOKUP(C:C,Height!C:AH,32,FALSE)</f>
        <v>5.3694444444444454</v>
      </c>
      <c r="R46" s="160">
        <f>VLOOKUP(C:C,'Routine Set'!C:BL,62,FALSE)</f>
        <v>4.4333333333333336</v>
      </c>
      <c r="S46" s="165">
        <f>VLOOKUP(C:C,'Flexibility in water'!C:U,19,FALSE)</f>
        <v>5.6333333333333337</v>
      </c>
      <c r="T46" s="166">
        <f t="shared" si="5"/>
        <v>5.4011030595813203</v>
      </c>
      <c r="U46" s="96">
        <f>VLOOKUP(C:C,Figures!C:H,6,FALSE)</f>
        <v>5.1827300000000003</v>
      </c>
      <c r="V46" s="607">
        <f t="shared" si="6"/>
        <v>5.4871352238325279</v>
      </c>
      <c r="W46" s="164">
        <f>IFERROR(VLOOKUP(E:E,'Grids Youth'!Z:AA,2,FALSE),1)</f>
        <v>1.05</v>
      </c>
      <c r="X46" s="166">
        <f>V46*IFERROR(VLOOKUP(E:E,'Grids Youth'!Z:AA,2,FALSE),1)</f>
        <v>5.7614919850241542</v>
      </c>
      <c r="Y46" s="604">
        <f t="shared" si="7"/>
        <v>5.7614919850241542</v>
      </c>
      <c r="Z46" s="735" t="s">
        <v>317</v>
      </c>
    </row>
    <row r="47" spans="1:26" x14ac:dyDescent="0.35">
      <c r="A47" s="87">
        <v>43</v>
      </c>
      <c r="B47" s="60">
        <v>28</v>
      </c>
      <c r="C47" s="100" t="str">
        <f>VLOOKUP(B:B,'Start List Youth'!C:F,2,FALSE)</f>
        <v>NENNI Linda</v>
      </c>
      <c r="D47" s="483">
        <f>VLOOKUP(B:B,'Start List Youth'!C:F,3,FALSE)</f>
        <v>2012</v>
      </c>
      <c r="E47" s="127" t="str">
        <f>VLOOKUP(B:B,'Start List Youth'!C:F,4,FALSE)</f>
        <v>LUG</v>
      </c>
      <c r="F47" s="164">
        <f>VLOOKUP(C:C,'Upper-Lower body'!C:N,12,FALSE)</f>
        <v>4.25</v>
      </c>
      <c r="G47" s="165">
        <f>VLOOKUP(C:C,'Upper-Lower body'!C:O,13,FALSE)</f>
        <v>5.333333333333333</v>
      </c>
      <c r="H47" s="165">
        <f>VLOOKUP(C:C,'Core Strength'!C:H,6,FALSE)</f>
        <v>7.666666666666667</v>
      </c>
      <c r="I47" s="165">
        <f>VLOOKUP(C:C,'Flex-Extension'!C:Q,15,FALSE)</f>
        <v>2</v>
      </c>
      <c r="J47" s="165">
        <f>VLOOKUP(C:C,'Flex-Extension'!C:R,16,FALSE)</f>
        <v>5</v>
      </c>
      <c r="K47" s="165">
        <f>VLOOKUP(C:C,'Flex-Extension'!C:S,17,FALSE)</f>
        <v>8.25</v>
      </c>
      <c r="L47" s="165">
        <f>VLOOKUP(C:C,'Stand Leg Ext'!C:G,5,FALSE)</f>
        <v>5</v>
      </c>
      <c r="M47" s="165">
        <f>VLOOKUP(C:C,'Basic Acro'!C:G,5,FALSE)</f>
        <v>1</v>
      </c>
      <c r="N47" s="166">
        <f t="shared" si="4"/>
        <v>4.8125</v>
      </c>
      <c r="O47" s="164">
        <f>VLOOKUP(C:C,'Propulsion combination'!C:AS,43,FALSE)</f>
        <v>5.4833333333333325</v>
      </c>
      <c r="P47" s="165">
        <f>VLOOKUP(C:C,'Bodyboost Baracuda'!C:AT,44,FALSE)</f>
        <v>6.1610305958132034</v>
      </c>
      <c r="Q47" s="165">
        <f>VLOOKUP(C:C,Height!C:AH,32,FALSE)</f>
        <v>5.3833333333333337</v>
      </c>
      <c r="R47" s="160">
        <f>VLOOKUP(C:C,'Routine Set'!C:BL,62,FALSE)</f>
        <v>5.3</v>
      </c>
      <c r="S47" s="165">
        <f>VLOOKUP(C:C,'Flexibility in water'!C:U,19,FALSE)</f>
        <v>5.8333333333333339</v>
      </c>
      <c r="T47" s="166">
        <f t="shared" si="5"/>
        <v>5.6322061191626407</v>
      </c>
      <c r="U47" s="96">
        <f>VLOOKUP(C:C,Figures!C:H,6,FALSE)</f>
        <v>5.9579500000000003</v>
      </c>
      <c r="V47" s="607">
        <f t="shared" si="6"/>
        <v>5.4840174476650567</v>
      </c>
      <c r="W47" s="164">
        <f>IFERROR(VLOOKUP(E:E,'Grids Youth'!Z:AA,2,FALSE),1)</f>
        <v>1.05</v>
      </c>
      <c r="X47" s="166">
        <f>V47*IFERROR(VLOOKUP(E:E,'Grids Youth'!Z:AA,2,FALSE),1)</f>
        <v>5.7582183200483099</v>
      </c>
      <c r="Y47" s="604">
        <f t="shared" si="7"/>
        <v>5.7582183200483099</v>
      </c>
      <c r="Z47" s="735" t="s">
        <v>317</v>
      </c>
    </row>
    <row r="48" spans="1:26" x14ac:dyDescent="0.35">
      <c r="A48" s="87">
        <v>44</v>
      </c>
      <c r="B48" s="60">
        <v>17</v>
      </c>
      <c r="C48" s="100" t="str">
        <f>VLOOKUP(B:B,'Start List Youth'!C:F,2,FALSE)</f>
        <v>ORIOL CRUELLAS Blanca</v>
      </c>
      <c r="D48" s="483">
        <f>VLOOKUP(B:B,'Start List Youth'!C:F,3,FALSE)</f>
        <v>2011</v>
      </c>
      <c r="E48" s="127" t="str">
        <f>VLOOKUP(B:B,'Start List Youth'!C:F,4,FALSE)</f>
        <v>RFN</v>
      </c>
      <c r="F48" s="164">
        <f>VLOOKUP(C:C,'Upper-Lower body'!C:N,12,FALSE)</f>
        <v>8.75</v>
      </c>
      <c r="G48" s="165">
        <f>VLOOKUP(C:C,'Upper-Lower body'!C:O,13,FALSE)</f>
        <v>7.333333333333333</v>
      </c>
      <c r="H48" s="165">
        <f>VLOOKUP(C:C,'Core Strength'!C:H,6,FALSE)</f>
        <v>8.3333333333333339</v>
      </c>
      <c r="I48" s="165">
        <f>VLOOKUP(C:C,'Flex-Extension'!C:Q,15,FALSE)</f>
        <v>2</v>
      </c>
      <c r="J48" s="165">
        <f>VLOOKUP(C:C,'Flex-Extension'!C:R,16,FALSE)</f>
        <v>7</v>
      </c>
      <c r="K48" s="165">
        <f>VLOOKUP(C:C,'Flex-Extension'!C:S,17,FALSE)</f>
        <v>7.25</v>
      </c>
      <c r="L48" s="165">
        <f>VLOOKUP(C:C,'Stand Leg Ext'!C:G,5,FALSE)</f>
        <v>2.5</v>
      </c>
      <c r="M48" s="165">
        <f>VLOOKUP(C:C,'Basic Acro'!C:G,5,FALSE)</f>
        <v>1.5</v>
      </c>
      <c r="N48" s="166">
        <f t="shared" si="4"/>
        <v>5.583333333333333</v>
      </c>
      <c r="O48" s="168">
        <f>VLOOKUP(C:C,'Propulsion combination'!C:AS,43,FALSE)</f>
        <v>5.5833333333333339</v>
      </c>
      <c r="P48" s="165">
        <f>VLOOKUP(C:C,'Bodyboost Baracuda'!C:AT,44,FALSE)</f>
        <v>5.7000402576489524</v>
      </c>
      <c r="Q48" s="165">
        <f>VLOOKUP(C:C,Height!C:AH,32,FALSE)</f>
        <v>6.3611111111111116</v>
      </c>
      <c r="R48" s="160">
        <f>VLOOKUP(C:C,'Routine Set'!C:BL,62,FALSE)</f>
        <v>4.9833333333333325</v>
      </c>
      <c r="S48" s="165">
        <f>VLOOKUP(C:C,'Flexibility in water'!C:U,19,FALSE)</f>
        <v>5.55</v>
      </c>
      <c r="T48" s="166">
        <f t="shared" si="5"/>
        <v>5.6355636070853459</v>
      </c>
      <c r="U48" s="96">
        <f>VLOOKUP(C:C,Figures!C:H,6,FALSE)</f>
        <v>6.0681799999999999</v>
      </c>
      <c r="V48" s="607">
        <f t="shared" si="6"/>
        <v>5.7496794428341378</v>
      </c>
      <c r="W48" s="164">
        <f>IFERROR(VLOOKUP(E:E,'Grids Youth'!Z:AA,2,FALSE),1)</f>
        <v>1</v>
      </c>
      <c r="X48" s="166">
        <f>V48*IFERROR(VLOOKUP(E:E,'Grids Youth'!Z:AA,2,FALSE),1)</f>
        <v>5.7496794428341378</v>
      </c>
      <c r="Y48" s="604">
        <f t="shared" si="7"/>
        <v>5.7496794428341378</v>
      </c>
      <c r="Z48" s="735" t="s">
        <v>317</v>
      </c>
    </row>
    <row r="49" spans="1:26" x14ac:dyDescent="0.35">
      <c r="A49" s="83">
        <v>45</v>
      </c>
      <c r="B49" s="60">
        <v>14</v>
      </c>
      <c r="C49" s="100" t="str">
        <f>VLOOKUP(B:B,'Start List Youth'!C:F,2,FALSE)</f>
        <v>ROBERT-NICOUD Alice</v>
      </c>
      <c r="D49" s="483">
        <f>VLOOKUP(B:B,'Start List Youth'!C:F,3,FALSE)</f>
        <v>2011</v>
      </c>
      <c r="E49" s="127" t="str">
        <f>VLOOKUP(B:B,'Start List Youth'!C:F,4,FALSE)</f>
        <v>MN</v>
      </c>
      <c r="F49" s="164">
        <f>VLOOKUP(C:C,'Upper-Lower body'!C:N,12,FALSE)</f>
        <v>5.25</v>
      </c>
      <c r="G49" s="165">
        <f>VLOOKUP(C:C,'Upper-Lower body'!C:O,13,FALSE)</f>
        <v>5.833333333333333</v>
      </c>
      <c r="H49" s="165">
        <f>VLOOKUP(C:C,'Core Strength'!C:H,6,FALSE)</f>
        <v>6.666666666666667</v>
      </c>
      <c r="I49" s="165">
        <f>VLOOKUP(C:C,'Flex-Extension'!C:Q,15,FALSE)</f>
        <v>2.6666666666666665</v>
      </c>
      <c r="J49" s="165">
        <f>VLOOKUP(C:C,'Flex-Extension'!C:R,16,FALSE)</f>
        <v>6.5</v>
      </c>
      <c r="K49" s="165">
        <f>VLOOKUP(C:C,'Flex-Extension'!C:S,17,FALSE)</f>
        <v>9.5</v>
      </c>
      <c r="L49" s="165">
        <f>VLOOKUP(C:C,'Stand Leg Ext'!C:G,5,FALSE)</f>
        <v>2</v>
      </c>
      <c r="M49" s="165">
        <f>VLOOKUP(C:C,'Basic Acro'!C:G,5,FALSE)</f>
        <v>1</v>
      </c>
      <c r="N49" s="166">
        <f t="shared" si="4"/>
        <v>4.9270833333333339</v>
      </c>
      <c r="O49" s="164">
        <f>VLOOKUP(C:C,'Propulsion combination'!C:AS,43,FALSE)</f>
        <v>6.1166666666666671</v>
      </c>
      <c r="P49" s="165">
        <f>VLOOKUP(C:C,'Bodyboost Baracuda'!C:AT,44,FALSE)</f>
        <v>6.437761674718196</v>
      </c>
      <c r="Q49" s="165">
        <f>VLOOKUP(C:C,Height!C:AH,32,FALSE)</f>
        <v>4.7361111111111116</v>
      </c>
      <c r="R49" s="160">
        <f>VLOOKUP(C:C,'Routine Set'!C:BL,62,FALSE)</f>
        <v>6.5333333333333341</v>
      </c>
      <c r="S49" s="165">
        <f>VLOOKUP(C:C,'Flexibility in water'!C:U,19,FALSE)</f>
        <v>6.1749999999999998</v>
      </c>
      <c r="T49" s="166">
        <f t="shared" si="5"/>
        <v>5.9997745571658623</v>
      </c>
      <c r="U49" s="96">
        <f>VLOOKUP(C:C,Figures!C:H,6,FALSE)</f>
        <v>6.20031</v>
      </c>
      <c r="V49" s="607">
        <f t="shared" si="6"/>
        <v>5.7381278228663453</v>
      </c>
      <c r="W49" s="164">
        <f>IFERROR(VLOOKUP(E:E,'Grids Youth'!Z:AA,2,FALSE),1)</f>
        <v>1</v>
      </c>
      <c r="X49" s="166">
        <f>V49*IFERROR(VLOOKUP(E:E,'Grids Youth'!Z:AA,2,FALSE),1)</f>
        <v>5.7381278228663453</v>
      </c>
      <c r="Y49" s="604">
        <f t="shared" si="7"/>
        <v>5.7381278228663453</v>
      </c>
      <c r="Z49" s="735" t="s">
        <v>317</v>
      </c>
    </row>
    <row r="50" spans="1:26" x14ac:dyDescent="0.35">
      <c r="A50" s="87">
        <v>46</v>
      </c>
      <c r="B50" s="60">
        <v>6</v>
      </c>
      <c r="C50" s="100" t="str">
        <f>VLOOKUP(B:B,'Start List Youth'!C:F,2,FALSE)</f>
        <v>CASTELLINO Emma</v>
      </c>
      <c r="D50" s="483">
        <f>VLOOKUP(B:B,'Start List Youth'!C:F,3,FALSE)</f>
        <v>2011</v>
      </c>
      <c r="E50" s="127" t="str">
        <f>VLOOKUP(B:B,'Start List Youth'!C:F,4,FALSE)</f>
        <v>LUG</v>
      </c>
      <c r="F50" s="168">
        <f>VLOOKUP(C:C,'Upper-Lower body'!C:N,12,FALSE)</f>
        <v>5</v>
      </c>
      <c r="G50" s="169">
        <f>VLOOKUP(C:C,'Upper-Lower body'!C:O,13,FALSE)</f>
        <v>6.666666666666667</v>
      </c>
      <c r="H50" s="165">
        <f>VLOOKUP(C:C,'Core Strength'!C:H,6,FALSE)</f>
        <v>6.666666666666667</v>
      </c>
      <c r="I50" s="169">
        <f>VLOOKUP(C:C,'Flex-Extension'!C:Q,15,FALSE)</f>
        <v>3.6666666666666665</v>
      </c>
      <c r="J50" s="169">
        <f>VLOOKUP(C:C,'Flex-Extension'!C:R,16,FALSE)</f>
        <v>3.5</v>
      </c>
      <c r="K50" s="169">
        <f>VLOOKUP(C:C,'Flex-Extension'!C:S,17,FALSE)</f>
        <v>6.25</v>
      </c>
      <c r="L50" s="165">
        <f>VLOOKUP(C:C,'Stand Leg Ext'!C:G,5,FALSE)</f>
        <v>1</v>
      </c>
      <c r="M50" s="165">
        <f>VLOOKUP(C:C,'Basic Acro'!C:G,5,FALSE)</f>
        <v>1.5</v>
      </c>
      <c r="N50" s="166">
        <f t="shared" si="4"/>
        <v>4.28125</v>
      </c>
      <c r="O50" s="168">
        <f>VLOOKUP(C:C,'Propulsion combination'!C:AS,43,FALSE)</f>
        <v>5.6666666666666679</v>
      </c>
      <c r="P50" s="169">
        <f>VLOOKUP(C:C,'Bodyboost Baracuda'!C:AT,44,FALSE)</f>
        <v>5.8507246376811599</v>
      </c>
      <c r="Q50" s="169">
        <f>VLOOKUP(C:C,Height!C:AH,32,FALSE)</f>
        <v>4.9527777777777775</v>
      </c>
      <c r="R50" s="160">
        <f>VLOOKUP(C:C,'Routine Set'!C:BL,62,FALSE)</f>
        <v>5.4166666666666661</v>
      </c>
      <c r="S50" s="165">
        <f>VLOOKUP(C:C,'Flexibility in water'!C:U,19,FALSE)</f>
        <v>5.5</v>
      </c>
      <c r="T50" s="170">
        <f t="shared" si="5"/>
        <v>5.4773671497584546</v>
      </c>
      <c r="U50" s="96">
        <f>VLOOKUP(C:C,Figures!C:H,6,FALSE)</f>
        <v>6.2386400000000002</v>
      </c>
      <c r="V50" s="608">
        <f t="shared" si="6"/>
        <v>5.3469138599033821</v>
      </c>
      <c r="W50" s="164">
        <f>IFERROR(VLOOKUP(E:E,'Grids Youth'!Z:AA,2,FALSE),1)</f>
        <v>1.05</v>
      </c>
      <c r="X50" s="166">
        <f>V50*IFERROR(VLOOKUP(E:E,'Grids Youth'!Z:AA,2,FALSE),1)</f>
        <v>5.6142595528985515</v>
      </c>
      <c r="Y50" s="604">
        <f t="shared" si="7"/>
        <v>5.6142595528985515</v>
      </c>
      <c r="Z50" s="735" t="s">
        <v>317</v>
      </c>
    </row>
    <row r="51" spans="1:26" x14ac:dyDescent="0.35">
      <c r="A51" s="87">
        <v>47</v>
      </c>
      <c r="B51" s="60">
        <v>54</v>
      </c>
      <c r="C51" s="100" t="str">
        <f>VLOOKUP(B:B,'Start List Youth'!C:F,2,FALSE)</f>
        <v>UCHANSKI Sophia</v>
      </c>
      <c r="D51" s="483">
        <f>VLOOKUP(B:B,'Start List Youth'!C:F,3,FALSE)</f>
        <v>2011</v>
      </c>
      <c r="E51" s="127" t="str">
        <f>VLOOKUP(B:B,'Start List Youth'!C:F,4,FALSE)</f>
        <v>MN</v>
      </c>
      <c r="F51" s="164">
        <f>VLOOKUP(C:C,'Upper-Lower body'!C:N,12,FALSE)</f>
        <v>8.25</v>
      </c>
      <c r="G51" s="165">
        <f>VLOOKUP(C:C,'Upper-Lower body'!C:O,13,FALSE)</f>
        <v>7.5</v>
      </c>
      <c r="H51" s="165">
        <f>VLOOKUP(C:C,'Core Strength'!C:H,6,FALSE)</f>
        <v>2.6666666666666665</v>
      </c>
      <c r="I51" s="165">
        <f>VLOOKUP(C:C,'Flex-Extension'!C:Q,15,FALSE)</f>
        <v>4.333333333333333</v>
      </c>
      <c r="J51" s="165">
        <f>VLOOKUP(C:C,'Flex-Extension'!C:R,16,FALSE)</f>
        <v>3.5</v>
      </c>
      <c r="K51" s="165">
        <f>VLOOKUP(C:C,'Flex-Extension'!C:S,17,FALSE)</f>
        <v>6</v>
      </c>
      <c r="L51" s="165">
        <f>VLOOKUP(C:C,'Stand Leg Ext'!C:G,5,FALSE)</f>
        <v>3.5</v>
      </c>
      <c r="M51" s="165">
        <f>VLOOKUP(C:C,'Basic Acro'!C:G,5,FALSE)</f>
        <v>1</v>
      </c>
      <c r="N51" s="166">
        <f t="shared" si="4"/>
        <v>4.59375</v>
      </c>
      <c r="O51" s="164">
        <f>VLOOKUP(C:C,'Propulsion combination'!C:AS,43,FALSE)</f>
        <v>5.8333333333333321</v>
      </c>
      <c r="P51" s="165">
        <f>VLOOKUP(C:C,'Bodyboost Baracuda'!C:AT,44,FALSE)</f>
        <v>6.0801529790660229</v>
      </c>
      <c r="Q51" s="165">
        <f>VLOOKUP(C:C,Height!C:AH,32,FALSE)</f>
        <v>6.0388888888888888</v>
      </c>
      <c r="R51" s="160">
        <f>VLOOKUP(C:C,'Routine Set'!C:BL,62,FALSE)</f>
        <v>6.15</v>
      </c>
      <c r="S51" s="165">
        <f>VLOOKUP(C:C,'Flexibility in water'!C:U,19,FALSE)</f>
        <v>6.291666666666667</v>
      </c>
      <c r="T51" s="166">
        <f t="shared" si="5"/>
        <v>6.0788083735909826</v>
      </c>
      <c r="U51" s="96">
        <f>VLOOKUP(C:C,Figures!C:H,6,FALSE)</f>
        <v>5.97159</v>
      </c>
      <c r="V51" s="607">
        <f t="shared" si="6"/>
        <v>5.6011253494363924</v>
      </c>
      <c r="W51" s="164">
        <f>IFERROR(VLOOKUP(E:E,'Grids Youth'!Z:AA,2,FALSE),1)</f>
        <v>1</v>
      </c>
      <c r="X51" s="166">
        <f>V51*IFERROR(VLOOKUP(E:E,'Grids Youth'!Z:AA,2,FALSE),1)</f>
        <v>5.6011253494363924</v>
      </c>
      <c r="Y51" s="604">
        <f t="shared" si="7"/>
        <v>5.6011253494363924</v>
      </c>
      <c r="Z51" s="735" t="s">
        <v>317</v>
      </c>
    </row>
    <row r="52" spans="1:26" x14ac:dyDescent="0.35">
      <c r="A52" s="87">
        <v>48</v>
      </c>
      <c r="B52" s="60">
        <v>39</v>
      </c>
      <c r="C52" s="100" t="str">
        <f>VLOOKUP(B:B,'Start List Youth'!C:F,2,FALSE)</f>
        <v>IACOZZA Alice</v>
      </c>
      <c r="D52" s="483">
        <f>VLOOKUP(B:B,'Start List Youth'!C:F,3,FALSE)</f>
        <v>2012</v>
      </c>
      <c r="E52" s="127" t="str">
        <f>VLOOKUP(B:B,'Start List Youth'!C:F,4,FALSE)</f>
        <v>LUG</v>
      </c>
      <c r="F52" s="164">
        <f>VLOOKUP(C:C,'Upper-Lower body'!C:N,12,FALSE)</f>
        <v>5.75</v>
      </c>
      <c r="G52" s="165">
        <f>VLOOKUP(C:C,'Upper-Lower body'!C:O,13,FALSE)</f>
        <v>6</v>
      </c>
      <c r="H52" s="165">
        <f>VLOOKUP(C:C,'Core Strength'!C:H,6,FALSE)</f>
        <v>5.666666666666667</v>
      </c>
      <c r="I52" s="165">
        <f>VLOOKUP(C:C,'Flex-Extension'!C:Q,15,FALSE)</f>
        <v>3.6666666666666665</v>
      </c>
      <c r="J52" s="165">
        <f>VLOOKUP(C:C,'Flex-Extension'!C:R,16,FALSE)</f>
        <v>5</v>
      </c>
      <c r="K52" s="165">
        <f>VLOOKUP(C:C,'Flex-Extension'!C:S,17,FALSE)</f>
        <v>6.75</v>
      </c>
      <c r="L52" s="165">
        <f>VLOOKUP(C:C,'Stand Leg Ext'!C:G,5,FALSE)</f>
        <v>2</v>
      </c>
      <c r="M52" s="165">
        <f>VLOOKUP(C:C,'Basic Acro'!C:G,5,FALSE)</f>
        <v>1.5</v>
      </c>
      <c r="N52" s="166">
        <f t="shared" si="4"/>
        <v>4.541666666666667</v>
      </c>
      <c r="O52" s="164">
        <f>VLOOKUP(C:C,'Propulsion combination'!C:AS,43,FALSE)</f>
        <v>5.4499999999999993</v>
      </c>
      <c r="P52" s="165">
        <f>VLOOKUP(C:C,'Bodyboost Baracuda'!C:AT,44,FALSE)</f>
        <v>6.4797101449275356</v>
      </c>
      <c r="Q52" s="165">
        <f>VLOOKUP(C:C,Height!C:AH,32,FALSE)</f>
        <v>4.2388888888888889</v>
      </c>
      <c r="R52" s="160">
        <f>VLOOKUP(C:C,'Routine Set'!C:BL,62,FALSE)</f>
        <v>5.3999999999999986</v>
      </c>
      <c r="S52" s="165">
        <f>VLOOKUP(C:C,'Flexibility in water'!C:U,19,FALSE)</f>
        <v>5.6916666666666664</v>
      </c>
      <c r="T52" s="166">
        <f t="shared" si="5"/>
        <v>5.4520531400966181</v>
      </c>
      <c r="U52" s="96">
        <f>VLOOKUP(C:C,Figures!C:H,6,FALSE)</f>
        <v>5.9102300000000003</v>
      </c>
      <c r="V52" s="607">
        <f t="shared" si="6"/>
        <v>5.3163902560386482</v>
      </c>
      <c r="W52" s="164">
        <f>IFERROR(VLOOKUP(E:E,'Grids Youth'!Z:AA,2,FALSE),1)</f>
        <v>1.05</v>
      </c>
      <c r="X52" s="166">
        <f>V52*IFERROR(VLOOKUP(E:E,'Grids Youth'!Z:AA,2,FALSE),1)</f>
        <v>5.5822097688405812</v>
      </c>
      <c r="Y52" s="604">
        <f t="shared" si="7"/>
        <v>5.5822097688405812</v>
      </c>
      <c r="Z52" s="735" t="s">
        <v>317</v>
      </c>
    </row>
    <row r="53" spans="1:26" x14ac:dyDescent="0.35">
      <c r="A53" s="83">
        <v>49</v>
      </c>
      <c r="B53" s="60">
        <v>47</v>
      </c>
      <c r="C53" s="100" t="str">
        <f>VLOOKUP(B:B,'Start List Youth'!C:F,2,FALSE)</f>
        <v>MICHALIS Eline</v>
      </c>
      <c r="D53" s="483">
        <f>VLOOKUP(B:B,'Start List Youth'!C:F,3,FALSE)</f>
        <v>2013</v>
      </c>
      <c r="E53" s="127" t="str">
        <f>VLOOKUP(B:B,'Start List Youth'!C:F,4,FALSE)</f>
        <v>GN1885</v>
      </c>
      <c r="F53" s="164">
        <f>VLOOKUP(C:C,'Upper-Lower body'!C:N,12,FALSE)</f>
        <v>3</v>
      </c>
      <c r="G53" s="165">
        <f>VLOOKUP(C:C,'Upper-Lower body'!C:O,13,FALSE)</f>
        <v>7.666666666666667</v>
      </c>
      <c r="H53" s="165">
        <f>VLOOKUP(C:C,'Core Strength'!C:H,6,FALSE)</f>
        <v>4.666666666666667</v>
      </c>
      <c r="I53" s="165">
        <f>VLOOKUP(C:C,'Flex-Extension'!C:Q,15,FALSE)</f>
        <v>4.666666666666667</v>
      </c>
      <c r="J53" s="165">
        <f>VLOOKUP(C:C,'Flex-Extension'!C:R,16,FALSE)</f>
        <v>3</v>
      </c>
      <c r="K53" s="165">
        <f>VLOOKUP(C:C,'Flex-Extension'!C:S,17,FALSE)</f>
        <v>6</v>
      </c>
      <c r="L53" s="165">
        <f>VLOOKUP(C:C,'Stand Leg Ext'!C:G,5,FALSE)</f>
        <v>2</v>
      </c>
      <c r="M53" s="165">
        <f>VLOOKUP(C:C,'Basic Acro'!C:G,5,FALSE)</f>
        <v>0</v>
      </c>
      <c r="N53" s="166">
        <f t="shared" si="4"/>
        <v>3.8750000000000004</v>
      </c>
      <c r="O53" s="164">
        <f>VLOOKUP(C:C,'Propulsion combination'!C:AS,43,FALSE)</f>
        <v>5.7333333333333325</v>
      </c>
      <c r="P53" s="165">
        <f>VLOOKUP(C:C,'Bodyboost Baracuda'!C:AT,44,FALSE)</f>
        <v>5.540579710144927</v>
      </c>
      <c r="Q53" s="165">
        <f>VLOOKUP(C:C,Height!C:AH,32,FALSE)</f>
        <v>5.2444444444444436</v>
      </c>
      <c r="R53" s="160">
        <f>VLOOKUP(C:C,'Routine Set'!C:BL,62,FALSE)</f>
        <v>4.8666666666666663</v>
      </c>
      <c r="S53" s="165">
        <f>VLOOKUP(C:C,'Flexibility in water'!C:U,19,FALSE)</f>
        <v>6.0583333333333327</v>
      </c>
      <c r="T53" s="166">
        <f t="shared" si="5"/>
        <v>5.4886714975845408</v>
      </c>
      <c r="U53" s="96">
        <f>VLOOKUP(C:C,Figures!C:H,6,FALSE)</f>
        <v>5.9784100000000002</v>
      </c>
      <c r="V53" s="607">
        <f t="shared" si="6"/>
        <v>5.1514915990338164</v>
      </c>
      <c r="W53" s="164">
        <f>IFERROR(VLOOKUP(E:E,'Grids Youth'!Z:AA,2,FALSE),1)</f>
        <v>1.05</v>
      </c>
      <c r="X53" s="166">
        <f>V53*IFERROR(VLOOKUP(E:E,'Grids Youth'!Z:AA,2,FALSE),1)</f>
        <v>5.4090661789855075</v>
      </c>
      <c r="Y53" s="604">
        <f t="shared" si="7"/>
        <v>5.4090661789855075</v>
      </c>
      <c r="Z53" s="735" t="s">
        <v>317</v>
      </c>
    </row>
    <row r="54" spans="1:26" x14ac:dyDescent="0.35">
      <c r="A54" s="87">
        <v>50</v>
      </c>
      <c r="B54" s="60">
        <v>40</v>
      </c>
      <c r="C54" s="100" t="str">
        <f>VLOOKUP(B:B,'Start List Youth'!C:F,2,FALSE)</f>
        <v>NAGYPÁL Réka</v>
      </c>
      <c r="D54" s="483">
        <f>VLOOKUP(B:B,'Start List Youth'!C:F,3,FALSE)</f>
        <v>2013</v>
      </c>
      <c r="E54" s="127" t="str">
        <f>VLOOKUP(B:B,'Start List Youth'!C:F,4,FALSE)</f>
        <v>FLOS</v>
      </c>
      <c r="F54" s="164">
        <f>VLOOKUP(C:C,'Upper-Lower body'!C:N,12,FALSE)</f>
        <v>3.5</v>
      </c>
      <c r="G54" s="165">
        <f>VLOOKUP(C:C,'Upper-Lower body'!C:O,13,FALSE)</f>
        <v>5.5</v>
      </c>
      <c r="H54" s="165">
        <f>VLOOKUP(C:C,'Core Strength'!C:H,6,FALSE)</f>
        <v>9</v>
      </c>
      <c r="I54" s="165">
        <f>VLOOKUP(C:C,'Flex-Extension'!C:Q,15,FALSE)</f>
        <v>4</v>
      </c>
      <c r="J54" s="165">
        <f>VLOOKUP(C:C,'Flex-Extension'!C:R,16,FALSE)</f>
        <v>4.5</v>
      </c>
      <c r="K54" s="165">
        <f>VLOOKUP(C:C,'Flex-Extension'!C:S,17,FALSE)</f>
        <v>6</v>
      </c>
      <c r="L54" s="165">
        <f>VLOOKUP(C:C,'Stand Leg Ext'!C:G,5,FALSE)</f>
        <v>3.5</v>
      </c>
      <c r="M54" s="165">
        <f>VLOOKUP(C:C,'Basic Acro'!C:G,5,FALSE)</f>
        <v>1.5</v>
      </c>
      <c r="N54" s="166">
        <f t="shared" si="4"/>
        <v>4.6875</v>
      </c>
      <c r="O54" s="164">
        <f>VLOOKUP(C:C,'Propulsion combination'!C:AS,43,FALSE)</f>
        <v>5.8166666666666673</v>
      </c>
      <c r="P54" s="165">
        <f>VLOOKUP(C:C,'Bodyboost Baracuda'!C:AT,44,FALSE)</f>
        <v>6.9017310789049917</v>
      </c>
      <c r="Q54" s="165">
        <f>VLOOKUP(C:C,Height!C:AH,32,FALSE)</f>
        <v>5.0972222222222223</v>
      </c>
      <c r="R54" s="160">
        <f>VLOOKUP(C:C,'Routine Set'!C:BL,62,FALSE)</f>
        <v>5.35</v>
      </c>
      <c r="S54" s="165">
        <f>VLOOKUP(C:C,'Flexibility in water'!C:U,19,FALSE)</f>
        <v>5.8</v>
      </c>
      <c r="T54" s="166">
        <f t="shared" si="5"/>
        <v>5.7931239935587762</v>
      </c>
      <c r="U54" s="96">
        <f>VLOOKUP(C:C,Figures!C:H,6,FALSE)</f>
        <v>5.5812200000000001</v>
      </c>
      <c r="V54" s="607">
        <f t="shared" si="6"/>
        <v>5.397865597423511</v>
      </c>
      <c r="W54" s="164">
        <f>IFERROR(VLOOKUP(E:E,'Grids Youth'!Z:AA,2,FALSE),1)</f>
        <v>1</v>
      </c>
      <c r="X54" s="166">
        <f>V54*IFERROR(VLOOKUP(E:E,'Grids Youth'!Z:AA,2,FALSE),1)</f>
        <v>5.397865597423511</v>
      </c>
      <c r="Y54" s="604">
        <f t="shared" si="7"/>
        <v>5.397865597423511</v>
      </c>
      <c r="Z54" s="735" t="s">
        <v>317</v>
      </c>
    </row>
    <row r="55" spans="1:26" x14ac:dyDescent="0.35">
      <c r="A55" s="87">
        <v>51</v>
      </c>
      <c r="B55" s="60">
        <v>21</v>
      </c>
      <c r="C55" s="100" t="str">
        <f>VLOOKUP(B:B,'Start List Youth'!C:F,2,FALSE)</f>
        <v>GRIECO Alessia</v>
      </c>
      <c r="D55" s="483">
        <f>VLOOKUP(B:B,'Start List Youth'!C:F,3,FALSE)</f>
        <v>2012</v>
      </c>
      <c r="E55" s="127" t="str">
        <f>VLOOKUP(B:B,'Start List Youth'!C:F,4,FALSE)</f>
        <v>FLOS</v>
      </c>
      <c r="F55" s="164">
        <f>VLOOKUP(C:C,'Upper-Lower body'!C:N,12,FALSE)</f>
        <v>6.5</v>
      </c>
      <c r="G55" s="165">
        <f>VLOOKUP(C:C,'Upper-Lower body'!C:O,13,FALSE)</f>
        <v>5.666666666666667</v>
      </c>
      <c r="H55" s="165">
        <f>VLOOKUP(C:C,'Core Strength'!C:H,6,FALSE)</f>
        <v>5</v>
      </c>
      <c r="I55" s="165">
        <f>VLOOKUP(C:C,'Flex-Extension'!C:Q,15,FALSE)</f>
        <v>3.6666666666666665</v>
      </c>
      <c r="J55" s="165">
        <f>VLOOKUP(C:C,'Flex-Extension'!C:R,16,FALSE)</f>
        <v>4.5</v>
      </c>
      <c r="K55" s="165">
        <f>VLOOKUP(C:C,'Flex-Extension'!C:S,17,FALSE)</f>
        <v>5.5</v>
      </c>
      <c r="L55" s="165">
        <f>VLOOKUP(C:C,'Stand Leg Ext'!C:G,5,FALSE)</f>
        <v>5</v>
      </c>
      <c r="M55" s="165">
        <f>VLOOKUP(C:C,'Basic Acro'!C:G,5,FALSE)</f>
        <v>2</v>
      </c>
      <c r="N55" s="166">
        <f t="shared" si="4"/>
        <v>4.729166666666667</v>
      </c>
      <c r="O55" s="164">
        <f>VLOOKUP(C:C,'Propulsion combination'!C:AS,43,FALSE)</f>
        <v>5.9333333333333336</v>
      </c>
      <c r="P55" s="165">
        <f>VLOOKUP(C:C,'Bodyboost Baracuda'!C:AT,44,FALSE)</f>
        <v>6.2990740740740732</v>
      </c>
      <c r="Q55" s="165">
        <f>VLOOKUP(C:C,Height!C:AH,32,FALSE)</f>
        <v>4.5333333333333332</v>
      </c>
      <c r="R55" s="160">
        <f>VLOOKUP(C:C,'Routine Set'!C:BL,62,FALSE)</f>
        <v>5.6666666666666661</v>
      </c>
      <c r="S55" s="165">
        <f>VLOOKUP(C:C,'Flexibility in water'!C:U,19,FALSE)</f>
        <v>5.875</v>
      </c>
      <c r="T55" s="166">
        <f t="shared" si="5"/>
        <v>5.6614814814814807</v>
      </c>
      <c r="U55" s="96">
        <f>VLOOKUP(C:C,Figures!C:H,6,FALSE)</f>
        <v>5.6818200000000001</v>
      </c>
      <c r="V55" s="607">
        <f t="shared" si="6"/>
        <v>5.3878885925925921</v>
      </c>
      <c r="W55" s="164">
        <f>IFERROR(VLOOKUP(E:E,'Grids Youth'!Z:AA,2,FALSE),1)</f>
        <v>1</v>
      </c>
      <c r="X55" s="166">
        <f>V55*IFERROR(VLOOKUP(E:E,'Grids Youth'!Z:AA,2,FALSE),1)</f>
        <v>5.3878885925925921</v>
      </c>
      <c r="Y55" s="604">
        <f t="shared" si="7"/>
        <v>5.3878885925925921</v>
      </c>
      <c r="Z55" s="735" t="s">
        <v>317</v>
      </c>
    </row>
    <row r="56" spans="1:26" x14ac:dyDescent="0.35">
      <c r="A56" s="87">
        <v>52</v>
      </c>
      <c r="B56" s="60">
        <v>69</v>
      </c>
      <c r="C56" s="100" t="str">
        <f>VLOOKUP(B:B,'Start List Youth'!C:F,2,FALSE)</f>
        <v>APICELLA Aurora</v>
      </c>
      <c r="D56" s="483">
        <f>VLOOKUP(B:B,'Start List Youth'!C:F,3,FALSE)</f>
        <v>2012</v>
      </c>
      <c r="E56" s="127" t="str">
        <f>VLOOKUP(B:B,'Start List Youth'!C:F,4,FALSE)</f>
        <v>SVB</v>
      </c>
      <c r="F56" s="164">
        <f>VLOOKUP(C:C,'Upper-Lower body'!C:N,12,FALSE)</f>
        <v>3</v>
      </c>
      <c r="G56" s="165">
        <f>VLOOKUP(C:C,'Upper-Lower body'!C:O,13,FALSE)</f>
        <v>6.333333333333333</v>
      </c>
      <c r="H56" s="165">
        <f>VLOOKUP(C:C,'Core Strength'!C:H,6,FALSE)</f>
        <v>7.333333333333333</v>
      </c>
      <c r="I56" s="165">
        <f>VLOOKUP(C:C,'Flex-Extension'!C:Q,15,FALSE)</f>
        <v>4</v>
      </c>
      <c r="J56" s="165">
        <f>VLOOKUP(C:C,'Flex-Extension'!C:R,16,FALSE)</f>
        <v>7</v>
      </c>
      <c r="K56" s="165">
        <f>VLOOKUP(C:C,'Flex-Extension'!C:S,17,FALSE)</f>
        <v>6.25</v>
      </c>
      <c r="L56" s="165">
        <f>VLOOKUP(C:C,'Stand Leg Ext'!C:G,5,FALSE)</f>
        <v>5</v>
      </c>
      <c r="M56" s="165">
        <f>VLOOKUP(C:C,'Basic Acro'!C:G,5,FALSE)</f>
        <v>1.5</v>
      </c>
      <c r="N56" s="166">
        <f t="shared" si="4"/>
        <v>5.052083333333333</v>
      </c>
      <c r="O56" s="164">
        <f>VLOOKUP(C:C,'Propulsion combination'!C:AS,43,FALSE)</f>
        <v>5.2833333333333341</v>
      </c>
      <c r="P56" s="165">
        <f>VLOOKUP(C:C,'Bodyboost Baracuda'!C:AT,44,FALSE)</f>
        <v>5.6485507246376807</v>
      </c>
      <c r="Q56" s="165">
        <f>VLOOKUP(C:C,Height!C:AH,32,FALSE)</f>
        <v>3.7083333333333335</v>
      </c>
      <c r="R56" s="160">
        <f>VLOOKUP(C:C,'Routine Set'!C:BL,62,FALSE)</f>
        <v>4.5333333333333332</v>
      </c>
      <c r="S56" s="165">
        <f>VLOOKUP(C:C,'Flexibility in water'!C:U,19,FALSE)</f>
        <v>6.8291666666666657</v>
      </c>
      <c r="T56" s="166">
        <f t="shared" si="5"/>
        <v>5.2005434782608697</v>
      </c>
      <c r="U56" s="96">
        <f>VLOOKUP(C:C,Figures!C:H,6,FALSE)</f>
        <v>5.0715899999999996</v>
      </c>
      <c r="V56" s="607">
        <f t="shared" si="6"/>
        <v>5.1173193913043473</v>
      </c>
      <c r="W56" s="164">
        <f>IFERROR(VLOOKUP(E:E,'Grids Youth'!Z:AA,2,FALSE),1)</f>
        <v>1.05</v>
      </c>
      <c r="X56" s="166">
        <f>V56*IFERROR(VLOOKUP(E:E,'Grids Youth'!Z:AA,2,FALSE),1)</f>
        <v>5.3731853608695648</v>
      </c>
      <c r="Y56" s="604">
        <f t="shared" si="7"/>
        <v>5.3731853608695648</v>
      </c>
      <c r="Z56" s="735" t="s">
        <v>317</v>
      </c>
    </row>
    <row r="57" spans="1:26" x14ac:dyDescent="0.35">
      <c r="A57" s="83">
        <v>53</v>
      </c>
      <c r="B57" s="60">
        <v>63</v>
      </c>
      <c r="C57" s="100" t="str">
        <f>VLOOKUP(B:B,'Start List Youth'!C:F,2,FALSE)</f>
        <v>YITAGESU Elia</v>
      </c>
      <c r="D57" s="483">
        <f>VLOOKUP(B:B,'Start List Youth'!C:F,3,FALSE)</f>
        <v>2012</v>
      </c>
      <c r="E57" s="127" t="str">
        <f>VLOOKUP(B:B,'Start List Youth'!C:F,4,FALSE)</f>
        <v>GN1885</v>
      </c>
      <c r="F57" s="164">
        <f>VLOOKUP(C:C,'Upper-Lower body'!C:N,12,FALSE)</f>
        <v>0</v>
      </c>
      <c r="G57" s="165">
        <f>VLOOKUP(C:C,'Upper-Lower body'!C:O,13,FALSE)</f>
        <v>2.6666666666666665</v>
      </c>
      <c r="H57" s="165">
        <f>VLOOKUP(C:C,'Core Strength'!C:H,6,FALSE)</f>
        <v>4</v>
      </c>
      <c r="I57" s="165">
        <f>VLOOKUP(C:C,'Flex-Extension'!C:Q,15,FALSE)</f>
        <v>2.6666666666666665</v>
      </c>
      <c r="J57" s="165">
        <f>VLOOKUP(C:C,'Flex-Extension'!C:R,16,FALSE)</f>
        <v>10</v>
      </c>
      <c r="K57" s="165">
        <f>VLOOKUP(C:C,'Flex-Extension'!C:S,17,FALSE)</f>
        <v>5.25</v>
      </c>
      <c r="L57" s="165">
        <f>VLOOKUP(C:C,'Stand Leg Ext'!C:G,5,FALSE)</f>
        <v>2</v>
      </c>
      <c r="M57" s="165">
        <f>VLOOKUP(C:C,'Basic Acro'!C:G,5,FALSE)</f>
        <v>1.5</v>
      </c>
      <c r="N57" s="166">
        <f t="shared" si="4"/>
        <v>3.5104166666666665</v>
      </c>
      <c r="O57" s="164">
        <f>VLOOKUP(C:C,'Propulsion combination'!C:AS,43,FALSE)</f>
        <v>5.5</v>
      </c>
      <c r="P57" s="165">
        <f>VLOOKUP(C:C,'Bodyboost Baracuda'!C:AT,44,FALSE)</f>
        <v>5.8857487922705314</v>
      </c>
      <c r="Q57" s="165">
        <f>VLOOKUP(C:C,Height!C:AH,32,FALSE)</f>
        <v>5.4944444444444454</v>
      </c>
      <c r="R57" s="160">
        <f>VLOOKUP(C:C,'Routine Set'!C:BL,62,FALSE)</f>
        <v>5.9166666666666679</v>
      </c>
      <c r="S57" s="165">
        <f>VLOOKUP(C:C,'Flexibility in water'!C:U,19,FALSE)</f>
        <v>5.7208333333333332</v>
      </c>
      <c r="T57" s="166">
        <f t="shared" si="5"/>
        <v>5.7035386473429952</v>
      </c>
      <c r="U57" s="96">
        <f>VLOOKUP(C:C,Figures!C:H,6,FALSE)</f>
        <v>5.7181800000000003</v>
      </c>
      <c r="V57" s="607">
        <f t="shared" si="6"/>
        <v>5.0499944589371983</v>
      </c>
      <c r="W57" s="164">
        <f>IFERROR(VLOOKUP(E:E,'Grids Youth'!Z:AA,2,FALSE),1)</f>
        <v>1.05</v>
      </c>
      <c r="X57" s="166">
        <f>V57*IFERROR(VLOOKUP(E:E,'Grids Youth'!Z:AA,2,FALSE),1)</f>
        <v>5.3024941818840583</v>
      </c>
      <c r="Y57" s="604">
        <f t="shared" si="7"/>
        <v>5.3024941818840583</v>
      </c>
      <c r="Z57" s="735" t="s">
        <v>317</v>
      </c>
    </row>
    <row r="58" spans="1:26" x14ac:dyDescent="0.35">
      <c r="A58" s="87">
        <v>54</v>
      </c>
      <c r="B58" s="60">
        <v>5</v>
      </c>
      <c r="C58" s="100" t="str">
        <f>VLOOKUP(B:B,'Start List Youth'!C:F,2,FALSE)</f>
        <v>AVXHI Lahela</v>
      </c>
      <c r="D58" s="483">
        <f>VLOOKUP(B:B,'Start List Youth'!C:F,3,FALSE)</f>
        <v>2011</v>
      </c>
      <c r="E58" s="127" t="str">
        <f>VLOOKUP(B:B,'Start List Youth'!C:F,4,FALSE)</f>
        <v>SVB</v>
      </c>
      <c r="F58" s="164">
        <f>VLOOKUP(C:C,'Upper-Lower body'!C:N,12,FALSE)</f>
        <v>4.5</v>
      </c>
      <c r="G58" s="165">
        <f>VLOOKUP(C:C,'Upper-Lower body'!C:O,13,FALSE)</f>
        <v>7.333333333333333</v>
      </c>
      <c r="H58" s="165">
        <f>VLOOKUP(C:C,'Core Strength'!C:H,6,FALSE)</f>
        <v>4</v>
      </c>
      <c r="I58" s="165">
        <f>VLOOKUP(C:C,'Flex-Extension'!C:Q,15,FALSE)</f>
        <v>3.3333333333333335</v>
      </c>
      <c r="J58" s="165">
        <f>VLOOKUP(C:C,'Flex-Extension'!C:R,16,FALSE)</f>
        <v>4.5</v>
      </c>
      <c r="K58" s="165">
        <f>VLOOKUP(C:C,'Flex-Extension'!C:S,17,FALSE)</f>
        <v>6</v>
      </c>
      <c r="L58" s="165">
        <f>VLOOKUP(C:C,'Stand Leg Ext'!C:G,5,FALSE)</f>
        <v>1</v>
      </c>
      <c r="M58" s="165">
        <f>VLOOKUP(C:C,'Basic Acro'!C:G,5,FALSE)</f>
        <v>1.5</v>
      </c>
      <c r="N58" s="166">
        <f t="shared" si="4"/>
        <v>4.020833333333333</v>
      </c>
      <c r="O58" s="164">
        <f>VLOOKUP(C:C,'Propulsion combination'!C:AS,43,FALSE)</f>
        <v>5.1499999999999986</v>
      </c>
      <c r="P58" s="165">
        <f>VLOOKUP(C:C,'Bodyboost Baracuda'!C:AT,44,FALSE)</f>
        <v>5.875</v>
      </c>
      <c r="Q58" s="165">
        <f>VLOOKUP(C:C,Height!C:AH,32,FALSE)</f>
        <v>5.0333333333333332</v>
      </c>
      <c r="R58" s="160">
        <f>VLOOKUP(C:C,'Routine Set'!C:BL,62,FALSE)</f>
        <v>4.4833333333333334</v>
      </c>
      <c r="S58" s="165">
        <f>VLOOKUP(C:C,'Flexibility in water'!C:U,19,FALSE)</f>
        <v>5.270833333333333</v>
      </c>
      <c r="T58" s="166">
        <f t="shared" si="5"/>
        <v>5.1624999999999996</v>
      </c>
      <c r="U58" s="96">
        <f>VLOOKUP(C:C,Figures!C:H,6,FALSE)</f>
        <v>5.9284100000000004</v>
      </c>
      <c r="V58" s="607">
        <f t="shared" si="6"/>
        <v>5.0497730000000001</v>
      </c>
      <c r="W58" s="164">
        <f>IFERROR(VLOOKUP(E:E,'Grids Youth'!Z:AA,2,FALSE),1)</f>
        <v>1.05</v>
      </c>
      <c r="X58" s="166">
        <f>V58*IFERROR(VLOOKUP(E:E,'Grids Youth'!Z:AA,2,FALSE),1)</f>
        <v>5.3022616500000002</v>
      </c>
      <c r="Y58" s="604">
        <f t="shared" si="7"/>
        <v>5.3022616500000002</v>
      </c>
      <c r="Z58" s="735" t="s">
        <v>317</v>
      </c>
    </row>
    <row r="59" spans="1:26" x14ac:dyDescent="0.35">
      <c r="A59" s="87">
        <v>55</v>
      </c>
      <c r="B59" s="60">
        <v>22</v>
      </c>
      <c r="C59" s="100" t="str">
        <f>VLOOKUP(B:B,'Start List Youth'!C:F,2,FALSE)</f>
        <v>MAURER-CECCHINI Valentine</v>
      </c>
      <c r="D59" s="483">
        <f>VLOOKUP(B:B,'Start List Youth'!C:F,3,FALSE)</f>
        <v>2013</v>
      </c>
      <c r="E59" s="127" t="str">
        <f>VLOOKUP(B:B,'Start List Youth'!C:F,4,FALSE)</f>
        <v>VA</v>
      </c>
      <c r="F59" s="164">
        <f>VLOOKUP(C:C,'Upper-Lower body'!C:N,12,FALSE)</f>
        <v>6.75</v>
      </c>
      <c r="G59" s="165">
        <f>VLOOKUP(C:C,'Upper-Lower body'!C:O,13,FALSE)</f>
        <v>9.3333333333333339</v>
      </c>
      <c r="H59" s="165">
        <f>VLOOKUP(C:C,'Core Strength'!C:H,6,FALSE)</f>
        <v>3.3333333333333335</v>
      </c>
      <c r="I59" s="165">
        <f>VLOOKUP(C:C,'Flex-Extension'!C:Q,15,FALSE)</f>
        <v>5.333333333333333</v>
      </c>
      <c r="J59" s="165">
        <f>VLOOKUP(C:C,'Flex-Extension'!C:R,16,FALSE)</f>
        <v>5</v>
      </c>
      <c r="K59" s="165">
        <f>VLOOKUP(C:C,'Flex-Extension'!C:S,17,FALSE)</f>
        <v>6.75</v>
      </c>
      <c r="L59" s="165">
        <f>VLOOKUP(C:C,'Stand Leg Ext'!C:G,5,FALSE)</f>
        <v>5</v>
      </c>
      <c r="M59" s="165">
        <f>VLOOKUP(C:C,'Basic Acro'!C:G,5,FALSE)</f>
        <v>1</v>
      </c>
      <c r="N59" s="166">
        <f t="shared" si="4"/>
        <v>5.3125</v>
      </c>
      <c r="O59" s="164">
        <f>VLOOKUP(C:C,'Propulsion combination'!C:AS,43,FALSE)</f>
        <v>5.05</v>
      </c>
      <c r="P59" s="165">
        <f>VLOOKUP(C:C,'Bodyboost Baracuda'!C:AT,44,FALSE)</f>
        <v>5.4731481481481463</v>
      </c>
      <c r="Q59" s="165">
        <f>VLOOKUP(C:C,Height!C:AH,32,FALSE)</f>
        <v>3.8888888888888884</v>
      </c>
      <c r="R59" s="160">
        <f>VLOOKUP(C:C,'Routine Set'!C:BL,62,FALSE)</f>
        <v>4.5</v>
      </c>
      <c r="S59" s="165">
        <f>VLOOKUP(C:C,'Flexibility in water'!C:U,19,FALSE)</f>
        <v>6.1416666666666675</v>
      </c>
      <c r="T59" s="166">
        <f t="shared" si="5"/>
        <v>5.0107407407407409</v>
      </c>
      <c r="U59" s="96">
        <f>VLOOKUP(C:C,Figures!C:H,6,FALSE)</f>
        <v>4.8327299999999997</v>
      </c>
      <c r="V59" s="607">
        <f t="shared" si="6"/>
        <v>5.0478652962962967</v>
      </c>
      <c r="W59" s="164">
        <f>IFERROR(VLOOKUP(E:E,'Grids Youth'!Z:AA,2,FALSE),1)</f>
        <v>1.05</v>
      </c>
      <c r="X59" s="166">
        <f>V59*IFERROR(VLOOKUP(E:E,'Grids Youth'!Z:AA,2,FALSE),1)</f>
        <v>5.3002585611111117</v>
      </c>
      <c r="Y59" s="604">
        <f t="shared" si="7"/>
        <v>5.3002585611111117</v>
      </c>
      <c r="Z59" s="735" t="s">
        <v>317</v>
      </c>
    </row>
    <row r="60" spans="1:26" x14ac:dyDescent="0.35">
      <c r="A60" s="87">
        <v>56</v>
      </c>
      <c r="B60" s="60">
        <v>51</v>
      </c>
      <c r="C60" s="100" t="str">
        <f>VLOOKUP(B:B,'Start List Youth'!C:F,2,FALSE)</f>
        <v>SCHAFER Nora</v>
      </c>
      <c r="D60" s="483">
        <f>VLOOKUP(B:B,'Start List Youth'!C:F,3,FALSE)</f>
        <v>2011</v>
      </c>
      <c r="E60" s="127" t="str">
        <f>VLOOKUP(B:B,'Start List Youth'!C:F,4,FALSE)</f>
        <v>ASB</v>
      </c>
      <c r="F60" s="164">
        <f>VLOOKUP(C:C,'Upper-Lower body'!C:N,12,FALSE)</f>
        <v>4</v>
      </c>
      <c r="G60" s="165">
        <f>VLOOKUP(C:C,'Upper-Lower body'!C:O,13,FALSE)</f>
        <v>7.166666666666667</v>
      </c>
      <c r="H60" s="165">
        <f>VLOOKUP(C:C,'Core Strength'!C:H,6,FALSE)</f>
        <v>8.3333333333333339</v>
      </c>
      <c r="I60" s="165">
        <f>VLOOKUP(C:C,'Flex-Extension'!C:Q,15,FALSE)</f>
        <v>3.6666666666666665</v>
      </c>
      <c r="J60" s="165">
        <f>VLOOKUP(C:C,'Flex-Extension'!C:R,16,FALSE)</f>
        <v>4</v>
      </c>
      <c r="K60" s="165">
        <f>VLOOKUP(C:C,'Flex-Extension'!C:S,17,FALSE)</f>
        <v>5.25</v>
      </c>
      <c r="L60" s="165">
        <f>VLOOKUP(C:C,'Stand Leg Ext'!C:G,5,FALSE)</f>
        <v>2</v>
      </c>
      <c r="M60" s="165">
        <f>VLOOKUP(C:C,'Basic Acro'!C:G,5,FALSE)</f>
        <v>0.5</v>
      </c>
      <c r="N60" s="166">
        <f t="shared" si="4"/>
        <v>4.3645833333333339</v>
      </c>
      <c r="O60" s="164">
        <f>VLOOKUP(C:C,'Propulsion combination'!C:AS,43,FALSE)</f>
        <v>5.4</v>
      </c>
      <c r="P60" s="165">
        <f>VLOOKUP(C:C,'Bodyboost Baracuda'!C:AT,44,FALSE)</f>
        <v>6.0490338164251209</v>
      </c>
      <c r="Q60" s="165">
        <f>VLOOKUP(C:C,Height!C:AH,32,FALSE)</f>
        <v>4.7750000000000004</v>
      </c>
      <c r="R60" s="160">
        <f>VLOOKUP(C:C,'Routine Set'!C:BL,62,FALSE)</f>
        <v>4.7666666666666675</v>
      </c>
      <c r="S60" s="165">
        <f>VLOOKUP(C:C,'Flexibility in water'!C:U,19,FALSE)</f>
        <v>5.5250000000000004</v>
      </c>
      <c r="T60" s="166">
        <f t="shared" si="5"/>
        <v>5.3031400966183568</v>
      </c>
      <c r="U60" s="96">
        <f>VLOOKUP(C:C,Figures!C:H,6,FALSE)</f>
        <v>5.2978800000000001</v>
      </c>
      <c r="V60" s="607">
        <f t="shared" si="6"/>
        <v>5.0199950386473429</v>
      </c>
      <c r="W60" s="164">
        <f>IFERROR(VLOOKUP(E:E,'Grids Youth'!Z:AA,2,FALSE),1)</f>
        <v>1.05</v>
      </c>
      <c r="X60" s="166">
        <f>V60*IFERROR(VLOOKUP(E:E,'Grids Youth'!Z:AA,2,FALSE),1)</f>
        <v>5.2709947905797101</v>
      </c>
      <c r="Y60" s="604">
        <f t="shared" si="7"/>
        <v>5.2709947905797101</v>
      </c>
      <c r="Z60" s="735" t="s">
        <v>317</v>
      </c>
    </row>
    <row r="61" spans="1:26" x14ac:dyDescent="0.35">
      <c r="A61" s="83">
        <v>57</v>
      </c>
      <c r="B61" s="60">
        <v>66</v>
      </c>
      <c r="C61" s="100" t="str">
        <f>VLOOKUP(B:B,'Start List Youth'!C:F,2,FALSE)</f>
        <v>ORIOL CRUELLAS Maria</v>
      </c>
      <c r="D61" s="483">
        <f>VLOOKUP(B:B,'Start List Youth'!C:F,3,FALSE)</f>
        <v>2011</v>
      </c>
      <c r="E61" s="127" t="str">
        <f>VLOOKUP(B:B,'Start List Youth'!C:F,4,FALSE)</f>
        <v>RFN</v>
      </c>
      <c r="F61" s="164">
        <f>VLOOKUP(C:C,'Upper-Lower body'!C:N,12,FALSE)</f>
        <v>4</v>
      </c>
      <c r="G61" s="165">
        <f>VLOOKUP(C:C,'Upper-Lower body'!C:O,13,FALSE)</f>
        <v>7.666666666666667</v>
      </c>
      <c r="H61" s="165">
        <f>VLOOKUP(C:C,'Core Strength'!C:H,6,FALSE)</f>
        <v>4.333333333333333</v>
      </c>
      <c r="I61" s="165">
        <f>VLOOKUP(C:C,'Flex-Extension'!C:Q,15,FALSE)</f>
        <v>3</v>
      </c>
      <c r="J61" s="165">
        <f>VLOOKUP(C:C,'Flex-Extension'!C:R,16,FALSE)</f>
        <v>3.5</v>
      </c>
      <c r="K61" s="165">
        <f>VLOOKUP(C:C,'Flex-Extension'!C:S,17,FALSE)</f>
        <v>5.5</v>
      </c>
      <c r="L61" s="165">
        <f>VLOOKUP(C:C,'Stand Leg Ext'!C:G,5,FALSE)</f>
        <v>1</v>
      </c>
      <c r="M61" s="165">
        <f>VLOOKUP(C:C,'Basic Acro'!C:G,5,FALSE)</f>
        <v>1.5</v>
      </c>
      <c r="N61" s="166">
        <f t="shared" si="4"/>
        <v>3.8125</v>
      </c>
      <c r="O61" s="164">
        <f>VLOOKUP(C:C,'Propulsion combination'!C:AS,43,FALSE)</f>
        <v>5.4666666666666659</v>
      </c>
      <c r="P61" s="165">
        <f>VLOOKUP(C:C,'Bodyboost Baracuda'!C:AT,44,FALSE)</f>
        <v>6.2553542673107883</v>
      </c>
      <c r="Q61" s="165">
        <f>VLOOKUP(C:C,Height!C:AH,32,FALSE)</f>
        <v>5.8333333333333339</v>
      </c>
      <c r="R61" s="160">
        <f>VLOOKUP(C:C,'Routine Set'!C:BL,62,FALSE)</f>
        <v>5</v>
      </c>
      <c r="S61" s="165">
        <f>VLOOKUP(C:C,'Flexibility in water'!C:U,19,FALSE)</f>
        <v>6.0666666666666673</v>
      </c>
      <c r="T61" s="166">
        <f t="shared" si="5"/>
        <v>5.7244041867954909</v>
      </c>
      <c r="U61" s="96">
        <f>VLOOKUP(C:C,Figures!C:H,6,FALSE)</f>
        <v>5.8795500000000001</v>
      </c>
      <c r="V61" s="607">
        <f t="shared" si="6"/>
        <v>5.1973766747181962</v>
      </c>
      <c r="W61" s="164">
        <f>IFERROR(VLOOKUP(E:E,'Grids Youth'!Z:AA,2,FALSE),1)</f>
        <v>1</v>
      </c>
      <c r="X61" s="166">
        <f>V61*IFERROR(VLOOKUP(E:E,'Grids Youth'!Z:AA,2,FALSE),1)</f>
        <v>5.1973766747181962</v>
      </c>
      <c r="Y61" s="604">
        <f t="shared" si="7"/>
        <v>5.1973766747181962</v>
      </c>
      <c r="Z61" s="735" t="s">
        <v>317</v>
      </c>
    </row>
    <row r="62" spans="1:26" x14ac:dyDescent="0.35">
      <c r="A62" s="87">
        <v>58</v>
      </c>
      <c r="B62" s="60">
        <v>11</v>
      </c>
      <c r="C62" s="100" t="str">
        <f>VLOOKUP(B:B,'Start List Youth'!C:F,2,FALSE)</f>
        <v>GERMANIER Marion</v>
      </c>
      <c r="D62" s="483">
        <f>VLOOKUP(B:B,'Start List Youth'!C:F,3,FALSE)</f>
        <v>2013</v>
      </c>
      <c r="E62" s="127" t="str">
        <f>VLOOKUP(B:B,'Start List Youth'!C:F,4,FALSE)</f>
        <v>CNM</v>
      </c>
      <c r="F62" s="164">
        <f>VLOOKUP(C:C,'Upper-Lower body'!C:N,12,FALSE)</f>
        <v>3.5</v>
      </c>
      <c r="G62" s="165">
        <f>VLOOKUP(C:C,'Upper-Lower body'!C:O,13,FALSE)</f>
        <v>7</v>
      </c>
      <c r="H62" s="165">
        <f>VLOOKUP(C:C,'Core Strength'!C:H,6,FALSE)</f>
        <v>4.666666666666667</v>
      </c>
      <c r="I62" s="165">
        <f>VLOOKUP(C:C,'Flex-Extension'!C:Q,15,FALSE)</f>
        <v>3.3333333333333335</v>
      </c>
      <c r="J62" s="165">
        <f>VLOOKUP(C:C,'Flex-Extension'!C:R,16,FALSE)</f>
        <v>4.5</v>
      </c>
      <c r="K62" s="165">
        <f>VLOOKUP(C:C,'Flex-Extension'!C:S,17,FALSE)</f>
        <v>8</v>
      </c>
      <c r="L62" s="165">
        <f>VLOOKUP(C:C,'Stand Leg Ext'!C:G,5,FALSE)</f>
        <v>3.5</v>
      </c>
      <c r="M62" s="165">
        <f>VLOOKUP(C:C,'Basic Acro'!C:G,5,FALSE)</f>
        <v>0.5</v>
      </c>
      <c r="N62" s="166">
        <f t="shared" si="4"/>
        <v>4.375</v>
      </c>
      <c r="O62" s="164">
        <f>VLOOKUP(C:C,'Propulsion combination'!C:AS,43,FALSE)</f>
        <v>5.7666666666666666</v>
      </c>
      <c r="P62" s="165">
        <f>VLOOKUP(C:C,'Bodyboost Baracuda'!C:AT,44,FALSE)</f>
        <v>5.9944847020933976</v>
      </c>
      <c r="Q62" s="165">
        <f>VLOOKUP(C:C,Height!C:AH,32,FALSE)</f>
        <v>5.2472222222222218</v>
      </c>
      <c r="R62" s="160">
        <f>VLOOKUP(C:C,'Routine Set'!C:BL,62,FALSE)</f>
        <v>5.05</v>
      </c>
      <c r="S62" s="165">
        <f>VLOOKUP(C:C,'Flexibility in water'!C:U,19,FALSE)</f>
        <v>5.8291666666666675</v>
      </c>
      <c r="T62" s="166">
        <f t="shared" si="5"/>
        <v>5.5775080515297919</v>
      </c>
      <c r="U62" s="96">
        <f>VLOOKUP(C:C,Figures!C:H,6,FALSE)</f>
        <v>5.4545499999999993</v>
      </c>
      <c r="V62" s="607">
        <f t="shared" si="6"/>
        <v>5.1798682206119171</v>
      </c>
      <c r="W62" s="164">
        <f>IFERROR(VLOOKUP(E:E,'Grids Youth'!Z:AA,2,FALSE),1)</f>
        <v>1</v>
      </c>
      <c r="X62" s="166">
        <f>V62*IFERROR(VLOOKUP(E:E,'Grids Youth'!Z:AA,2,FALSE),1)</f>
        <v>5.1798682206119171</v>
      </c>
      <c r="Y62" s="604">
        <f t="shared" si="7"/>
        <v>5.1798682206119171</v>
      </c>
      <c r="Z62" s="735" t="s">
        <v>317</v>
      </c>
    </row>
    <row r="63" spans="1:26" x14ac:dyDescent="0.35">
      <c r="A63" s="87">
        <v>59</v>
      </c>
      <c r="B63" s="60">
        <v>32</v>
      </c>
      <c r="C63" s="100" t="str">
        <f>VLOOKUP(B:B,'Start List Youth'!C:F,2,FALSE)</f>
        <v>MERI Dalia Nayla</v>
      </c>
      <c r="D63" s="483">
        <f>VLOOKUP(B:B,'Start List Youth'!C:F,3,FALSE)</f>
        <v>2012</v>
      </c>
      <c r="E63" s="127" t="str">
        <f>VLOOKUP(B:B,'Start List Youth'!C:F,4,FALSE)</f>
        <v>SRSO</v>
      </c>
      <c r="F63" s="164">
        <f>VLOOKUP(C:C,'Upper-Lower body'!C:N,12,FALSE)</f>
        <v>7.25</v>
      </c>
      <c r="G63" s="165">
        <f>VLOOKUP(C:C,'Upper-Lower body'!C:O,13,FALSE)</f>
        <v>8.5</v>
      </c>
      <c r="H63" s="165">
        <f>VLOOKUP(C:C,'Core Strength'!C:H,6,FALSE)</f>
        <v>3.3333333333333335</v>
      </c>
      <c r="I63" s="165">
        <f>VLOOKUP(C:C,'Flex-Extension'!C:Q,15,FALSE)</f>
        <v>3</v>
      </c>
      <c r="J63" s="165">
        <f>VLOOKUP(C:C,'Flex-Extension'!C:R,16,FALSE)</f>
        <v>5.5</v>
      </c>
      <c r="K63" s="165">
        <f>VLOOKUP(C:C,'Flex-Extension'!C:S,17,FALSE)</f>
        <v>6</v>
      </c>
      <c r="L63" s="165">
        <f>VLOOKUP(C:C,'Stand Leg Ext'!C:G,5,FALSE)</f>
        <v>3.5</v>
      </c>
      <c r="M63" s="165">
        <f>VLOOKUP(C:C,'Basic Acro'!C:G,5,FALSE)</f>
        <v>1.5</v>
      </c>
      <c r="N63" s="166">
        <f t="shared" si="4"/>
        <v>4.8229166666666661</v>
      </c>
      <c r="O63" s="164">
        <f>VLOOKUP(C:C,'Propulsion combination'!C:AS,43,FALSE)</f>
        <v>5.2333333333333334</v>
      </c>
      <c r="P63" s="165">
        <f>VLOOKUP(C:C,'Bodyboost Baracuda'!C:AT,44,FALSE)</f>
        <v>6.1373993558776174</v>
      </c>
      <c r="Q63" s="165">
        <f>VLOOKUP(C:C,Height!C:AH,32,FALSE)</f>
        <v>5.6222222222222218</v>
      </c>
      <c r="R63" s="160">
        <f>VLOOKUP(C:C,'Routine Set'!C:BL,62,FALSE)</f>
        <v>4.333333333333333</v>
      </c>
      <c r="S63" s="165">
        <f>VLOOKUP(C:C,'Flexibility in water'!C:U,19,FALSE)</f>
        <v>5.5</v>
      </c>
      <c r="T63" s="166">
        <f t="shared" si="5"/>
        <v>5.3652576489533015</v>
      </c>
      <c r="U63" s="96">
        <f>VLOOKUP(C:C,Figures!C:H,6,FALSE)</f>
        <v>5.09727</v>
      </c>
      <c r="V63" s="607">
        <f t="shared" si="6"/>
        <v>5.1221590595813211</v>
      </c>
      <c r="W63" s="164">
        <f>IFERROR(VLOOKUP(E:E,'Grids Youth'!Z:AA,2,FALSE),1)</f>
        <v>1</v>
      </c>
      <c r="X63" s="166">
        <f>V63*IFERROR(VLOOKUP(E:E,'Grids Youth'!Z:AA,2,FALSE),1)</f>
        <v>5.1221590595813211</v>
      </c>
      <c r="Y63" s="604">
        <f t="shared" si="7"/>
        <v>5.1221590595813211</v>
      </c>
      <c r="Z63" s="735" t="s">
        <v>317</v>
      </c>
    </row>
    <row r="64" spans="1:26" x14ac:dyDescent="0.35">
      <c r="A64" s="87">
        <v>60</v>
      </c>
      <c r="B64" s="60">
        <v>18</v>
      </c>
      <c r="C64" s="100" t="str">
        <f>VLOOKUP(B:B,'Start List Youth'!C:F,2,FALSE)</f>
        <v>GRUNDTVIG Cecilia</v>
      </c>
      <c r="D64" s="483">
        <f>VLOOKUP(B:B,'Start List Youth'!C:F,3,FALSE)</f>
        <v>2012</v>
      </c>
      <c r="E64" s="127" t="str">
        <f>VLOOKUP(B:B,'Start List Youth'!C:F,4,FALSE)</f>
        <v>LNZ</v>
      </c>
      <c r="F64" s="164">
        <f>VLOOKUP(C:C,'Upper-Lower body'!C:N,12,FALSE)</f>
        <v>7</v>
      </c>
      <c r="G64" s="165">
        <f>VLOOKUP(C:C,'Upper-Lower body'!C:O,13,FALSE)</f>
        <v>7.833333333333333</v>
      </c>
      <c r="H64" s="165">
        <f>VLOOKUP(C:C,'Core Strength'!C:H,6,FALSE)</f>
        <v>4</v>
      </c>
      <c r="I64" s="165">
        <f>VLOOKUP(C:C,'Flex-Extension'!C:Q,15,FALSE)</f>
        <v>5.666666666666667</v>
      </c>
      <c r="J64" s="165">
        <f>VLOOKUP(C:C,'Flex-Extension'!C:R,16,FALSE)</f>
        <v>4</v>
      </c>
      <c r="K64" s="165">
        <f>VLOOKUP(C:C,'Flex-Extension'!C:S,17,FALSE)</f>
        <v>5.25</v>
      </c>
      <c r="L64" s="165">
        <f>VLOOKUP(C:C,'Stand Leg Ext'!C:G,5,FALSE)</f>
        <v>3.5</v>
      </c>
      <c r="M64" s="165">
        <f>VLOOKUP(C:C,'Basic Acro'!C:G,5,FALSE)</f>
        <v>1.5</v>
      </c>
      <c r="N64" s="166">
        <f t="shared" si="4"/>
        <v>4.84375</v>
      </c>
      <c r="O64" s="164">
        <f>VLOOKUP(C:C,'Propulsion combination'!C:AS,43,FALSE)</f>
        <v>5.6166666666666663</v>
      </c>
      <c r="P64" s="165">
        <f>VLOOKUP(C:C,'Bodyboost Baracuda'!C:AT,44,FALSE)</f>
        <v>6.4803542673107888</v>
      </c>
      <c r="Q64" s="165">
        <f>VLOOKUP(C:C,Height!C:AH,32,FALSE)</f>
        <v>4.0777777777777775</v>
      </c>
      <c r="R64" s="160">
        <f>VLOOKUP(C:C,'Routine Set'!C:BL,62,FALSE)</f>
        <v>6.15</v>
      </c>
      <c r="S64" s="165">
        <f>VLOOKUP(C:C,'Flexibility in water'!C:U,19,FALSE)</f>
        <v>6.05</v>
      </c>
      <c r="T64" s="166">
        <f t="shared" si="5"/>
        <v>5.6749597423510458</v>
      </c>
      <c r="U64" s="96">
        <f>VLOOKUP(C:C,Figures!C:H,6,FALSE)</f>
        <v>3.7948500000000003</v>
      </c>
      <c r="V64" s="607">
        <f t="shared" si="6"/>
        <v>4.8615638969404182</v>
      </c>
      <c r="W64" s="164">
        <f>IFERROR(VLOOKUP(E:E,'Grids Youth'!Z:AA,2,FALSE),1)</f>
        <v>1.05</v>
      </c>
      <c r="X64" s="166">
        <f>V64*IFERROR(VLOOKUP(E:E,'Grids Youth'!Z:AA,2,FALSE),1)</f>
        <v>5.1046420917874391</v>
      </c>
      <c r="Y64" s="604">
        <f t="shared" si="7"/>
        <v>5.1046420917874391</v>
      </c>
      <c r="Z64" s="735" t="s">
        <v>317</v>
      </c>
    </row>
    <row r="65" spans="1:26" x14ac:dyDescent="0.35">
      <c r="A65" s="83">
        <v>61</v>
      </c>
      <c r="B65" s="60">
        <v>43</v>
      </c>
      <c r="C65" s="100" t="str">
        <f>VLOOKUP(B:B,'Start List Youth'!C:F,2,FALSE)</f>
        <v>DOMENECH WANG Liliane</v>
      </c>
      <c r="D65" s="483">
        <f>VLOOKUP(B:B,'Start List Youth'!C:F,3,FALSE)</f>
        <v>2012</v>
      </c>
      <c r="E65" s="127" t="str">
        <f>VLOOKUP(B:B,'Start List Youth'!C:F,4,FALSE)</f>
        <v>VA</v>
      </c>
      <c r="F65" s="164">
        <f>VLOOKUP(C:C,'Upper-Lower body'!C:N,12,FALSE)</f>
        <v>3.5</v>
      </c>
      <c r="G65" s="165">
        <f>VLOOKUP(C:C,'Upper-Lower body'!C:O,13,FALSE)</f>
        <v>7.666666666666667</v>
      </c>
      <c r="H65" s="165">
        <f>VLOOKUP(C:C,'Core Strength'!C:H,6,FALSE)</f>
        <v>2.3333333333333335</v>
      </c>
      <c r="I65" s="165">
        <f>VLOOKUP(C:C,'Flex-Extension'!C:Q,15,FALSE)</f>
        <v>7.666666666666667</v>
      </c>
      <c r="J65" s="165">
        <f>VLOOKUP(C:C,'Flex-Extension'!C:R,16,FALSE)</f>
        <v>5</v>
      </c>
      <c r="K65" s="165">
        <f>VLOOKUP(C:C,'Flex-Extension'!C:S,17,FALSE)</f>
        <v>7.75</v>
      </c>
      <c r="L65" s="165">
        <f>VLOOKUP(C:C,'Stand Leg Ext'!C:G,5,FALSE)</f>
        <v>3.5</v>
      </c>
      <c r="M65" s="165">
        <f>VLOOKUP(C:C,'Basic Acro'!C:G,5,FALSE)</f>
        <v>0.5</v>
      </c>
      <c r="N65" s="166">
        <f t="shared" si="4"/>
        <v>4.7395833333333339</v>
      </c>
      <c r="O65" s="164">
        <f>VLOOKUP(C:C,'Propulsion combination'!C:AS,43,FALSE)</f>
        <v>5.2666666666666666</v>
      </c>
      <c r="P65" s="165">
        <f>VLOOKUP(C:C,'Bodyboost Baracuda'!C:AT,44,FALSE)</f>
        <v>3.354629629629629</v>
      </c>
      <c r="Q65" s="165">
        <f>VLOOKUP(C:C,Height!C:AH,32,FALSE)</f>
        <v>4.1916666666666664</v>
      </c>
      <c r="R65" s="160">
        <f>VLOOKUP(C:C,'Routine Set'!C:BL,62,FALSE)</f>
        <v>4.5166666666666666</v>
      </c>
      <c r="S65" s="165">
        <f>VLOOKUP(C:C,'Flexibility in water'!C:U,19,FALSE)</f>
        <v>5.9416666666666673</v>
      </c>
      <c r="T65" s="166">
        <f t="shared" si="5"/>
        <v>4.6542592592592591</v>
      </c>
      <c r="U65" s="96">
        <f>VLOOKUP(C:C,Figures!C:H,6,FALSE)</f>
        <v>5.1212200000000001</v>
      </c>
      <c r="V65" s="607">
        <f t="shared" si="6"/>
        <v>4.8199447037037038</v>
      </c>
      <c r="W65" s="164">
        <f>IFERROR(VLOOKUP(E:E,'Grids Youth'!Z:AA,2,FALSE),1)</f>
        <v>1.05</v>
      </c>
      <c r="X65" s="166">
        <f>V65*IFERROR(VLOOKUP(E:E,'Grids Youth'!Z:AA,2,FALSE),1)</f>
        <v>5.060941938888889</v>
      </c>
      <c r="Y65" s="604">
        <f t="shared" si="7"/>
        <v>5.060941938888889</v>
      </c>
      <c r="Z65" s="735" t="s">
        <v>317</v>
      </c>
    </row>
    <row r="66" spans="1:26" x14ac:dyDescent="0.35">
      <c r="A66" s="87">
        <v>62</v>
      </c>
      <c r="B66" s="60">
        <v>16</v>
      </c>
      <c r="C66" s="100" t="str">
        <f>VLOOKUP(B:B,'Start List Youth'!C:F,2,FALSE)</f>
        <v>AURINO Mia</v>
      </c>
      <c r="D66" s="483">
        <f>VLOOKUP(B:B,'Start List Youth'!C:F,3,FALSE)</f>
        <v>2012</v>
      </c>
      <c r="E66" s="127" t="str">
        <f>VLOOKUP(B:B,'Start List Youth'!C:F,4,FALSE)</f>
        <v>LUG</v>
      </c>
      <c r="F66" s="164">
        <f>VLOOKUP(C:C,'Upper-Lower body'!C:N,12,FALSE)</f>
        <v>6.5</v>
      </c>
      <c r="G66" s="165">
        <f>VLOOKUP(C:C,'Upper-Lower body'!C:O,13,FALSE)</f>
        <v>5.833333333333333</v>
      </c>
      <c r="H66" s="165">
        <f>VLOOKUP(C:C,'Core Strength'!C:H,6,FALSE)</f>
        <v>1.6666666666666667</v>
      </c>
      <c r="I66" s="165">
        <f>VLOOKUP(C:C,'Flex-Extension'!C:Q,15,FALSE)</f>
        <v>3.6666666666666665</v>
      </c>
      <c r="J66" s="165">
        <f>VLOOKUP(C:C,'Flex-Extension'!C:R,16,FALSE)</f>
        <v>5.5</v>
      </c>
      <c r="K66" s="165">
        <f>VLOOKUP(C:C,'Flex-Extension'!C:S,17,FALSE)</f>
        <v>5.75</v>
      </c>
      <c r="L66" s="165">
        <f>VLOOKUP(C:C,'Stand Leg Ext'!C:G,5,FALSE)</f>
        <v>3.5</v>
      </c>
      <c r="M66" s="165">
        <f>VLOOKUP(C:C,'Basic Acro'!C:G,5,FALSE)</f>
        <v>1</v>
      </c>
      <c r="N66" s="166">
        <f t="shared" si="4"/>
        <v>4.177083333333333</v>
      </c>
      <c r="O66" s="164">
        <f>VLOOKUP(C:C,'Propulsion combination'!C:AS,43,FALSE)</f>
        <v>5.4</v>
      </c>
      <c r="P66" s="165">
        <f>VLOOKUP(C:C,'Bodyboost Baracuda'!C:AT,44,FALSE)</f>
        <v>5.7471014492753607</v>
      </c>
      <c r="Q66" s="165">
        <f>VLOOKUP(C:C,Height!C:AH,32,FALSE)</f>
        <v>4.0750000000000002</v>
      </c>
      <c r="R66" s="160">
        <f>VLOOKUP(C:C,'Routine Set'!C:BL,62,FALSE)</f>
        <v>3.7166666666666659</v>
      </c>
      <c r="S66" s="165">
        <f>VLOOKUP(C:C,'Flexibility in water'!C:U,19,FALSE)</f>
        <v>5.8583333333333325</v>
      </c>
      <c r="T66" s="166">
        <f t="shared" si="5"/>
        <v>4.9594202898550721</v>
      </c>
      <c r="U66" s="96">
        <f>VLOOKUP(C:C,Figures!C:H,6,FALSE)</f>
        <v>5.2272699999999999</v>
      </c>
      <c r="V66" s="607">
        <f t="shared" si="6"/>
        <v>4.8050741159420287</v>
      </c>
      <c r="W66" s="164">
        <f>IFERROR(VLOOKUP(E:E,'Grids Youth'!Z:AA,2,FALSE),1)</f>
        <v>1.05</v>
      </c>
      <c r="X66" s="166">
        <f>V66*IFERROR(VLOOKUP(E:E,'Grids Youth'!Z:AA,2,FALSE),1)</f>
        <v>5.0453278217391304</v>
      </c>
      <c r="Y66" s="604">
        <f t="shared" si="7"/>
        <v>5.0453278217391304</v>
      </c>
      <c r="Z66" s="735"/>
    </row>
    <row r="67" spans="1:26" x14ac:dyDescent="0.35">
      <c r="A67" s="87">
        <v>63</v>
      </c>
      <c r="B67" s="60">
        <v>42</v>
      </c>
      <c r="C67" s="100" t="str">
        <f>VLOOKUP(B:B,'Start List Youth'!C:F,2,FALSE)</f>
        <v>MÖBES Emma</v>
      </c>
      <c r="D67" s="483">
        <f>VLOOKUP(B:B,'Start List Youth'!C:F,3,FALSE)</f>
        <v>2012</v>
      </c>
      <c r="E67" s="127" t="str">
        <f>VLOOKUP(B:B,'Start List Youth'!C:F,4,FALSE)</f>
        <v>LNZ</v>
      </c>
      <c r="F67" s="164">
        <f>VLOOKUP(C:C,'Upper-Lower body'!C:N,12,FALSE)</f>
        <v>2</v>
      </c>
      <c r="G67" s="165">
        <f>VLOOKUP(C:C,'Upper-Lower body'!C:O,13,FALSE)</f>
        <v>6.166666666666667</v>
      </c>
      <c r="H67" s="165">
        <f>VLOOKUP(C:C,'Core Strength'!C:H,6,FALSE)</f>
        <v>3.3333333333333335</v>
      </c>
      <c r="I67" s="165">
        <f>VLOOKUP(C:C,'Flex-Extension'!C:Q,15,FALSE)</f>
        <v>3.3333333333333335</v>
      </c>
      <c r="J67" s="165">
        <f>VLOOKUP(C:C,'Flex-Extension'!C:R,16,FALSE)</f>
        <v>4.5</v>
      </c>
      <c r="K67" s="165">
        <f>VLOOKUP(C:C,'Flex-Extension'!C:S,17,FALSE)</f>
        <v>5.25</v>
      </c>
      <c r="L67" s="165">
        <f>VLOOKUP(C:C,'Stand Leg Ext'!C:G,5,FALSE)</f>
        <v>2</v>
      </c>
      <c r="M67" s="165">
        <f>VLOOKUP(C:C,'Basic Acro'!C:G,5,FALSE)</f>
        <v>0.5</v>
      </c>
      <c r="N67" s="166">
        <f t="shared" si="4"/>
        <v>3.385416666666667</v>
      </c>
      <c r="O67" s="164">
        <f>VLOOKUP(C:C,'Propulsion combination'!C:AS,43,FALSE)</f>
        <v>5.4166666666666679</v>
      </c>
      <c r="P67" s="165">
        <f>VLOOKUP(C:C,'Bodyboost Baracuda'!C:AT,44,FALSE)</f>
        <v>5.8772946859903392</v>
      </c>
      <c r="Q67" s="165">
        <f>VLOOKUP(C:C,Height!C:AH,32,FALSE)</f>
        <v>4.6055555555555561</v>
      </c>
      <c r="R67" s="160">
        <f>VLOOKUP(C:C,'Routine Set'!C:BL,62,FALSE)</f>
        <v>5.4833333333333325</v>
      </c>
      <c r="S67" s="165">
        <f>VLOOKUP(C:C,'Flexibility in water'!C:U,19,FALSE)</f>
        <v>6.0583333333333327</v>
      </c>
      <c r="T67" s="166">
        <f t="shared" si="5"/>
        <v>5.4882367149758462</v>
      </c>
      <c r="U67" s="96">
        <f>VLOOKUP(C:C,Figures!C:H,6,FALSE)</f>
        <v>3.92605</v>
      </c>
      <c r="V67" s="607">
        <f t="shared" si="6"/>
        <v>4.3887346859903387</v>
      </c>
      <c r="W67" s="164">
        <f>IFERROR(VLOOKUP(E:E,'Grids Youth'!Z:AA,2,FALSE),1)</f>
        <v>1.05</v>
      </c>
      <c r="X67" s="166">
        <f>V67*IFERROR(VLOOKUP(E:E,'Grids Youth'!Z:AA,2,FALSE),1)</f>
        <v>4.6081714202898558</v>
      </c>
      <c r="Y67" s="604">
        <f t="shared" si="7"/>
        <v>4.6081714202898558</v>
      </c>
      <c r="Z67" s="735"/>
    </row>
    <row r="68" spans="1:26" x14ac:dyDescent="0.35">
      <c r="A68" s="87">
        <v>64</v>
      </c>
      <c r="B68" s="60">
        <v>4</v>
      </c>
      <c r="C68" s="100" t="str">
        <f>VLOOKUP(B:B,'Start List Youth'!C:F,2,FALSE)</f>
        <v>NYDEGGER Mia</v>
      </c>
      <c r="D68" s="483">
        <f>VLOOKUP(B:B,'Start List Youth'!C:F,3,FALSE)</f>
        <v>2011</v>
      </c>
      <c r="E68" s="127" t="str">
        <f>VLOOKUP(B:B,'Start List Youth'!C:F,4,FALSE)</f>
        <v>ASB</v>
      </c>
      <c r="F68" s="164">
        <f>VLOOKUP(C:C,'Upper-Lower body'!C:N,12,FALSE)</f>
        <v>8.75</v>
      </c>
      <c r="G68" s="165">
        <f>VLOOKUP(C:C,'Upper-Lower body'!C:O,13,FALSE)</f>
        <v>8.1666666666666661</v>
      </c>
      <c r="H68" s="165">
        <f>VLOOKUP(C:C,'Core Strength'!C:H,6,FALSE)</f>
        <v>9</v>
      </c>
      <c r="I68" s="165">
        <f>VLOOKUP(C:C,'Flex-Extension'!C:Q,15,FALSE)</f>
        <v>2.6666666666666665</v>
      </c>
      <c r="J68" s="165">
        <f>VLOOKUP(C:C,'Flex-Extension'!C:R,16,FALSE)</f>
        <v>4.5</v>
      </c>
      <c r="K68" s="165">
        <f>VLOOKUP(C:C,'Flex-Extension'!C:S,17,FALSE)</f>
        <v>6.5</v>
      </c>
      <c r="L68" s="165">
        <f>VLOOKUP(C:C,'Stand Leg Ext'!C:G,5,FALSE)</f>
        <v>3.5</v>
      </c>
      <c r="M68" s="165">
        <f>VLOOKUP(C:C,'Basic Acro'!C:G,5,FALSE)</f>
        <v>1.5</v>
      </c>
      <c r="N68" s="166">
        <f t="shared" si="4"/>
        <v>5.5729166666666661</v>
      </c>
      <c r="O68" s="164">
        <f>VLOOKUP(C:C,'Propulsion combination'!C:AS,43,FALSE)</f>
        <v>0</v>
      </c>
      <c r="P68" s="165">
        <f>VLOOKUP(C:C,'Bodyboost Baracuda'!C:AT,44,FALSE)</f>
        <v>0</v>
      </c>
      <c r="Q68" s="165">
        <f>VLOOKUP(C:C,Height!C:AH,32,FALSE)</f>
        <v>0</v>
      </c>
      <c r="R68" s="160">
        <f>VLOOKUP(C:C,'Routine Set'!C:BL,62,FALSE)</f>
        <v>0</v>
      </c>
      <c r="S68" s="165">
        <f>VLOOKUP(C:C,'Flexibility in water'!C:U,19,FALSE)</f>
        <v>0</v>
      </c>
      <c r="T68" s="166">
        <f t="shared" si="5"/>
        <v>0</v>
      </c>
      <c r="U68" s="96">
        <f>VLOOKUP(C:C,Figures!C:H,6,FALSE)</f>
        <v>7.07273</v>
      </c>
      <c r="V68" s="607">
        <f t="shared" si="6"/>
        <v>3.7936939999999995</v>
      </c>
      <c r="W68" s="164">
        <f>IFERROR(VLOOKUP(E:E,'Grids Youth'!Z:AA,2,FALSE),1)</f>
        <v>1.05</v>
      </c>
      <c r="X68" s="166">
        <f>V68*IFERROR(VLOOKUP(E:E,'Grids Youth'!Z:AA,2,FALSE),1)</f>
        <v>3.9833786999999994</v>
      </c>
      <c r="Y68" s="604">
        <f t="shared" si="7"/>
        <v>3.9833786999999994</v>
      </c>
      <c r="Z68" s="752" t="s">
        <v>307</v>
      </c>
    </row>
    <row r="69" spans="1:26" x14ac:dyDescent="0.35">
      <c r="A69" s="83">
        <v>65</v>
      </c>
      <c r="B69" s="60">
        <v>27</v>
      </c>
      <c r="C69" s="100" t="str">
        <f>VLOOKUP(B:B,'Start List Youth'!C:F,2,FALSE)</f>
        <v>SALOMEZ Maïa</v>
      </c>
      <c r="D69" s="483">
        <f>VLOOKUP(B:B,'Start List Youth'!C:F,3,FALSE)</f>
        <v>2013</v>
      </c>
      <c r="E69" s="127" t="str">
        <f>VLOOKUP(B:B,'Start List Youth'!C:F,4,FALSE)</f>
        <v>VA</v>
      </c>
      <c r="F69" s="164">
        <f>VLOOKUP(C:C,'Upper-Lower body'!C:N,12,FALSE)</f>
        <v>3.5</v>
      </c>
      <c r="G69" s="165">
        <f>VLOOKUP(C:C,'Upper-Lower body'!C:O,13,FALSE)</f>
        <v>7.666666666666667</v>
      </c>
      <c r="H69" s="165">
        <f>VLOOKUP(C:C,'Core Strength'!C:H,6,FALSE)</f>
        <v>1.6666666666666667</v>
      </c>
      <c r="I69" s="165">
        <f>VLOOKUP(C:C,'Flex-Extension'!C:Q,15,FALSE)</f>
        <v>2</v>
      </c>
      <c r="J69" s="165">
        <f>VLOOKUP(C:C,'Flex-Extension'!C:R,16,FALSE)</f>
        <v>4.5</v>
      </c>
      <c r="K69" s="165">
        <f>VLOOKUP(C:C,'Flex-Extension'!C:S,17,FALSE)</f>
        <v>6.25</v>
      </c>
      <c r="L69" s="165">
        <f>VLOOKUP(C:C,'Stand Leg Ext'!C:G,5,FALSE)</f>
        <v>2</v>
      </c>
      <c r="M69" s="165">
        <f>VLOOKUP(C:C,'Basic Acro'!C:G,5,FALSE)</f>
        <v>0.5</v>
      </c>
      <c r="N69" s="166">
        <f t="shared" ref="N69:N74" si="8">AVERAGE(F69:M69)</f>
        <v>3.510416666666667</v>
      </c>
      <c r="O69" s="164">
        <f>VLOOKUP(C:C,'Propulsion combination'!C:AS,43,FALSE)</f>
        <v>5.0999999999999996</v>
      </c>
      <c r="P69" s="165">
        <f>VLOOKUP(C:C,'Bodyboost Baracuda'!C:AT,44,FALSE)</f>
        <v>3.4628824476650557</v>
      </c>
      <c r="Q69" s="165">
        <f>VLOOKUP(C:C,Height!C:AH,32,FALSE)</f>
        <v>3.3666666666666663</v>
      </c>
      <c r="R69" s="732">
        <f>VLOOKUP(C:C,'Routine Set'!C:BL,62,FALSE)</f>
        <v>2.1666666666666661</v>
      </c>
      <c r="S69" s="165">
        <f>VLOOKUP(C:C,'Flexibility in water'!C:U,19,FALSE)</f>
        <v>4.8083333333333327</v>
      </c>
      <c r="T69" s="166">
        <f t="shared" ref="T69:T74" si="9">AVERAGE(O69:S69)</f>
        <v>3.7809098228663438</v>
      </c>
      <c r="U69" s="96">
        <f>VLOOKUP(C:C,Figures!C:H,6,FALSE)</f>
        <v>3.1639399999999998</v>
      </c>
      <c r="V69" s="607">
        <f t="shared" ref="V69:V74" si="10">+N69*0.3+T69*0.4+U69*0.3</f>
        <v>3.5146709291465377</v>
      </c>
      <c r="W69" s="164">
        <f>IFERROR(VLOOKUP(E:E,'Grids Youth'!Z:AA,2,FALSE),1)</f>
        <v>1.05</v>
      </c>
      <c r="X69" s="166">
        <f>V69*IFERROR(VLOOKUP(E:E,'Grids Youth'!Z:AA,2,FALSE),1)</f>
        <v>3.6904044756038648</v>
      </c>
      <c r="Y69" s="754">
        <f t="shared" ref="Y69:Y74" si="11">X69</f>
        <v>3.6904044756038648</v>
      </c>
      <c r="Z69" s="161"/>
    </row>
    <row r="70" spans="1:26" x14ac:dyDescent="0.35">
      <c r="A70" s="87">
        <v>66</v>
      </c>
      <c r="B70" s="60">
        <v>61</v>
      </c>
      <c r="C70" s="100" t="str">
        <f>VLOOKUP(B:B,'Start List Youth'!C:F,2,FALSE)</f>
        <v>CABRITA Selena</v>
      </c>
      <c r="D70" s="483">
        <f>VLOOKUP(B:B,'Start List Youth'!C:F,3,FALSE)</f>
        <v>2013</v>
      </c>
      <c r="E70" s="127" t="str">
        <f>VLOOKUP(B:B,'Start List Youth'!C:F,4,FALSE)</f>
        <v>VA</v>
      </c>
      <c r="F70" s="164">
        <f>VLOOKUP(C:C,'Upper-Lower body'!C:N,12,FALSE)</f>
        <v>2</v>
      </c>
      <c r="G70" s="165">
        <f>VLOOKUP(C:C,'Upper-Lower body'!C:O,13,FALSE)</f>
        <v>6</v>
      </c>
      <c r="H70" s="165">
        <f>VLOOKUP(C:C,'Core Strength'!C:H,6,FALSE)</f>
        <v>2.6666666666666665</v>
      </c>
      <c r="I70" s="165">
        <f>VLOOKUP(C:C,'Flex-Extension'!C:Q,15,FALSE)</f>
        <v>2</v>
      </c>
      <c r="J70" s="165">
        <f>VLOOKUP(C:C,'Flex-Extension'!C:R,16,FALSE)</f>
        <v>4.5</v>
      </c>
      <c r="K70" s="165">
        <f>VLOOKUP(C:C,'Flex-Extension'!C:S,17,FALSE)</f>
        <v>7</v>
      </c>
      <c r="L70" s="165">
        <f>VLOOKUP(C:C,'Stand Leg Ext'!C:G,5,FALSE)</f>
        <v>1</v>
      </c>
      <c r="M70" s="165">
        <f>VLOOKUP(C:C,'Basic Acro'!C:G,5,FALSE)</f>
        <v>0.5</v>
      </c>
      <c r="N70" s="166">
        <f t="shared" si="8"/>
        <v>3.208333333333333</v>
      </c>
      <c r="O70" s="164">
        <f>VLOOKUP(C:C,'Propulsion combination'!C:AS,43,FALSE)</f>
        <v>4.083333333333333</v>
      </c>
      <c r="P70" s="165">
        <f>VLOOKUP(C:C,'Bodyboost Baracuda'!C:AT,44,FALSE)</f>
        <v>3.1497987117552335</v>
      </c>
      <c r="Q70" s="165">
        <f>VLOOKUP(C:C,Height!C:AH,32,FALSE)</f>
        <v>3.6194444444444449</v>
      </c>
      <c r="R70" s="160">
        <f>VLOOKUP(C:C,'Routine Set'!C:BL,62,FALSE)</f>
        <v>1.1166666666666667</v>
      </c>
      <c r="S70" s="165">
        <f>VLOOKUP(C:C,'Flexibility in water'!C:U,19,FALSE)</f>
        <v>4.4625000000000004</v>
      </c>
      <c r="T70" s="166">
        <f t="shared" si="9"/>
        <v>3.2863486312399361</v>
      </c>
      <c r="U70" s="96">
        <f>VLOOKUP(C:C,Figures!C:H,6,FALSE)</f>
        <v>3.0648499999999999</v>
      </c>
      <c r="V70" s="607">
        <f t="shared" si="10"/>
        <v>3.1964944524959744</v>
      </c>
      <c r="W70" s="164">
        <f>IFERROR(VLOOKUP(E:E,'Grids Youth'!Z:AA,2,FALSE),1)</f>
        <v>1.05</v>
      </c>
      <c r="X70" s="166">
        <f>V70*IFERROR(VLOOKUP(E:E,'Grids Youth'!Z:AA,2,FALSE),1)</f>
        <v>3.3563191751207735</v>
      </c>
      <c r="Y70" s="604">
        <f t="shared" si="11"/>
        <v>3.3563191751207735</v>
      </c>
      <c r="Z70" s="161"/>
    </row>
    <row r="71" spans="1:26" x14ac:dyDescent="0.35">
      <c r="A71" s="610" t="s">
        <v>297</v>
      </c>
      <c r="B71" s="611">
        <v>26</v>
      </c>
      <c r="C71" s="612" t="str">
        <f>VLOOKUP(B:B,'Start List Youth'!C:F,2,FALSE)</f>
        <v>SCHMID Leona</v>
      </c>
      <c r="D71" s="613">
        <f>VLOOKUP(B:B,'Start List Youth'!C:F,3,FALSE)</f>
        <v>2011</v>
      </c>
      <c r="E71" s="613" t="str">
        <f>VLOOKUP(B:B,'Start List Youth'!C:F,4,FALSE)</f>
        <v>ASB</v>
      </c>
      <c r="F71" s="614">
        <f>VLOOKUP(C:C,'Upper-Lower body'!C:N,12,FALSE)</f>
        <v>0</v>
      </c>
      <c r="G71" s="615">
        <f>VLOOKUP(C:C,'Upper-Lower body'!C:O,13,FALSE)</f>
        <v>0</v>
      </c>
      <c r="H71" s="615" t="str">
        <f>VLOOKUP(C:C,'Core Strength'!C:H,6,FALSE)</f>
        <v xml:space="preserve"> </v>
      </c>
      <c r="I71" s="615">
        <f>VLOOKUP(C:C,'Flex-Extension'!C:Q,15,FALSE)</f>
        <v>0</v>
      </c>
      <c r="J71" s="615">
        <f>VLOOKUP(C:C,'Flex-Extension'!C:R,16,FALSE)</f>
        <v>0</v>
      </c>
      <c r="K71" s="615">
        <f>VLOOKUP(C:C,'Flex-Extension'!C:S,17,FALSE)</f>
        <v>0</v>
      </c>
      <c r="L71" s="615" t="str">
        <f>VLOOKUP(C:C,'Stand Leg Ext'!C:G,5,FALSE)</f>
        <v xml:space="preserve"> </v>
      </c>
      <c r="M71" s="615" t="str">
        <f>VLOOKUP(C:C,'Basic Acro'!C:G,5,FALSE)</f>
        <v xml:space="preserve"> </v>
      </c>
      <c r="N71" s="616">
        <f t="shared" si="8"/>
        <v>0</v>
      </c>
      <c r="O71" s="614">
        <f>VLOOKUP(C:C,'Propulsion combination'!C:AS,43,FALSE)</f>
        <v>0</v>
      </c>
      <c r="P71" s="615">
        <f>VLOOKUP(C:C,'Bodyboost Baracuda'!C:AT,44,FALSE)</f>
        <v>0</v>
      </c>
      <c r="Q71" s="615">
        <f>VLOOKUP(C:C,Height!C:AH,32,FALSE)</f>
        <v>0</v>
      </c>
      <c r="R71" s="731">
        <f>VLOOKUP(C:C,'Routine Set'!C:BL,62,FALSE)</f>
        <v>0</v>
      </c>
      <c r="S71" s="615">
        <f>VLOOKUP(C:C,'Flexibility in water'!C:U,19,FALSE)</f>
        <v>0</v>
      </c>
      <c r="T71" s="616">
        <f t="shared" si="9"/>
        <v>0</v>
      </c>
      <c r="U71" s="617">
        <f>VLOOKUP(C:C,Figures!C:H,6,FALSE)</f>
        <v>6.15341</v>
      </c>
      <c r="V71" s="618">
        <f t="shared" si="10"/>
        <v>1.846023</v>
      </c>
      <c r="W71" s="614">
        <f>IFERROR(VLOOKUP(E:E,'Grids Youth'!Z:AA,2,FALSE),1)</f>
        <v>1.05</v>
      </c>
      <c r="X71" s="616">
        <f>V71*IFERROR(VLOOKUP(E:E,'Grids Youth'!Z:AA,2,FALSE),1)</f>
        <v>1.9383241500000001</v>
      </c>
      <c r="Y71" s="753">
        <f t="shared" si="11"/>
        <v>1.9383241500000001</v>
      </c>
      <c r="Z71" s="161" t="s">
        <v>316</v>
      </c>
    </row>
    <row r="72" spans="1:26" x14ac:dyDescent="0.35">
      <c r="A72" s="610" t="s">
        <v>297</v>
      </c>
      <c r="B72" s="611">
        <v>25</v>
      </c>
      <c r="C72" s="612" t="str">
        <f>VLOOKUP(B:B,'Start List Youth'!C:F,2,FALSE)</f>
        <v>ALESSI Giulia</v>
      </c>
      <c r="D72" s="613">
        <f>VLOOKUP(B:B,'Start List Youth'!C:F,3,FALSE)</f>
        <v>2013</v>
      </c>
      <c r="E72" s="613" t="str">
        <f>VLOOKUP(B:B,'Start List Youth'!C:F,4,FALSE)</f>
        <v>MORG</v>
      </c>
      <c r="F72" s="614">
        <f>VLOOKUP(C:C,'Upper-Lower body'!C:N,12,FALSE)</f>
        <v>0</v>
      </c>
      <c r="G72" s="615">
        <f>VLOOKUP(C:C,'Upper-Lower body'!C:O,13,FALSE)</f>
        <v>0</v>
      </c>
      <c r="H72" s="615" t="str">
        <f>VLOOKUP(C:C,'Core Strength'!C:H,6,FALSE)</f>
        <v xml:space="preserve"> </v>
      </c>
      <c r="I72" s="615">
        <f>VLOOKUP(C:C,'Flex-Extension'!C:Q,15,FALSE)</f>
        <v>0</v>
      </c>
      <c r="J72" s="615">
        <f>VLOOKUP(C:C,'Flex-Extension'!C:R,16,FALSE)</f>
        <v>0</v>
      </c>
      <c r="K72" s="615">
        <f>VLOOKUP(C:C,'Flex-Extension'!C:S,17,FALSE)</f>
        <v>0</v>
      </c>
      <c r="L72" s="615" t="str">
        <f>VLOOKUP(C:C,'Stand Leg Ext'!C:G,5,FALSE)</f>
        <v xml:space="preserve"> </v>
      </c>
      <c r="M72" s="615" t="str">
        <f>VLOOKUP(C:C,'Basic Acro'!C:G,5,FALSE)</f>
        <v xml:space="preserve"> </v>
      </c>
      <c r="N72" s="616">
        <f t="shared" si="8"/>
        <v>0</v>
      </c>
      <c r="O72" s="614">
        <f>VLOOKUP(C:C,'Propulsion combination'!C:AS,43,FALSE)</f>
        <v>0</v>
      </c>
      <c r="P72" s="615">
        <f>VLOOKUP(C:C,'Bodyboost Baracuda'!C:AT,44,FALSE)</f>
        <v>0</v>
      </c>
      <c r="Q72" s="615">
        <f>VLOOKUP(C:C,Height!C:AH,32,FALSE)</f>
        <v>0</v>
      </c>
      <c r="R72" s="731">
        <f>VLOOKUP(C:C,'Routine Set'!C:BL,62,FALSE)</f>
        <v>0</v>
      </c>
      <c r="S72" s="615">
        <f>VLOOKUP(C:C,'Flexibility in water'!C:U,19,FALSE)</f>
        <v>0</v>
      </c>
      <c r="T72" s="616">
        <f t="shared" si="9"/>
        <v>0</v>
      </c>
      <c r="U72" s="617">
        <f>VLOOKUP(C:C,Figures!C:H,6,FALSE)</f>
        <v>5.86477</v>
      </c>
      <c r="V72" s="618">
        <f t="shared" si="10"/>
        <v>1.759431</v>
      </c>
      <c r="W72" s="614">
        <f>IFERROR(VLOOKUP(E:E,'Grids Youth'!Z:AA,2,FALSE),1)</f>
        <v>1.05</v>
      </c>
      <c r="X72" s="616">
        <f>V72*IFERROR(VLOOKUP(E:E,'Grids Youth'!Z:AA,2,FALSE),1)</f>
        <v>1.84740255</v>
      </c>
      <c r="Y72" s="753">
        <f t="shared" si="11"/>
        <v>1.84740255</v>
      </c>
      <c r="Z72" s="161"/>
    </row>
    <row r="73" spans="1:26" x14ac:dyDescent="0.35">
      <c r="A73" s="610" t="s">
        <v>297</v>
      </c>
      <c r="B73" s="611">
        <v>13</v>
      </c>
      <c r="C73" s="612" t="str">
        <f>VLOOKUP(B:B,'Start List Youth'!C:F,2,FALSE)</f>
        <v>VONLANTHEN Julie</v>
      </c>
      <c r="D73" s="613">
        <f>VLOOKUP(B:B,'Start List Youth'!C:F,3,FALSE)</f>
        <v>2011</v>
      </c>
      <c r="E73" s="613" t="str">
        <f>VLOOKUP(B:B,'Start List Youth'!C:F,4,FALSE)</f>
        <v>ASB</v>
      </c>
      <c r="F73" s="614">
        <f>VLOOKUP(C:C,'Upper-Lower body'!C:N,12,FALSE)</f>
        <v>0</v>
      </c>
      <c r="G73" s="615">
        <f>VLOOKUP(C:C,'Upper-Lower body'!C:O,13,FALSE)</f>
        <v>0</v>
      </c>
      <c r="H73" s="615" t="str">
        <f>VLOOKUP(C:C,'Core Strength'!C:H,6,FALSE)</f>
        <v xml:space="preserve"> </v>
      </c>
      <c r="I73" s="615">
        <f>VLOOKUP(C:C,'Flex-Extension'!C:Q,15,FALSE)</f>
        <v>0</v>
      </c>
      <c r="J73" s="615">
        <f>VLOOKUP(C:C,'Flex-Extension'!C:R,16,FALSE)</f>
        <v>0</v>
      </c>
      <c r="K73" s="615">
        <f>VLOOKUP(C:C,'Flex-Extension'!C:S,17,FALSE)</f>
        <v>0</v>
      </c>
      <c r="L73" s="615" t="str">
        <f>VLOOKUP(C:C,'Stand Leg Ext'!C:G,5,FALSE)</f>
        <v xml:space="preserve"> </v>
      </c>
      <c r="M73" s="615" t="str">
        <f>VLOOKUP(C:C,'Basic Acro'!C:G,5,FALSE)</f>
        <v xml:space="preserve"> </v>
      </c>
      <c r="N73" s="616">
        <f t="shared" si="8"/>
        <v>0</v>
      </c>
      <c r="O73" s="614">
        <f>VLOOKUP(C:C,'Propulsion combination'!C:AS,43,FALSE)</f>
        <v>0</v>
      </c>
      <c r="P73" s="615">
        <f>VLOOKUP(C:C,'Bodyboost Baracuda'!C:AT,44,FALSE)</f>
        <v>0</v>
      </c>
      <c r="Q73" s="615">
        <f>VLOOKUP(C:C,Height!C:AH,32,FALSE)</f>
        <v>0</v>
      </c>
      <c r="R73" s="731">
        <f>VLOOKUP(C:C,'Routine Set'!C:BL,62,FALSE)</f>
        <v>0</v>
      </c>
      <c r="S73" s="615">
        <f>VLOOKUP(C:C,'Flexibility in water'!C:U,19,FALSE)</f>
        <v>0</v>
      </c>
      <c r="T73" s="616">
        <f t="shared" si="9"/>
        <v>0</v>
      </c>
      <c r="U73" s="617">
        <f>VLOOKUP(C:C,Figures!C:H,6,FALSE)</f>
        <v>5.2927300000000006</v>
      </c>
      <c r="V73" s="618">
        <f t="shared" si="10"/>
        <v>1.5878190000000001</v>
      </c>
      <c r="W73" s="614">
        <f>IFERROR(VLOOKUP(E:E,'Grids Youth'!Z:AA,2,FALSE),1)</f>
        <v>1.05</v>
      </c>
      <c r="X73" s="616">
        <f>V73*IFERROR(VLOOKUP(E:E,'Grids Youth'!Z:AA,2,FALSE),1)</f>
        <v>1.6672099500000002</v>
      </c>
      <c r="Y73" s="753">
        <f t="shared" si="11"/>
        <v>1.6672099500000002</v>
      </c>
      <c r="Z73" s="161" t="s">
        <v>316</v>
      </c>
    </row>
    <row r="74" spans="1:26" ht="15" thickBot="1" x14ac:dyDescent="0.4">
      <c r="A74" s="610" t="s">
        <v>297</v>
      </c>
      <c r="B74" s="611">
        <v>65</v>
      </c>
      <c r="C74" s="612" t="str">
        <f>VLOOKUP(B:B,'Start List Youth'!C:F,2,FALSE)</f>
        <v>NAWROCKA Lola</v>
      </c>
      <c r="D74" s="613">
        <f>VLOOKUP(B:B,'Start List Youth'!C:F,3,FALSE)</f>
        <v>2013</v>
      </c>
      <c r="E74" s="613" t="str">
        <f>VLOOKUP(B:B,'Start List Youth'!C:F,4,FALSE)</f>
        <v>LA</v>
      </c>
      <c r="F74" s="614">
        <f>VLOOKUP(C:C,'Upper-Lower body'!C:N,12,FALSE)</f>
        <v>0</v>
      </c>
      <c r="G74" s="615">
        <f>VLOOKUP(C:C,'Upper-Lower body'!C:O,13,FALSE)</f>
        <v>0</v>
      </c>
      <c r="H74" s="615" t="str">
        <f>VLOOKUP(C:C,'Core Strength'!C:H,6,FALSE)</f>
        <v xml:space="preserve"> </v>
      </c>
      <c r="I74" s="615">
        <f>VLOOKUP(C:C,'Flex-Extension'!C:Q,15,FALSE)</f>
        <v>0</v>
      </c>
      <c r="J74" s="615">
        <f>VLOOKUP(C:C,'Flex-Extension'!C:R,16,FALSE)</f>
        <v>0</v>
      </c>
      <c r="K74" s="615">
        <f>VLOOKUP(C:C,'Flex-Extension'!C:S,17,FALSE)</f>
        <v>0</v>
      </c>
      <c r="L74" s="615" t="str">
        <f>VLOOKUP(C:C,'Stand Leg Ext'!C:G,5,FALSE)</f>
        <v xml:space="preserve"> </v>
      </c>
      <c r="M74" s="615" t="str">
        <f>VLOOKUP(C:C,'Basic Acro'!C:G,5,FALSE)</f>
        <v xml:space="preserve"> </v>
      </c>
      <c r="N74" s="616">
        <f t="shared" si="8"/>
        <v>0</v>
      </c>
      <c r="O74" s="614">
        <f>VLOOKUP(C:C,'Propulsion combination'!C:AS,43,FALSE)</f>
        <v>0</v>
      </c>
      <c r="P74" s="615">
        <f>VLOOKUP(C:C,'Bodyboost Baracuda'!C:AT,44,FALSE)</f>
        <v>0</v>
      </c>
      <c r="Q74" s="615">
        <f>VLOOKUP(C:C,Height!C:AH,32,FALSE)</f>
        <v>0</v>
      </c>
      <c r="R74" s="731">
        <f>VLOOKUP(C:C,'Routine Set'!C:BL,62,FALSE)</f>
        <v>0</v>
      </c>
      <c r="S74" s="615">
        <f>VLOOKUP(C:C,'Flexibility in water'!C:U,19,FALSE)</f>
        <v>0</v>
      </c>
      <c r="T74" s="616">
        <f t="shared" si="9"/>
        <v>0</v>
      </c>
      <c r="U74" s="617">
        <f>VLOOKUP(C:C,Figures!C:H,6,FALSE)</f>
        <v>0</v>
      </c>
      <c r="V74" s="618">
        <f t="shared" si="10"/>
        <v>0</v>
      </c>
      <c r="W74" s="614">
        <f>IFERROR(VLOOKUP(E:E,'Grids Youth'!Z:AA,2,FALSE),1)</f>
        <v>1</v>
      </c>
      <c r="X74" s="616">
        <f>V74*IFERROR(VLOOKUP(E:E,'Grids Youth'!Z:AA,2,FALSE),1)</f>
        <v>0</v>
      </c>
      <c r="Y74" s="753">
        <f t="shared" si="11"/>
        <v>0</v>
      </c>
      <c r="Z74" s="104"/>
    </row>
  </sheetData>
  <sheetProtection algorithmName="SHA-512" hashValue="R3gL28m/H2jIxGXGCa8bmK/I+hfnBOcD7DqyHzQohYmeotZpHgme2Kfj7Qb9s1u/DhWQH5gAc1t5AGSDpURWIA==" saltValue="C1Bd1j2qrGRGAEGVovuo1g==" spinCount="100000" sheet="1" objects="1" scenarios="1"/>
  <sortState xmlns:xlrd2="http://schemas.microsoft.com/office/spreadsheetml/2017/richdata2" ref="A5:Y74">
    <sortCondition descending="1" ref="Y5:Y74"/>
  </sortState>
  <mergeCells count="29">
    <mergeCell ref="F2:N2"/>
    <mergeCell ref="O2:T2"/>
    <mergeCell ref="W2:X2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M3:M4"/>
    <mergeCell ref="B3:B4"/>
    <mergeCell ref="A3:A4"/>
    <mergeCell ref="Z3:Z4"/>
    <mergeCell ref="G3:G4"/>
    <mergeCell ref="F3:F4"/>
    <mergeCell ref="E3:E4"/>
    <mergeCell ref="D3:D4"/>
    <mergeCell ref="C3:C4"/>
    <mergeCell ref="T3:T4"/>
    <mergeCell ref="U3:U4"/>
    <mergeCell ref="V3:V4"/>
    <mergeCell ref="W3:W4"/>
    <mergeCell ref="X3:X4"/>
    <mergeCell ref="Y3:Y4"/>
    <mergeCell ref="N3:N4"/>
    <mergeCell ref="O3:O4"/>
  </mergeCells>
  <conditionalFormatting sqref="C5:E74">
    <cfRule type="expression" dxfId="29" priority="1">
      <formula>$H5="x"</formula>
    </cfRule>
  </conditionalFormatting>
  <pageMargins left="0.7" right="0.7" top="0.75" bottom="0.75" header="0.3" footer="0.3"/>
  <pageSetup paperSize="9" scale="4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0822-4693-47DE-BBAF-EBD5B160D14B}">
  <sheetPr>
    <tabColor rgb="FF0070C0"/>
  </sheetPr>
  <dimension ref="A1:BJ1261"/>
  <sheetViews>
    <sheetView zoomScale="70" zoomScaleNormal="70" workbookViewId="0">
      <pane ySplit="5" topLeftCell="A6" activePane="bottomLeft" state="frozen"/>
      <selection pane="bottomLeft" activeCell="BA38" sqref="BA38"/>
    </sheetView>
  </sheetViews>
  <sheetFormatPr baseColWidth="10" defaultColWidth="11.54296875" defaultRowHeight="14" x14ac:dyDescent="0.3"/>
  <cols>
    <col min="1" max="1" width="6.7265625" style="26" customWidth="1"/>
    <col min="2" max="2" width="6.453125" style="1" customWidth="1"/>
    <col min="3" max="3" width="24.54296875" style="2" customWidth="1"/>
    <col min="4" max="4" width="7.1796875" style="2" customWidth="1"/>
    <col min="5" max="29" width="7.26953125" style="13" customWidth="1"/>
    <col min="30" max="32" width="8.26953125" style="19" customWidth="1"/>
    <col min="33" max="35" width="8.26953125" style="13" customWidth="1"/>
    <col min="36" max="38" width="8.26953125" style="20" customWidth="1"/>
    <col min="39" max="41" width="8.26953125" style="21" customWidth="1"/>
    <col min="42" max="44" width="8.26953125" style="22" customWidth="1"/>
    <col min="45" max="45" width="18.453125" style="5" customWidth="1"/>
    <col min="46" max="16384" width="11.54296875" style="2"/>
  </cols>
  <sheetData>
    <row r="1" spans="1:47" s="128" customFormat="1" ht="20" x14ac:dyDescent="0.4">
      <c r="A1" s="135"/>
      <c r="B1" s="846" t="s">
        <v>310</v>
      </c>
      <c r="C1" s="846"/>
      <c r="D1" s="846"/>
      <c r="E1" s="846"/>
      <c r="F1" s="846"/>
      <c r="G1" s="846"/>
      <c r="H1" s="846"/>
      <c r="I1" s="846"/>
      <c r="J1" s="846"/>
      <c r="K1" s="846"/>
      <c r="L1" s="129"/>
      <c r="M1" s="129"/>
      <c r="N1" s="742" t="s">
        <v>311</v>
      </c>
      <c r="O1" s="742"/>
      <c r="P1" s="742"/>
      <c r="Q1" s="742"/>
      <c r="R1" s="742"/>
      <c r="S1" s="742"/>
      <c r="T1" s="741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3"/>
      <c r="AK1" s="13"/>
      <c r="AL1" s="13"/>
      <c r="AM1" s="13"/>
      <c r="AN1" s="13"/>
      <c r="AO1" s="13"/>
      <c r="AP1" s="13"/>
      <c r="AQ1" s="13"/>
      <c r="AR1" s="13"/>
      <c r="AS1" s="5"/>
    </row>
    <row r="2" spans="1:47" ht="14.5" thickBot="1" x14ac:dyDescent="0.35">
      <c r="A2" s="117"/>
      <c r="C2" s="733"/>
      <c r="N2" s="625"/>
      <c r="AD2" s="13"/>
      <c r="AE2" s="13"/>
      <c r="AF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7" ht="18.5" thickBot="1" x14ac:dyDescent="0.35">
      <c r="E3" s="843" t="s">
        <v>66</v>
      </c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4"/>
      <c r="Y3" s="844"/>
      <c r="Z3" s="844"/>
      <c r="AA3" s="844"/>
      <c r="AB3" s="844"/>
      <c r="AC3" s="845"/>
      <c r="AD3" s="130"/>
      <c r="AE3" s="130"/>
      <c r="AF3" s="130"/>
      <c r="AG3" s="130"/>
      <c r="AH3" s="130"/>
      <c r="AI3" s="130"/>
      <c r="AJ3" s="13"/>
      <c r="AK3" s="13"/>
      <c r="AL3" s="13"/>
      <c r="AM3" s="13"/>
      <c r="AN3" s="13"/>
      <c r="AO3" s="13"/>
      <c r="AP3" s="13"/>
      <c r="AQ3" s="13"/>
      <c r="AR3" s="13"/>
      <c r="AS3" s="131"/>
    </row>
    <row r="4" spans="1:47" s="3" customFormat="1" ht="17.25" customHeight="1" thickBot="1" x14ac:dyDescent="0.4">
      <c r="A4" s="809" t="s">
        <v>0</v>
      </c>
      <c r="B4" s="816" t="s">
        <v>10</v>
      </c>
      <c r="C4" s="807" t="s">
        <v>1</v>
      </c>
      <c r="D4" s="765" t="s">
        <v>2</v>
      </c>
      <c r="E4" s="840" t="s">
        <v>63</v>
      </c>
      <c r="F4" s="841"/>
      <c r="G4" s="841"/>
      <c r="H4" s="841"/>
      <c r="I4" s="842"/>
      <c r="J4" s="840" t="s">
        <v>64</v>
      </c>
      <c r="K4" s="841"/>
      <c r="L4" s="841"/>
      <c r="M4" s="841"/>
      <c r="N4" s="842"/>
      <c r="O4" s="840" t="s">
        <v>65</v>
      </c>
      <c r="P4" s="841"/>
      <c r="Q4" s="841"/>
      <c r="R4" s="841"/>
      <c r="S4" s="842"/>
      <c r="T4" s="840" t="s">
        <v>292</v>
      </c>
      <c r="U4" s="841"/>
      <c r="V4" s="841"/>
      <c r="W4" s="841"/>
      <c r="X4" s="842"/>
      <c r="Y4" s="840" t="s">
        <v>293</v>
      </c>
      <c r="Z4" s="841"/>
      <c r="AA4" s="841"/>
      <c r="AB4" s="841"/>
      <c r="AC4" s="842"/>
      <c r="AD4" s="847" t="s">
        <v>125</v>
      </c>
      <c r="AE4" s="848"/>
      <c r="AF4" s="849"/>
      <c r="AG4" s="850" t="s">
        <v>126</v>
      </c>
      <c r="AH4" s="851"/>
      <c r="AI4" s="852"/>
      <c r="AJ4" s="853" t="s">
        <v>127</v>
      </c>
      <c r="AK4" s="854"/>
      <c r="AL4" s="855"/>
      <c r="AM4" s="834" t="s">
        <v>128</v>
      </c>
      <c r="AN4" s="835"/>
      <c r="AO4" s="836"/>
      <c r="AP4" s="837" t="s">
        <v>129</v>
      </c>
      <c r="AQ4" s="838"/>
      <c r="AR4" s="839"/>
      <c r="AS4" s="832" t="s">
        <v>197</v>
      </c>
    </row>
    <row r="5" spans="1:47" s="554" customFormat="1" ht="42" customHeight="1" thickBot="1" x14ac:dyDescent="0.4">
      <c r="A5" s="810"/>
      <c r="B5" s="817"/>
      <c r="C5" s="808"/>
      <c r="D5" s="766"/>
      <c r="E5" s="578" t="s">
        <v>67</v>
      </c>
      <c r="F5" s="579" t="s">
        <v>68</v>
      </c>
      <c r="G5" s="579" t="s">
        <v>69</v>
      </c>
      <c r="H5" s="580" t="s">
        <v>70</v>
      </c>
      <c r="I5" s="581" t="s">
        <v>30</v>
      </c>
      <c r="J5" s="578" t="s">
        <v>67</v>
      </c>
      <c r="K5" s="579" t="s">
        <v>68</v>
      </c>
      <c r="L5" s="579" t="s">
        <v>69</v>
      </c>
      <c r="M5" s="580" t="s">
        <v>70</v>
      </c>
      <c r="N5" s="581" t="s">
        <v>30</v>
      </c>
      <c r="O5" s="578" t="s">
        <v>67</v>
      </c>
      <c r="P5" s="579" t="s">
        <v>68</v>
      </c>
      <c r="Q5" s="579" t="s">
        <v>69</v>
      </c>
      <c r="R5" s="580" t="s">
        <v>70</v>
      </c>
      <c r="S5" s="581" t="s">
        <v>30</v>
      </c>
      <c r="T5" s="582" t="s">
        <v>67</v>
      </c>
      <c r="U5" s="582" t="s">
        <v>68</v>
      </c>
      <c r="V5" s="582" t="s">
        <v>69</v>
      </c>
      <c r="W5" s="583" t="s">
        <v>70</v>
      </c>
      <c r="X5" s="584" t="s">
        <v>30</v>
      </c>
      <c r="Y5" s="585" t="s">
        <v>67</v>
      </c>
      <c r="Z5" s="582" t="s">
        <v>68</v>
      </c>
      <c r="AA5" s="582" t="s">
        <v>69</v>
      </c>
      <c r="AB5" s="583" t="s">
        <v>70</v>
      </c>
      <c r="AC5" s="586" t="s">
        <v>30</v>
      </c>
      <c r="AD5" s="587" t="s">
        <v>71</v>
      </c>
      <c r="AE5" s="588" t="s">
        <v>72</v>
      </c>
      <c r="AF5" s="589" t="s">
        <v>73</v>
      </c>
      <c r="AG5" s="590" t="s">
        <v>74</v>
      </c>
      <c r="AH5" s="591" t="s">
        <v>75</v>
      </c>
      <c r="AI5" s="592" t="s">
        <v>76</v>
      </c>
      <c r="AJ5" s="593" t="s">
        <v>77</v>
      </c>
      <c r="AK5" s="594" t="s">
        <v>78</v>
      </c>
      <c r="AL5" s="595" t="s">
        <v>79</v>
      </c>
      <c r="AM5" s="596" t="s">
        <v>80</v>
      </c>
      <c r="AN5" s="597" t="s">
        <v>81</v>
      </c>
      <c r="AO5" s="598" t="s">
        <v>82</v>
      </c>
      <c r="AP5" s="599" t="s">
        <v>83</v>
      </c>
      <c r="AQ5" s="600" t="s">
        <v>84</v>
      </c>
      <c r="AR5" s="601" t="s">
        <v>85</v>
      </c>
      <c r="AS5" s="833"/>
      <c r="AT5" s="602">
        <v>100</v>
      </c>
      <c r="AU5" s="553" t="s">
        <v>196</v>
      </c>
    </row>
    <row r="6" spans="1:47" ht="17.5" customHeight="1" x14ac:dyDescent="0.3">
      <c r="A6" s="257"/>
      <c r="B6" s="270">
        <v>1</v>
      </c>
      <c r="C6" s="156" t="str">
        <f>VLOOKUP(B:B,'Start List Youth'!C:F,2,FALSE)</f>
        <v>ENGLISH Abigail</v>
      </c>
      <c r="D6" s="98" t="str">
        <f>VLOOKUP(B:B,'Start List Youth'!C:F,4,FALSE)</f>
        <v>SVB</v>
      </c>
      <c r="E6" s="338">
        <v>625</v>
      </c>
      <c r="F6" s="339">
        <v>600</v>
      </c>
      <c r="G6" s="743">
        <v>500</v>
      </c>
      <c r="H6" s="743">
        <v>650</v>
      </c>
      <c r="I6" s="340">
        <v>625</v>
      </c>
      <c r="J6" s="338">
        <v>700</v>
      </c>
      <c r="K6" s="339">
        <v>700</v>
      </c>
      <c r="L6" s="743">
        <v>650</v>
      </c>
      <c r="M6" s="743">
        <v>725</v>
      </c>
      <c r="N6" s="340">
        <v>575</v>
      </c>
      <c r="O6" s="338">
        <v>675</v>
      </c>
      <c r="P6" s="339">
        <v>600</v>
      </c>
      <c r="Q6" s="743">
        <v>550</v>
      </c>
      <c r="R6" s="743">
        <v>700</v>
      </c>
      <c r="S6" s="341">
        <v>550</v>
      </c>
      <c r="T6" s="518">
        <v>750</v>
      </c>
      <c r="U6" s="574">
        <v>600</v>
      </c>
      <c r="V6" s="743">
        <v>575</v>
      </c>
      <c r="W6" s="743">
        <v>725</v>
      </c>
      <c r="X6" s="575">
        <v>650</v>
      </c>
      <c r="Y6" s="518">
        <v>700</v>
      </c>
      <c r="Z6" s="574">
        <v>725</v>
      </c>
      <c r="AA6" s="743">
        <v>600</v>
      </c>
      <c r="AB6" s="743">
        <v>775</v>
      </c>
      <c r="AC6" s="519">
        <v>575</v>
      </c>
      <c r="AD6" s="68">
        <f>MAX(E6,J6,O6,T6,Y6)</f>
        <v>750</v>
      </c>
      <c r="AE6" s="14">
        <f>MIN(E6,J6,O6,T6,Y6)</f>
        <v>625</v>
      </c>
      <c r="AF6" s="14">
        <f>(SUM(E6,J6,O6,T6,Y6)-AD6-AE6)/3</f>
        <v>691.66666666666663</v>
      </c>
      <c r="AG6" s="15">
        <f>MAX(F6,K6,P6,U6,Z6)</f>
        <v>725</v>
      </c>
      <c r="AH6" s="15">
        <f>MIN(F6,K6,P6,U6,Z6)</f>
        <v>600</v>
      </c>
      <c r="AI6" s="15">
        <f>(SUM(F6,K6,P6,U6,Z6)-AG6-AH6)/3</f>
        <v>633.33333333333337</v>
      </c>
      <c r="AJ6" s="16">
        <f>MAX(G6,L6,Q6,V6,AA6)</f>
        <v>650</v>
      </c>
      <c r="AK6" s="16">
        <f>MIN(G6,L6,Q6,V6,AA6)</f>
        <v>500</v>
      </c>
      <c r="AL6" s="16">
        <f>(SUM(G6,L6,Q6,V6,AA6)-AJ6-AK6)/3</f>
        <v>575</v>
      </c>
      <c r="AM6" s="17">
        <f>MAX(H6,M6,R6,W6,AB6)</f>
        <v>775</v>
      </c>
      <c r="AN6" s="17">
        <f>MIN(H6,M6,R6,W6,AB6)</f>
        <v>650</v>
      </c>
      <c r="AO6" s="17">
        <f>(SUM(H6,M6,R6,W6,AB6)-AM6-AN6)/3</f>
        <v>716.66666666666663</v>
      </c>
      <c r="AP6" s="18">
        <f>MAX(I6,N6,S6,X6,AC6)</f>
        <v>650</v>
      </c>
      <c r="AQ6" s="18">
        <f>MIN(I6,N6,S6,X6,AC6)</f>
        <v>550</v>
      </c>
      <c r="AR6" s="18">
        <f>(SUM(I6,N6,S6,X6,AC6)-AP6-AQ6)/3</f>
        <v>591.66666666666663</v>
      </c>
      <c r="AS6" s="132">
        <f>AVERAGE(AF6,AI6,AL6,AO6,AR6)/$AT$5</f>
        <v>6.4166666666666661</v>
      </c>
    </row>
    <row r="7" spans="1:47" x14ac:dyDescent="0.3">
      <c r="A7" s="269"/>
      <c r="B7" s="271">
        <v>2</v>
      </c>
      <c r="C7" s="100" t="str">
        <f>VLOOKUP(B:B,'Start List Youth'!C:F,2,FALSE)</f>
        <v>GROB Catalina</v>
      </c>
      <c r="D7" s="127" t="str">
        <f>VLOOKUP(B:B,'Start List Youth'!C:F,4,FALSE)</f>
        <v>FLOS</v>
      </c>
      <c r="E7" s="12">
        <v>600</v>
      </c>
      <c r="F7" s="29">
        <v>625</v>
      </c>
      <c r="G7" s="744">
        <v>625</v>
      </c>
      <c r="H7" s="744">
        <v>625</v>
      </c>
      <c r="I7" s="31">
        <v>600</v>
      </c>
      <c r="J7" s="12">
        <v>600</v>
      </c>
      <c r="K7" s="29">
        <v>675</v>
      </c>
      <c r="L7" s="744">
        <v>525</v>
      </c>
      <c r="M7" s="744">
        <v>625</v>
      </c>
      <c r="N7" s="31">
        <v>550</v>
      </c>
      <c r="O7" s="12">
        <v>600</v>
      </c>
      <c r="P7" s="29">
        <v>600</v>
      </c>
      <c r="Q7" s="744">
        <v>500</v>
      </c>
      <c r="R7" s="744">
        <v>650</v>
      </c>
      <c r="S7" s="33">
        <v>450</v>
      </c>
      <c r="T7" s="520">
        <v>675</v>
      </c>
      <c r="U7" s="576">
        <v>600</v>
      </c>
      <c r="V7" s="744">
        <v>600</v>
      </c>
      <c r="W7" s="744">
        <v>650</v>
      </c>
      <c r="X7" s="577">
        <v>575</v>
      </c>
      <c r="Y7" s="520">
        <v>725</v>
      </c>
      <c r="Z7" s="576">
        <v>700</v>
      </c>
      <c r="AA7" s="744">
        <v>500</v>
      </c>
      <c r="AB7" s="744">
        <v>625</v>
      </c>
      <c r="AC7" s="521">
        <v>625</v>
      </c>
      <c r="AD7" s="68">
        <f t="shared" ref="AD7:AD37" si="0">MAX(E7,J7,O7,T7,Y7)</f>
        <v>725</v>
      </c>
      <c r="AE7" s="14">
        <f>MIN(E7,J7,O7,T7,Y7)</f>
        <v>600</v>
      </c>
      <c r="AF7" s="14">
        <f t="shared" ref="AF7:AF70" si="1">(SUM(E7,J7,O7,T7,Y7)-AD7-AE7)/3</f>
        <v>625</v>
      </c>
      <c r="AG7" s="15">
        <f t="shared" ref="AG7:AG70" si="2">MAX(F7,K7,P7,U7,Z7)</f>
        <v>700</v>
      </c>
      <c r="AH7" s="15">
        <f t="shared" ref="AH7:AH70" si="3">MIN(F7,K7,P7,U7,Z7)</f>
        <v>600</v>
      </c>
      <c r="AI7" s="15">
        <f t="shared" ref="AI7:AI70" si="4">(SUM(F7,K7,P7,U7,Z7)-AG7-AH7)/3</f>
        <v>633.33333333333337</v>
      </c>
      <c r="AJ7" s="16">
        <f t="shared" ref="AJ7:AJ70" si="5">MAX(G7,L7,Q7,V7,AA7)</f>
        <v>625</v>
      </c>
      <c r="AK7" s="16">
        <f t="shared" ref="AK7:AK70" si="6">MIN(G7,L7,Q7,V7,AA7)</f>
        <v>500</v>
      </c>
      <c r="AL7" s="16">
        <f t="shared" ref="AL7:AL70" si="7">(SUM(G7,L7,Q7,V7,AA7)-AJ7-AK7)/3</f>
        <v>541.66666666666663</v>
      </c>
      <c r="AM7" s="17">
        <f t="shared" ref="AM7:AM70" si="8">MAX(H7,M7,R7,W7,AB7)</f>
        <v>650</v>
      </c>
      <c r="AN7" s="17">
        <f t="shared" ref="AN7:AN70" si="9">MIN(H7,M7,R7,W7,AB7)</f>
        <v>625</v>
      </c>
      <c r="AO7" s="17">
        <f t="shared" ref="AO7:AO70" si="10">(SUM(H7,M7,R7,W7,AB7)-AM7-AN7)/3</f>
        <v>633.33333333333337</v>
      </c>
      <c r="AP7" s="18">
        <f t="shared" ref="AP7:AP70" si="11">MAX(I7,N7,S7,X7,AC7)</f>
        <v>625</v>
      </c>
      <c r="AQ7" s="18">
        <f t="shared" ref="AQ7:AQ70" si="12">MIN(I7,N7,S7,X7,AC7)</f>
        <v>450</v>
      </c>
      <c r="AR7" s="18">
        <f t="shared" ref="AR7:AR70" si="13">(SUM(I7,N7,S7,X7,AC7)-AP7-AQ7)/3</f>
        <v>575</v>
      </c>
      <c r="AS7" s="132">
        <f>AVERAGE(AF7,AI7,AL7,AO7,AR7)/$AT$5</f>
        <v>6.0166666666666675</v>
      </c>
    </row>
    <row r="8" spans="1:47" x14ac:dyDescent="0.3">
      <c r="A8" s="269"/>
      <c r="B8" s="271">
        <v>3</v>
      </c>
      <c r="C8" s="100" t="str">
        <f>VLOOKUP(B:B,'Start List Youth'!C:F,2,FALSE)</f>
        <v>KEELY Maja</v>
      </c>
      <c r="D8" s="127" t="str">
        <f>VLOOKUP(B:B,'Start List Youth'!C:F,4,FALSE)</f>
        <v>LNZ</v>
      </c>
      <c r="E8" s="12">
        <v>700</v>
      </c>
      <c r="F8" s="29">
        <v>800</v>
      </c>
      <c r="G8" s="744">
        <v>675</v>
      </c>
      <c r="H8" s="744">
        <v>725</v>
      </c>
      <c r="I8" s="31">
        <v>800</v>
      </c>
      <c r="J8" s="12">
        <v>450</v>
      </c>
      <c r="K8" s="29">
        <v>600</v>
      </c>
      <c r="L8" s="744">
        <v>675</v>
      </c>
      <c r="M8" s="744">
        <v>750</v>
      </c>
      <c r="N8" s="31">
        <v>600</v>
      </c>
      <c r="O8" s="12">
        <v>450</v>
      </c>
      <c r="P8" s="29">
        <v>600</v>
      </c>
      <c r="Q8" s="744">
        <v>525</v>
      </c>
      <c r="R8" s="744">
        <v>675</v>
      </c>
      <c r="S8" s="33">
        <v>600</v>
      </c>
      <c r="T8" s="520">
        <v>625</v>
      </c>
      <c r="U8" s="576">
        <v>600</v>
      </c>
      <c r="V8" s="744">
        <v>750</v>
      </c>
      <c r="W8" s="744">
        <v>675</v>
      </c>
      <c r="X8" s="577">
        <v>600</v>
      </c>
      <c r="Y8" s="520">
        <v>675</v>
      </c>
      <c r="Z8" s="576">
        <v>625</v>
      </c>
      <c r="AA8" s="744">
        <v>625</v>
      </c>
      <c r="AB8" s="744">
        <v>650</v>
      </c>
      <c r="AC8" s="521">
        <v>650</v>
      </c>
      <c r="AD8" s="68">
        <f t="shared" si="0"/>
        <v>700</v>
      </c>
      <c r="AE8" s="14">
        <f>MIN(E8,J8,O8,T8,Y8)</f>
        <v>450</v>
      </c>
      <c r="AF8" s="14">
        <f t="shared" si="1"/>
        <v>583.33333333333337</v>
      </c>
      <c r="AG8" s="15">
        <f t="shared" si="2"/>
        <v>800</v>
      </c>
      <c r="AH8" s="15">
        <f t="shared" si="3"/>
        <v>600</v>
      </c>
      <c r="AI8" s="15">
        <f t="shared" si="4"/>
        <v>608.33333333333337</v>
      </c>
      <c r="AJ8" s="16">
        <f t="shared" si="5"/>
        <v>750</v>
      </c>
      <c r="AK8" s="16">
        <f t="shared" si="6"/>
        <v>525</v>
      </c>
      <c r="AL8" s="16">
        <f t="shared" si="7"/>
        <v>658.33333333333337</v>
      </c>
      <c r="AM8" s="17">
        <f t="shared" si="8"/>
        <v>750</v>
      </c>
      <c r="AN8" s="17">
        <f t="shared" si="9"/>
        <v>650</v>
      </c>
      <c r="AO8" s="17">
        <f t="shared" si="10"/>
        <v>691.66666666666663</v>
      </c>
      <c r="AP8" s="18">
        <f t="shared" si="11"/>
        <v>800</v>
      </c>
      <c r="AQ8" s="18">
        <f t="shared" si="12"/>
        <v>600</v>
      </c>
      <c r="AR8" s="18">
        <f t="shared" si="13"/>
        <v>616.66666666666663</v>
      </c>
      <c r="AS8" s="132">
        <f t="shared" ref="AS8:AS71" si="14">AVERAGE(AF8,AI8,AL8,AO8,AR8)/$AT$5</f>
        <v>6.3166666666666664</v>
      </c>
    </row>
    <row r="9" spans="1:47" x14ac:dyDescent="0.3">
      <c r="A9" s="658" t="s">
        <v>297</v>
      </c>
      <c r="B9" s="712">
        <v>4</v>
      </c>
      <c r="C9" s="679" t="str">
        <f>VLOOKUP(B:B,'Start List Youth'!C:F,2,FALSE)</f>
        <v>NYDEGGER Mia</v>
      </c>
      <c r="D9" s="680" t="str">
        <f>VLOOKUP(B:B,'Start List Youth'!C:F,4,FALSE)</f>
        <v>ASB</v>
      </c>
      <c r="E9" s="685"/>
      <c r="F9" s="684"/>
      <c r="G9" s="684"/>
      <c r="H9" s="684"/>
      <c r="I9" s="686"/>
      <c r="J9" s="685"/>
      <c r="K9" s="684"/>
      <c r="L9" s="684"/>
      <c r="M9" s="684"/>
      <c r="N9" s="686"/>
      <c r="O9" s="685"/>
      <c r="P9" s="684"/>
      <c r="Q9" s="684"/>
      <c r="R9" s="684"/>
      <c r="S9" s="711"/>
      <c r="T9" s="685"/>
      <c r="U9" s="684"/>
      <c r="V9" s="684"/>
      <c r="W9" s="684"/>
      <c r="X9" s="711"/>
      <c r="Y9" s="685"/>
      <c r="Z9" s="684"/>
      <c r="AA9" s="684"/>
      <c r="AB9" s="684"/>
      <c r="AC9" s="686"/>
      <c r="AD9" s="713">
        <f t="shared" si="0"/>
        <v>0</v>
      </c>
      <c r="AE9" s="665">
        <f t="shared" ref="AE9:AE70" si="15">MIN(E9,J9,O9,T9,Y9)</f>
        <v>0</v>
      </c>
      <c r="AF9" s="665">
        <f t="shared" si="1"/>
        <v>0</v>
      </c>
      <c r="AG9" s="665">
        <f t="shared" si="2"/>
        <v>0</v>
      </c>
      <c r="AH9" s="665">
        <f t="shared" si="3"/>
        <v>0</v>
      </c>
      <c r="AI9" s="665">
        <f t="shared" si="4"/>
        <v>0</v>
      </c>
      <c r="AJ9" s="665">
        <f t="shared" si="5"/>
        <v>0</v>
      </c>
      <c r="AK9" s="665">
        <f t="shared" si="6"/>
        <v>0</v>
      </c>
      <c r="AL9" s="665">
        <f t="shared" si="7"/>
        <v>0</v>
      </c>
      <c r="AM9" s="665">
        <f t="shared" si="8"/>
        <v>0</v>
      </c>
      <c r="AN9" s="665">
        <f t="shared" si="9"/>
        <v>0</v>
      </c>
      <c r="AO9" s="665">
        <f t="shared" si="10"/>
        <v>0</v>
      </c>
      <c r="AP9" s="665">
        <f t="shared" si="11"/>
        <v>0</v>
      </c>
      <c r="AQ9" s="665">
        <f t="shared" si="12"/>
        <v>0</v>
      </c>
      <c r="AR9" s="665">
        <f t="shared" si="13"/>
        <v>0</v>
      </c>
      <c r="AS9" s="672">
        <f t="shared" si="14"/>
        <v>0</v>
      </c>
    </row>
    <row r="10" spans="1:47" x14ac:dyDescent="0.3">
      <c r="A10" s="269"/>
      <c r="B10" s="271">
        <v>5</v>
      </c>
      <c r="C10" s="100" t="str">
        <f>VLOOKUP(B:B,'Start List Youth'!C:F,2,FALSE)</f>
        <v>AVXHI Lahela</v>
      </c>
      <c r="D10" s="127" t="str">
        <f>VLOOKUP(B:B,'Start List Youth'!C:F,4,FALSE)</f>
        <v>SVB</v>
      </c>
      <c r="E10" s="12">
        <v>600</v>
      </c>
      <c r="F10" s="29">
        <v>675</v>
      </c>
      <c r="G10" s="744">
        <v>500</v>
      </c>
      <c r="H10" s="744">
        <v>575</v>
      </c>
      <c r="I10" s="31">
        <v>675</v>
      </c>
      <c r="J10" s="12">
        <v>450</v>
      </c>
      <c r="K10" s="29">
        <v>500</v>
      </c>
      <c r="L10" s="744">
        <v>575</v>
      </c>
      <c r="M10" s="744">
        <v>600</v>
      </c>
      <c r="N10" s="31">
        <v>475</v>
      </c>
      <c r="O10" s="12">
        <v>450</v>
      </c>
      <c r="P10" s="29">
        <v>475</v>
      </c>
      <c r="Q10" s="744">
        <v>525</v>
      </c>
      <c r="R10" s="744">
        <v>525</v>
      </c>
      <c r="S10" s="33">
        <v>475</v>
      </c>
      <c r="T10" s="520">
        <v>500</v>
      </c>
      <c r="U10" s="576">
        <v>550</v>
      </c>
      <c r="V10" s="744">
        <v>550</v>
      </c>
      <c r="W10" s="744">
        <v>525</v>
      </c>
      <c r="X10" s="577">
        <v>525</v>
      </c>
      <c r="Y10" s="520">
        <v>550</v>
      </c>
      <c r="Z10" s="576">
        <v>500</v>
      </c>
      <c r="AA10" s="744">
        <v>500</v>
      </c>
      <c r="AB10" s="744">
        <v>475</v>
      </c>
      <c r="AC10" s="521">
        <v>475</v>
      </c>
      <c r="AD10" s="68">
        <f t="shared" si="0"/>
        <v>600</v>
      </c>
      <c r="AE10" s="14">
        <f t="shared" si="15"/>
        <v>450</v>
      </c>
      <c r="AF10" s="14">
        <f t="shared" si="1"/>
        <v>500</v>
      </c>
      <c r="AG10" s="15">
        <f t="shared" si="2"/>
        <v>675</v>
      </c>
      <c r="AH10" s="15">
        <f t="shared" si="3"/>
        <v>475</v>
      </c>
      <c r="AI10" s="15">
        <f t="shared" si="4"/>
        <v>516.66666666666663</v>
      </c>
      <c r="AJ10" s="16">
        <f t="shared" si="5"/>
        <v>575</v>
      </c>
      <c r="AK10" s="16">
        <f t="shared" si="6"/>
        <v>500</v>
      </c>
      <c r="AL10" s="16">
        <f t="shared" si="7"/>
        <v>525</v>
      </c>
      <c r="AM10" s="17">
        <f t="shared" si="8"/>
        <v>600</v>
      </c>
      <c r="AN10" s="17">
        <f t="shared" si="9"/>
        <v>475</v>
      </c>
      <c r="AO10" s="17">
        <f t="shared" si="10"/>
        <v>541.66666666666663</v>
      </c>
      <c r="AP10" s="18">
        <f t="shared" si="11"/>
        <v>675</v>
      </c>
      <c r="AQ10" s="18">
        <f t="shared" si="12"/>
        <v>475</v>
      </c>
      <c r="AR10" s="18">
        <f t="shared" si="13"/>
        <v>491.66666666666669</v>
      </c>
      <c r="AS10" s="132">
        <f t="shared" si="14"/>
        <v>5.1499999999999986</v>
      </c>
    </row>
    <row r="11" spans="1:47" x14ac:dyDescent="0.3">
      <c r="A11" s="269"/>
      <c r="B11" s="271">
        <v>6</v>
      </c>
      <c r="C11" s="100" t="str">
        <f>VLOOKUP(B:B,'Start List Youth'!C:F,2,FALSE)</f>
        <v>CASTELLINO Emma</v>
      </c>
      <c r="D11" s="127" t="str">
        <f>VLOOKUP(B:B,'Start List Youth'!C:F,4,FALSE)</f>
        <v>LUG</v>
      </c>
      <c r="E11" s="12">
        <v>575</v>
      </c>
      <c r="F11" s="29">
        <v>600</v>
      </c>
      <c r="G11" s="744">
        <v>500</v>
      </c>
      <c r="H11" s="744">
        <v>625</v>
      </c>
      <c r="I11" s="31">
        <v>675</v>
      </c>
      <c r="J11" s="12">
        <v>650</v>
      </c>
      <c r="K11" s="29">
        <v>600</v>
      </c>
      <c r="L11" s="744">
        <v>525</v>
      </c>
      <c r="M11" s="744">
        <v>575</v>
      </c>
      <c r="N11" s="31">
        <v>525</v>
      </c>
      <c r="O11" s="12">
        <v>575</v>
      </c>
      <c r="P11" s="29">
        <v>575</v>
      </c>
      <c r="Q11" s="744">
        <v>575</v>
      </c>
      <c r="R11" s="744">
        <v>550</v>
      </c>
      <c r="S11" s="33">
        <v>625</v>
      </c>
      <c r="T11" s="520">
        <v>625</v>
      </c>
      <c r="U11" s="576">
        <v>500</v>
      </c>
      <c r="V11" s="744">
        <v>450</v>
      </c>
      <c r="W11" s="744">
        <v>500</v>
      </c>
      <c r="X11" s="577">
        <v>500</v>
      </c>
      <c r="Y11" s="520">
        <v>600</v>
      </c>
      <c r="Z11" s="576">
        <v>600</v>
      </c>
      <c r="AA11" s="744">
        <v>575</v>
      </c>
      <c r="AB11" s="744">
        <v>525</v>
      </c>
      <c r="AC11" s="521">
        <v>525</v>
      </c>
      <c r="AD11" s="68">
        <f t="shared" si="0"/>
        <v>650</v>
      </c>
      <c r="AE11" s="14">
        <f>MIN(E11,J11,O11,T11,Y11)</f>
        <v>575</v>
      </c>
      <c r="AF11" s="14">
        <f t="shared" si="1"/>
        <v>600</v>
      </c>
      <c r="AG11" s="15">
        <f t="shared" si="2"/>
        <v>600</v>
      </c>
      <c r="AH11" s="15">
        <f t="shared" si="3"/>
        <v>500</v>
      </c>
      <c r="AI11" s="15">
        <f t="shared" si="4"/>
        <v>591.66666666666663</v>
      </c>
      <c r="AJ11" s="16">
        <f t="shared" si="5"/>
        <v>575</v>
      </c>
      <c r="AK11" s="16">
        <f t="shared" si="6"/>
        <v>450</v>
      </c>
      <c r="AL11" s="16">
        <f t="shared" si="7"/>
        <v>533.33333333333337</v>
      </c>
      <c r="AM11" s="17">
        <f t="shared" si="8"/>
        <v>625</v>
      </c>
      <c r="AN11" s="17">
        <f t="shared" si="9"/>
        <v>500</v>
      </c>
      <c r="AO11" s="17">
        <f t="shared" si="10"/>
        <v>550</v>
      </c>
      <c r="AP11" s="18">
        <f t="shared" si="11"/>
        <v>675</v>
      </c>
      <c r="AQ11" s="18">
        <f t="shared" si="12"/>
        <v>500</v>
      </c>
      <c r="AR11" s="18">
        <f t="shared" si="13"/>
        <v>558.33333333333337</v>
      </c>
      <c r="AS11" s="132">
        <f t="shared" si="14"/>
        <v>5.6666666666666679</v>
      </c>
    </row>
    <row r="12" spans="1:47" x14ac:dyDescent="0.3">
      <c r="A12" s="269"/>
      <c r="B12" s="271">
        <v>7</v>
      </c>
      <c r="C12" s="100" t="str">
        <f>VLOOKUP(B:B,'Start List Youth'!C:F,2,FALSE)</f>
        <v>DOBER Maria</v>
      </c>
      <c r="D12" s="127" t="str">
        <f>VLOOKUP(B:B,'Start List Youth'!C:F,4,FALSE)</f>
        <v>ASB</v>
      </c>
      <c r="E12" s="12">
        <v>600</v>
      </c>
      <c r="F12" s="29">
        <v>650</v>
      </c>
      <c r="G12" s="744">
        <v>600</v>
      </c>
      <c r="H12" s="744">
        <v>650</v>
      </c>
      <c r="I12" s="31">
        <v>550</v>
      </c>
      <c r="J12" s="12">
        <v>700</v>
      </c>
      <c r="K12" s="29">
        <v>700</v>
      </c>
      <c r="L12" s="744">
        <v>600</v>
      </c>
      <c r="M12" s="744">
        <v>575</v>
      </c>
      <c r="N12" s="31">
        <v>600</v>
      </c>
      <c r="O12" s="12">
        <v>700</v>
      </c>
      <c r="P12" s="29">
        <v>675</v>
      </c>
      <c r="Q12" s="744">
        <v>550</v>
      </c>
      <c r="R12" s="744">
        <v>700</v>
      </c>
      <c r="S12" s="33">
        <v>600</v>
      </c>
      <c r="T12" s="520">
        <v>675</v>
      </c>
      <c r="U12" s="576">
        <v>600</v>
      </c>
      <c r="V12" s="744">
        <v>625</v>
      </c>
      <c r="W12" s="744">
        <v>700</v>
      </c>
      <c r="X12" s="577">
        <v>675</v>
      </c>
      <c r="Y12" s="520">
        <v>675</v>
      </c>
      <c r="Z12" s="576">
        <v>550</v>
      </c>
      <c r="AA12" s="744">
        <v>500</v>
      </c>
      <c r="AB12" s="744">
        <v>550</v>
      </c>
      <c r="AC12" s="521">
        <v>575</v>
      </c>
      <c r="AD12" s="68">
        <f t="shared" si="0"/>
        <v>700</v>
      </c>
      <c r="AE12" s="14">
        <f t="shared" si="15"/>
        <v>600</v>
      </c>
      <c r="AF12" s="14">
        <f t="shared" si="1"/>
        <v>683.33333333333337</v>
      </c>
      <c r="AG12" s="15">
        <f t="shared" si="2"/>
        <v>700</v>
      </c>
      <c r="AH12" s="15">
        <f t="shared" si="3"/>
        <v>550</v>
      </c>
      <c r="AI12" s="15">
        <f t="shared" si="4"/>
        <v>641.66666666666663</v>
      </c>
      <c r="AJ12" s="16">
        <f t="shared" si="5"/>
        <v>625</v>
      </c>
      <c r="AK12" s="16">
        <f t="shared" si="6"/>
        <v>500</v>
      </c>
      <c r="AL12" s="16">
        <f t="shared" si="7"/>
        <v>583.33333333333337</v>
      </c>
      <c r="AM12" s="17">
        <f t="shared" si="8"/>
        <v>700</v>
      </c>
      <c r="AN12" s="17">
        <f t="shared" si="9"/>
        <v>550</v>
      </c>
      <c r="AO12" s="17">
        <f t="shared" si="10"/>
        <v>641.66666666666663</v>
      </c>
      <c r="AP12" s="18">
        <f t="shared" si="11"/>
        <v>675</v>
      </c>
      <c r="AQ12" s="18">
        <f t="shared" si="12"/>
        <v>550</v>
      </c>
      <c r="AR12" s="18">
        <f t="shared" si="13"/>
        <v>591.66666666666663</v>
      </c>
      <c r="AS12" s="132">
        <f t="shared" si="14"/>
        <v>6.2833333333333323</v>
      </c>
    </row>
    <row r="13" spans="1:47" x14ac:dyDescent="0.3">
      <c r="A13" s="269"/>
      <c r="B13" s="271">
        <v>8</v>
      </c>
      <c r="C13" s="100" t="str">
        <f>VLOOKUP(B:B,'Start List Youth'!C:F,2,FALSE)</f>
        <v>MESKINI Iman</v>
      </c>
      <c r="D13" s="127" t="str">
        <f>VLOOKUP(B:B,'Start List Youth'!C:F,4,FALSE)</f>
        <v>LNZ</v>
      </c>
      <c r="E13" s="12">
        <v>700</v>
      </c>
      <c r="F13" s="29">
        <v>725</v>
      </c>
      <c r="G13" s="744">
        <v>675</v>
      </c>
      <c r="H13" s="744">
        <v>700</v>
      </c>
      <c r="I13" s="31">
        <v>700</v>
      </c>
      <c r="J13" s="12">
        <v>575</v>
      </c>
      <c r="K13" s="29">
        <v>650</v>
      </c>
      <c r="L13" s="744">
        <v>625</v>
      </c>
      <c r="M13" s="744">
        <v>550</v>
      </c>
      <c r="N13" s="31">
        <v>575</v>
      </c>
      <c r="O13" s="12">
        <v>600</v>
      </c>
      <c r="P13" s="29">
        <v>550</v>
      </c>
      <c r="Q13" s="744">
        <v>600</v>
      </c>
      <c r="R13" s="744">
        <v>700</v>
      </c>
      <c r="S13" s="33">
        <v>550</v>
      </c>
      <c r="T13" s="520">
        <v>600</v>
      </c>
      <c r="U13" s="576">
        <v>550</v>
      </c>
      <c r="V13" s="744">
        <v>575</v>
      </c>
      <c r="W13" s="744">
        <v>575</v>
      </c>
      <c r="X13" s="577">
        <v>575</v>
      </c>
      <c r="Y13" s="520">
        <v>575</v>
      </c>
      <c r="Z13" s="576">
        <v>575</v>
      </c>
      <c r="AA13" s="744">
        <v>525</v>
      </c>
      <c r="AB13" s="744">
        <v>600</v>
      </c>
      <c r="AC13" s="521">
        <v>550</v>
      </c>
      <c r="AD13" s="68">
        <f t="shared" si="0"/>
        <v>700</v>
      </c>
      <c r="AE13" s="14">
        <f t="shared" si="15"/>
        <v>575</v>
      </c>
      <c r="AF13" s="14">
        <f t="shared" si="1"/>
        <v>591.66666666666663</v>
      </c>
      <c r="AG13" s="15">
        <f t="shared" si="2"/>
        <v>725</v>
      </c>
      <c r="AH13" s="15">
        <f t="shared" si="3"/>
        <v>550</v>
      </c>
      <c r="AI13" s="15">
        <f t="shared" si="4"/>
        <v>591.66666666666663</v>
      </c>
      <c r="AJ13" s="16">
        <f t="shared" si="5"/>
        <v>675</v>
      </c>
      <c r="AK13" s="16">
        <f t="shared" si="6"/>
        <v>525</v>
      </c>
      <c r="AL13" s="16">
        <f t="shared" si="7"/>
        <v>600</v>
      </c>
      <c r="AM13" s="17">
        <f t="shared" si="8"/>
        <v>700</v>
      </c>
      <c r="AN13" s="17">
        <f t="shared" si="9"/>
        <v>550</v>
      </c>
      <c r="AO13" s="17">
        <f t="shared" si="10"/>
        <v>625</v>
      </c>
      <c r="AP13" s="18">
        <f t="shared" si="11"/>
        <v>700</v>
      </c>
      <c r="AQ13" s="18">
        <f t="shared" si="12"/>
        <v>550</v>
      </c>
      <c r="AR13" s="18">
        <f t="shared" si="13"/>
        <v>566.66666666666663</v>
      </c>
      <c r="AS13" s="132">
        <f t="shared" si="14"/>
        <v>5.9499999999999993</v>
      </c>
    </row>
    <row r="14" spans="1:47" x14ac:dyDescent="0.3">
      <c r="A14" s="269"/>
      <c r="B14" s="271">
        <v>9</v>
      </c>
      <c r="C14" s="100" t="str">
        <f>VLOOKUP(B:B,'Start List Youth'!C:F,2,FALSE)</f>
        <v>WAEBER Alicia</v>
      </c>
      <c r="D14" s="127" t="str">
        <f>VLOOKUP(B:B,'Start List Youth'!C:F,4,FALSE)</f>
        <v>ASB</v>
      </c>
      <c r="E14" s="12">
        <v>550</v>
      </c>
      <c r="F14" s="29">
        <v>600</v>
      </c>
      <c r="G14" s="744">
        <v>625</v>
      </c>
      <c r="H14" s="744">
        <v>675</v>
      </c>
      <c r="I14" s="31">
        <v>650</v>
      </c>
      <c r="J14" s="12">
        <v>600</v>
      </c>
      <c r="K14" s="29">
        <v>625</v>
      </c>
      <c r="L14" s="744">
        <v>600</v>
      </c>
      <c r="M14" s="744">
        <v>675</v>
      </c>
      <c r="N14" s="31">
        <v>625</v>
      </c>
      <c r="O14" s="12">
        <v>575</v>
      </c>
      <c r="P14" s="29">
        <v>475</v>
      </c>
      <c r="Q14" s="744">
        <v>675</v>
      </c>
      <c r="R14" s="744">
        <v>625</v>
      </c>
      <c r="S14" s="33">
        <v>575</v>
      </c>
      <c r="T14" s="520">
        <v>550</v>
      </c>
      <c r="U14" s="576">
        <v>575</v>
      </c>
      <c r="V14" s="744">
        <v>600</v>
      </c>
      <c r="W14" s="744">
        <v>625</v>
      </c>
      <c r="X14" s="577">
        <v>625</v>
      </c>
      <c r="Y14" s="520">
        <v>550</v>
      </c>
      <c r="Z14" s="576">
        <v>625</v>
      </c>
      <c r="AA14" s="744">
        <v>625</v>
      </c>
      <c r="AB14" s="744">
        <v>625</v>
      </c>
      <c r="AC14" s="521">
        <v>650</v>
      </c>
      <c r="AD14" s="68">
        <f t="shared" si="0"/>
        <v>600</v>
      </c>
      <c r="AE14" s="14">
        <f t="shared" si="15"/>
        <v>550</v>
      </c>
      <c r="AF14" s="14">
        <f t="shared" si="1"/>
        <v>558.33333333333337</v>
      </c>
      <c r="AG14" s="15">
        <f t="shared" si="2"/>
        <v>625</v>
      </c>
      <c r="AH14" s="15">
        <f t="shared" si="3"/>
        <v>475</v>
      </c>
      <c r="AI14" s="15">
        <f t="shared" si="4"/>
        <v>600</v>
      </c>
      <c r="AJ14" s="16">
        <f t="shared" si="5"/>
        <v>675</v>
      </c>
      <c r="AK14" s="16">
        <f t="shared" si="6"/>
        <v>600</v>
      </c>
      <c r="AL14" s="16">
        <f t="shared" si="7"/>
        <v>616.66666666666663</v>
      </c>
      <c r="AM14" s="17">
        <f t="shared" si="8"/>
        <v>675</v>
      </c>
      <c r="AN14" s="17">
        <f t="shared" si="9"/>
        <v>625</v>
      </c>
      <c r="AO14" s="17">
        <f t="shared" si="10"/>
        <v>641.66666666666663</v>
      </c>
      <c r="AP14" s="18">
        <f t="shared" si="11"/>
        <v>650</v>
      </c>
      <c r="AQ14" s="18">
        <f t="shared" si="12"/>
        <v>575</v>
      </c>
      <c r="AR14" s="18">
        <f t="shared" si="13"/>
        <v>633.33333333333337</v>
      </c>
      <c r="AS14" s="132">
        <f t="shared" si="14"/>
        <v>6.1</v>
      </c>
    </row>
    <row r="15" spans="1:47" x14ac:dyDescent="0.3">
      <c r="A15" s="269"/>
      <c r="B15" s="271">
        <v>10</v>
      </c>
      <c r="C15" s="100" t="str">
        <f>VLOOKUP(B:B,'Start List Youth'!C:F,2,FALSE)</f>
        <v>BLATTER Phoebe Matilda</v>
      </c>
      <c r="D15" s="127" t="str">
        <f>VLOOKUP(B:B,'Start List Youth'!C:F,4,FALSE)</f>
        <v>SVB</v>
      </c>
      <c r="E15" s="12">
        <v>625</v>
      </c>
      <c r="F15" s="29">
        <v>600</v>
      </c>
      <c r="G15" s="29">
        <v>600</v>
      </c>
      <c r="H15" s="29">
        <v>600</v>
      </c>
      <c r="I15" s="31">
        <v>600</v>
      </c>
      <c r="J15" s="12">
        <v>700</v>
      </c>
      <c r="K15" s="29">
        <v>750</v>
      </c>
      <c r="L15" s="29">
        <v>650</v>
      </c>
      <c r="M15" s="29">
        <v>675</v>
      </c>
      <c r="N15" s="31">
        <v>600</v>
      </c>
      <c r="O15" s="12">
        <v>675</v>
      </c>
      <c r="P15" s="29">
        <v>625</v>
      </c>
      <c r="Q15" s="29">
        <v>500</v>
      </c>
      <c r="R15" s="29">
        <v>575</v>
      </c>
      <c r="S15" s="33">
        <v>600</v>
      </c>
      <c r="T15" s="520">
        <v>550</v>
      </c>
      <c r="U15" s="576">
        <v>600</v>
      </c>
      <c r="V15" s="576">
        <v>575</v>
      </c>
      <c r="W15" s="576">
        <v>600</v>
      </c>
      <c r="X15" s="577">
        <v>525</v>
      </c>
      <c r="Y15" s="520">
        <v>625</v>
      </c>
      <c r="Z15" s="576">
        <v>550</v>
      </c>
      <c r="AA15" s="576">
        <v>600</v>
      </c>
      <c r="AB15" s="576">
        <v>650</v>
      </c>
      <c r="AC15" s="521">
        <v>650</v>
      </c>
      <c r="AD15" s="68">
        <f t="shared" si="0"/>
        <v>700</v>
      </c>
      <c r="AE15" s="14">
        <f t="shared" si="15"/>
        <v>550</v>
      </c>
      <c r="AF15" s="14">
        <f t="shared" si="1"/>
        <v>641.66666666666663</v>
      </c>
      <c r="AG15" s="15">
        <f t="shared" si="2"/>
        <v>750</v>
      </c>
      <c r="AH15" s="15">
        <f t="shared" si="3"/>
        <v>550</v>
      </c>
      <c r="AI15" s="15">
        <f t="shared" si="4"/>
        <v>608.33333333333337</v>
      </c>
      <c r="AJ15" s="16">
        <f t="shared" si="5"/>
        <v>650</v>
      </c>
      <c r="AK15" s="16">
        <f t="shared" si="6"/>
        <v>500</v>
      </c>
      <c r="AL15" s="16">
        <f t="shared" si="7"/>
        <v>591.66666666666663</v>
      </c>
      <c r="AM15" s="17">
        <f t="shared" si="8"/>
        <v>675</v>
      </c>
      <c r="AN15" s="17">
        <f t="shared" si="9"/>
        <v>575</v>
      </c>
      <c r="AO15" s="17">
        <f t="shared" si="10"/>
        <v>616.66666666666663</v>
      </c>
      <c r="AP15" s="18">
        <f t="shared" si="11"/>
        <v>650</v>
      </c>
      <c r="AQ15" s="18">
        <f t="shared" si="12"/>
        <v>525</v>
      </c>
      <c r="AR15" s="18">
        <f t="shared" si="13"/>
        <v>600</v>
      </c>
      <c r="AS15" s="132">
        <f t="shared" si="14"/>
        <v>6.1166666666666663</v>
      </c>
    </row>
    <row r="16" spans="1:47" x14ac:dyDescent="0.3">
      <c r="A16" s="269"/>
      <c r="B16" s="271">
        <v>11</v>
      </c>
      <c r="C16" s="100" t="str">
        <f>VLOOKUP(B:B,'Start List Youth'!C:F,2,FALSE)</f>
        <v>GERMANIER Marion</v>
      </c>
      <c r="D16" s="127" t="str">
        <f>VLOOKUP(B:B,'Start List Youth'!C:F,4,FALSE)</f>
        <v>CNM</v>
      </c>
      <c r="E16" s="12">
        <v>600</v>
      </c>
      <c r="F16" s="29">
        <v>500</v>
      </c>
      <c r="G16" s="29">
        <v>525</v>
      </c>
      <c r="H16" s="29">
        <v>500</v>
      </c>
      <c r="I16" s="31">
        <v>525</v>
      </c>
      <c r="J16" s="12">
        <v>550</v>
      </c>
      <c r="K16" s="29">
        <v>575</v>
      </c>
      <c r="L16" s="29">
        <v>625</v>
      </c>
      <c r="M16" s="29">
        <v>600</v>
      </c>
      <c r="N16" s="31">
        <v>550</v>
      </c>
      <c r="O16" s="12">
        <v>650</v>
      </c>
      <c r="P16" s="29">
        <v>600</v>
      </c>
      <c r="Q16" s="29">
        <v>525</v>
      </c>
      <c r="R16" s="29">
        <v>625</v>
      </c>
      <c r="S16" s="33">
        <v>625</v>
      </c>
      <c r="T16" s="520">
        <v>525</v>
      </c>
      <c r="U16" s="576">
        <v>550</v>
      </c>
      <c r="V16" s="576">
        <v>550</v>
      </c>
      <c r="W16" s="576">
        <v>600</v>
      </c>
      <c r="X16" s="577">
        <v>550</v>
      </c>
      <c r="Y16" s="520">
        <v>675</v>
      </c>
      <c r="Z16" s="576">
        <v>575</v>
      </c>
      <c r="AA16" s="576">
        <v>575</v>
      </c>
      <c r="AB16" s="576">
        <v>600</v>
      </c>
      <c r="AC16" s="521">
        <v>600</v>
      </c>
      <c r="AD16" s="68">
        <f t="shared" si="0"/>
        <v>675</v>
      </c>
      <c r="AE16" s="14">
        <f t="shared" si="15"/>
        <v>525</v>
      </c>
      <c r="AF16" s="14">
        <f t="shared" si="1"/>
        <v>600</v>
      </c>
      <c r="AG16" s="15">
        <f t="shared" si="2"/>
        <v>600</v>
      </c>
      <c r="AH16" s="15">
        <f t="shared" si="3"/>
        <v>500</v>
      </c>
      <c r="AI16" s="15">
        <f t="shared" si="4"/>
        <v>566.66666666666663</v>
      </c>
      <c r="AJ16" s="16">
        <f t="shared" si="5"/>
        <v>625</v>
      </c>
      <c r="AK16" s="16">
        <f t="shared" si="6"/>
        <v>525</v>
      </c>
      <c r="AL16" s="16">
        <f t="shared" si="7"/>
        <v>550</v>
      </c>
      <c r="AM16" s="17">
        <f t="shared" si="8"/>
        <v>625</v>
      </c>
      <c r="AN16" s="17">
        <f t="shared" si="9"/>
        <v>500</v>
      </c>
      <c r="AO16" s="17">
        <f t="shared" si="10"/>
        <v>600</v>
      </c>
      <c r="AP16" s="18">
        <f t="shared" si="11"/>
        <v>625</v>
      </c>
      <c r="AQ16" s="18">
        <f t="shared" si="12"/>
        <v>525</v>
      </c>
      <c r="AR16" s="18">
        <f t="shared" si="13"/>
        <v>566.66666666666663</v>
      </c>
      <c r="AS16" s="132">
        <f t="shared" si="14"/>
        <v>5.7666666666666666</v>
      </c>
    </row>
    <row r="17" spans="1:45" x14ac:dyDescent="0.3">
      <c r="A17" s="269"/>
      <c r="B17" s="271">
        <v>12</v>
      </c>
      <c r="C17" s="100" t="str">
        <f>VLOOKUP(B:B,'Start List Youth'!C:F,2,FALSE)</f>
        <v>LECLERC Anastasia</v>
      </c>
      <c r="D17" s="127" t="str">
        <f>VLOOKUP(B:B,'Start List Youth'!C:F,4,FALSE)</f>
        <v>GN1885</v>
      </c>
      <c r="E17" s="12">
        <v>575</v>
      </c>
      <c r="F17" s="29">
        <v>475</v>
      </c>
      <c r="G17" s="29">
        <v>500</v>
      </c>
      <c r="H17" s="29">
        <v>550</v>
      </c>
      <c r="I17" s="31">
        <v>600</v>
      </c>
      <c r="J17" s="12">
        <v>675</v>
      </c>
      <c r="K17" s="29">
        <v>600</v>
      </c>
      <c r="L17" s="29">
        <v>500</v>
      </c>
      <c r="M17" s="29">
        <v>575</v>
      </c>
      <c r="N17" s="31">
        <v>525</v>
      </c>
      <c r="O17" s="12">
        <v>500</v>
      </c>
      <c r="P17" s="29">
        <v>450</v>
      </c>
      <c r="Q17" s="29">
        <v>500</v>
      </c>
      <c r="R17" s="29">
        <v>550</v>
      </c>
      <c r="S17" s="33">
        <v>475</v>
      </c>
      <c r="T17" s="520">
        <v>625</v>
      </c>
      <c r="U17" s="576">
        <v>575</v>
      </c>
      <c r="V17" s="576">
        <v>625</v>
      </c>
      <c r="W17" s="576">
        <v>600</v>
      </c>
      <c r="X17" s="577">
        <v>575</v>
      </c>
      <c r="Y17" s="520">
        <v>650</v>
      </c>
      <c r="Z17" s="576">
        <v>650</v>
      </c>
      <c r="AA17" s="576">
        <v>550</v>
      </c>
      <c r="AB17" s="576">
        <v>575</v>
      </c>
      <c r="AC17" s="521">
        <v>625</v>
      </c>
      <c r="AD17" s="68">
        <f t="shared" si="0"/>
        <v>675</v>
      </c>
      <c r="AE17" s="14">
        <f t="shared" si="15"/>
        <v>500</v>
      </c>
      <c r="AF17" s="14">
        <f t="shared" si="1"/>
        <v>616.66666666666663</v>
      </c>
      <c r="AG17" s="15">
        <f t="shared" si="2"/>
        <v>650</v>
      </c>
      <c r="AH17" s="15">
        <f t="shared" si="3"/>
        <v>450</v>
      </c>
      <c r="AI17" s="15">
        <f t="shared" si="4"/>
        <v>550</v>
      </c>
      <c r="AJ17" s="16">
        <f t="shared" si="5"/>
        <v>625</v>
      </c>
      <c r="AK17" s="16">
        <f t="shared" si="6"/>
        <v>500</v>
      </c>
      <c r="AL17" s="16">
        <f t="shared" si="7"/>
        <v>516.66666666666663</v>
      </c>
      <c r="AM17" s="17">
        <f t="shared" si="8"/>
        <v>600</v>
      </c>
      <c r="AN17" s="17">
        <f t="shared" si="9"/>
        <v>550</v>
      </c>
      <c r="AO17" s="17">
        <f t="shared" si="10"/>
        <v>566.66666666666663</v>
      </c>
      <c r="AP17" s="18">
        <f t="shared" si="11"/>
        <v>625</v>
      </c>
      <c r="AQ17" s="18">
        <f t="shared" si="12"/>
        <v>475</v>
      </c>
      <c r="AR17" s="18">
        <f t="shared" si="13"/>
        <v>566.66666666666663</v>
      </c>
      <c r="AS17" s="132">
        <f t="shared" si="14"/>
        <v>5.6333333333333329</v>
      </c>
    </row>
    <row r="18" spans="1:45" x14ac:dyDescent="0.3">
      <c r="A18" s="658" t="s">
        <v>297</v>
      </c>
      <c r="B18" s="710">
        <v>13</v>
      </c>
      <c r="C18" s="627" t="str">
        <f>VLOOKUP(B:B,'Start List Youth'!C:F,2,FALSE)</f>
        <v>VONLANTHEN Julie</v>
      </c>
      <c r="D18" s="628" t="str">
        <f>VLOOKUP(B:B,'Start List Youth'!C:F,4,FALSE)</f>
        <v>ASB</v>
      </c>
      <c r="E18" s="685"/>
      <c r="F18" s="684"/>
      <c r="G18" s="684"/>
      <c r="H18" s="684"/>
      <c r="I18" s="686"/>
      <c r="J18" s="685"/>
      <c r="K18" s="684"/>
      <c r="L18" s="684"/>
      <c r="M18" s="684"/>
      <c r="N18" s="686"/>
      <c r="O18" s="685"/>
      <c r="P18" s="684"/>
      <c r="Q18" s="684"/>
      <c r="R18" s="684"/>
      <c r="S18" s="711"/>
      <c r="T18" s="685"/>
      <c r="U18" s="684"/>
      <c r="V18" s="684"/>
      <c r="W18" s="684"/>
      <c r="X18" s="711"/>
      <c r="Y18" s="685"/>
      <c r="Z18" s="684"/>
      <c r="AA18" s="684"/>
      <c r="AB18" s="684"/>
      <c r="AC18" s="686"/>
      <c r="AD18" s="713">
        <f t="shared" si="0"/>
        <v>0</v>
      </c>
      <c r="AE18" s="665">
        <f t="shared" si="15"/>
        <v>0</v>
      </c>
      <c r="AF18" s="665">
        <f t="shared" si="1"/>
        <v>0</v>
      </c>
      <c r="AG18" s="665">
        <f t="shared" si="2"/>
        <v>0</v>
      </c>
      <c r="AH18" s="665">
        <f t="shared" si="3"/>
        <v>0</v>
      </c>
      <c r="AI18" s="665">
        <f t="shared" si="4"/>
        <v>0</v>
      </c>
      <c r="AJ18" s="665">
        <f t="shared" si="5"/>
        <v>0</v>
      </c>
      <c r="AK18" s="665">
        <f t="shared" si="6"/>
        <v>0</v>
      </c>
      <c r="AL18" s="665">
        <f t="shared" si="7"/>
        <v>0</v>
      </c>
      <c r="AM18" s="665">
        <f t="shared" si="8"/>
        <v>0</v>
      </c>
      <c r="AN18" s="665">
        <f t="shared" si="9"/>
        <v>0</v>
      </c>
      <c r="AO18" s="665">
        <f t="shared" si="10"/>
        <v>0</v>
      </c>
      <c r="AP18" s="665">
        <f t="shared" si="11"/>
        <v>0</v>
      </c>
      <c r="AQ18" s="665">
        <f t="shared" si="12"/>
        <v>0</v>
      </c>
      <c r="AR18" s="665">
        <f t="shared" si="13"/>
        <v>0</v>
      </c>
      <c r="AS18" s="672">
        <f t="shared" si="14"/>
        <v>0</v>
      </c>
    </row>
    <row r="19" spans="1:45" x14ac:dyDescent="0.3">
      <c r="A19" s="269"/>
      <c r="B19" s="271">
        <v>14</v>
      </c>
      <c r="C19" s="100" t="str">
        <f>VLOOKUP(B:B,'Start List Youth'!C:F,2,FALSE)</f>
        <v>ROBERT-NICOUD Alice</v>
      </c>
      <c r="D19" s="127" t="str">
        <f>VLOOKUP(B:B,'Start List Youth'!C:F,4,FALSE)</f>
        <v>MN</v>
      </c>
      <c r="E19" s="12">
        <v>550</v>
      </c>
      <c r="F19" s="29">
        <v>525</v>
      </c>
      <c r="G19" s="29">
        <v>575</v>
      </c>
      <c r="H19" s="29">
        <v>675</v>
      </c>
      <c r="I19" s="31">
        <v>550</v>
      </c>
      <c r="J19" s="12">
        <v>675</v>
      </c>
      <c r="K19" s="29">
        <v>625</v>
      </c>
      <c r="L19" s="29">
        <v>575</v>
      </c>
      <c r="M19" s="29">
        <v>575</v>
      </c>
      <c r="N19" s="31">
        <v>575</v>
      </c>
      <c r="O19" s="12">
        <v>600</v>
      </c>
      <c r="P19" s="29">
        <v>525</v>
      </c>
      <c r="Q19" s="29">
        <v>400</v>
      </c>
      <c r="R19" s="29">
        <v>725</v>
      </c>
      <c r="S19" s="33">
        <v>750</v>
      </c>
      <c r="T19" s="520">
        <v>600</v>
      </c>
      <c r="U19" s="576">
        <v>675</v>
      </c>
      <c r="V19" s="576">
        <v>600</v>
      </c>
      <c r="W19" s="576">
        <v>650</v>
      </c>
      <c r="X19" s="577">
        <v>600</v>
      </c>
      <c r="Y19" s="520">
        <v>625</v>
      </c>
      <c r="Z19" s="576">
        <v>600</v>
      </c>
      <c r="AA19" s="576">
        <v>500</v>
      </c>
      <c r="AB19" s="576">
        <v>700</v>
      </c>
      <c r="AC19" s="521">
        <v>750</v>
      </c>
      <c r="AD19" s="68">
        <f t="shared" si="0"/>
        <v>675</v>
      </c>
      <c r="AE19" s="14">
        <f t="shared" si="15"/>
        <v>550</v>
      </c>
      <c r="AF19" s="14">
        <f t="shared" si="1"/>
        <v>608.33333333333337</v>
      </c>
      <c r="AG19" s="15">
        <f t="shared" si="2"/>
        <v>675</v>
      </c>
      <c r="AH19" s="15">
        <f t="shared" si="3"/>
        <v>525</v>
      </c>
      <c r="AI19" s="15">
        <f t="shared" si="4"/>
        <v>583.33333333333337</v>
      </c>
      <c r="AJ19" s="16">
        <f t="shared" si="5"/>
        <v>600</v>
      </c>
      <c r="AK19" s="16">
        <f t="shared" si="6"/>
        <v>400</v>
      </c>
      <c r="AL19" s="16">
        <f t="shared" si="7"/>
        <v>550</v>
      </c>
      <c r="AM19" s="17">
        <f t="shared" si="8"/>
        <v>725</v>
      </c>
      <c r="AN19" s="17">
        <f t="shared" si="9"/>
        <v>575</v>
      </c>
      <c r="AO19" s="17">
        <f t="shared" si="10"/>
        <v>675</v>
      </c>
      <c r="AP19" s="18">
        <f t="shared" si="11"/>
        <v>750</v>
      </c>
      <c r="AQ19" s="18">
        <f t="shared" si="12"/>
        <v>550</v>
      </c>
      <c r="AR19" s="18">
        <f t="shared" si="13"/>
        <v>641.66666666666663</v>
      </c>
      <c r="AS19" s="132">
        <f t="shared" si="14"/>
        <v>6.1166666666666671</v>
      </c>
    </row>
    <row r="20" spans="1:45" x14ac:dyDescent="0.3">
      <c r="A20" s="269"/>
      <c r="B20" s="271">
        <v>15</v>
      </c>
      <c r="C20" s="100" t="str">
        <f>VLOOKUP(B:B,'Start List Youth'!C:F,2,FALSE)</f>
        <v>MENDOLA Sofia</v>
      </c>
      <c r="D20" s="127" t="str">
        <f>VLOOKUP(B:B,'Start List Youth'!C:F,4,FALSE)</f>
        <v>LNZ</v>
      </c>
      <c r="E20" s="12">
        <v>600</v>
      </c>
      <c r="F20" s="29">
        <v>650</v>
      </c>
      <c r="G20" s="29">
        <v>675</v>
      </c>
      <c r="H20" s="29">
        <v>725</v>
      </c>
      <c r="I20" s="31">
        <v>750</v>
      </c>
      <c r="J20" s="12">
        <v>675</v>
      </c>
      <c r="K20" s="29">
        <v>600</v>
      </c>
      <c r="L20" s="29">
        <v>650</v>
      </c>
      <c r="M20" s="29">
        <v>600</v>
      </c>
      <c r="N20" s="31">
        <v>600</v>
      </c>
      <c r="O20" s="12">
        <v>800</v>
      </c>
      <c r="P20" s="29">
        <v>500</v>
      </c>
      <c r="Q20" s="29">
        <v>675</v>
      </c>
      <c r="R20" s="29">
        <v>700</v>
      </c>
      <c r="S20" s="33">
        <v>650</v>
      </c>
      <c r="T20" s="520">
        <v>650</v>
      </c>
      <c r="U20" s="576">
        <v>625</v>
      </c>
      <c r="V20" s="576">
        <v>600</v>
      </c>
      <c r="W20" s="576">
        <v>600</v>
      </c>
      <c r="X20" s="577">
        <v>575</v>
      </c>
      <c r="Y20" s="520">
        <v>650</v>
      </c>
      <c r="Z20" s="576">
        <v>575</v>
      </c>
      <c r="AA20" s="576">
        <v>550</v>
      </c>
      <c r="AB20" s="576">
        <v>600</v>
      </c>
      <c r="AC20" s="521">
        <v>600</v>
      </c>
      <c r="AD20" s="68">
        <f t="shared" si="0"/>
        <v>800</v>
      </c>
      <c r="AE20" s="14">
        <f t="shared" si="15"/>
        <v>600</v>
      </c>
      <c r="AF20" s="14">
        <f t="shared" si="1"/>
        <v>658.33333333333337</v>
      </c>
      <c r="AG20" s="15">
        <f t="shared" si="2"/>
        <v>650</v>
      </c>
      <c r="AH20" s="15">
        <f t="shared" si="3"/>
        <v>500</v>
      </c>
      <c r="AI20" s="15">
        <f t="shared" si="4"/>
        <v>600</v>
      </c>
      <c r="AJ20" s="16">
        <f t="shared" si="5"/>
        <v>675</v>
      </c>
      <c r="AK20" s="16">
        <f t="shared" si="6"/>
        <v>550</v>
      </c>
      <c r="AL20" s="16">
        <f t="shared" si="7"/>
        <v>641.66666666666663</v>
      </c>
      <c r="AM20" s="17">
        <f t="shared" si="8"/>
        <v>725</v>
      </c>
      <c r="AN20" s="17">
        <f t="shared" si="9"/>
        <v>600</v>
      </c>
      <c r="AO20" s="17">
        <f t="shared" si="10"/>
        <v>633.33333333333337</v>
      </c>
      <c r="AP20" s="18">
        <f t="shared" si="11"/>
        <v>750</v>
      </c>
      <c r="AQ20" s="18">
        <f t="shared" si="12"/>
        <v>575</v>
      </c>
      <c r="AR20" s="18">
        <f t="shared" si="13"/>
        <v>616.66666666666663</v>
      </c>
      <c r="AS20" s="132">
        <f t="shared" si="14"/>
        <v>6.3</v>
      </c>
    </row>
    <row r="21" spans="1:45" x14ac:dyDescent="0.3">
      <c r="A21" s="269"/>
      <c r="B21" s="271">
        <v>16</v>
      </c>
      <c r="C21" s="100" t="str">
        <f>VLOOKUP(B:B,'Start List Youth'!C:F,2,FALSE)</f>
        <v>AURINO Mia</v>
      </c>
      <c r="D21" s="127" t="str">
        <f>VLOOKUP(B:B,'Start List Youth'!C:F,4,FALSE)</f>
        <v>LUG</v>
      </c>
      <c r="E21" s="12">
        <v>650</v>
      </c>
      <c r="F21" s="29">
        <v>575</v>
      </c>
      <c r="G21" s="29">
        <v>600</v>
      </c>
      <c r="H21" s="29">
        <v>575</v>
      </c>
      <c r="I21" s="31">
        <v>625</v>
      </c>
      <c r="J21" s="12">
        <v>500</v>
      </c>
      <c r="K21" s="29">
        <v>575</v>
      </c>
      <c r="L21" s="29">
        <v>525</v>
      </c>
      <c r="M21" s="29">
        <v>575</v>
      </c>
      <c r="N21" s="31">
        <v>500</v>
      </c>
      <c r="O21" s="12">
        <v>425</v>
      </c>
      <c r="P21" s="29">
        <v>700</v>
      </c>
      <c r="Q21" s="29">
        <v>500</v>
      </c>
      <c r="R21" s="29">
        <v>600</v>
      </c>
      <c r="S21" s="33">
        <v>500</v>
      </c>
      <c r="T21" s="520">
        <v>550</v>
      </c>
      <c r="U21" s="576">
        <v>500</v>
      </c>
      <c r="V21" s="576">
        <v>450</v>
      </c>
      <c r="W21" s="576">
        <v>475</v>
      </c>
      <c r="X21" s="577">
        <v>550</v>
      </c>
      <c r="Y21" s="520">
        <v>500</v>
      </c>
      <c r="Z21" s="576">
        <v>600</v>
      </c>
      <c r="AA21" s="576">
        <v>425</v>
      </c>
      <c r="AB21" s="576">
        <v>600</v>
      </c>
      <c r="AC21" s="521">
        <v>525</v>
      </c>
      <c r="AD21" s="68">
        <f t="shared" si="0"/>
        <v>650</v>
      </c>
      <c r="AE21" s="14">
        <f t="shared" si="15"/>
        <v>425</v>
      </c>
      <c r="AF21" s="14">
        <f t="shared" si="1"/>
        <v>516.66666666666663</v>
      </c>
      <c r="AG21" s="15">
        <f t="shared" si="2"/>
        <v>700</v>
      </c>
      <c r="AH21" s="15">
        <f t="shared" si="3"/>
        <v>500</v>
      </c>
      <c r="AI21" s="15">
        <f t="shared" si="4"/>
        <v>583.33333333333337</v>
      </c>
      <c r="AJ21" s="16">
        <f t="shared" si="5"/>
        <v>600</v>
      </c>
      <c r="AK21" s="16">
        <f t="shared" si="6"/>
        <v>425</v>
      </c>
      <c r="AL21" s="16">
        <f t="shared" si="7"/>
        <v>491.66666666666669</v>
      </c>
      <c r="AM21" s="17">
        <f t="shared" si="8"/>
        <v>600</v>
      </c>
      <c r="AN21" s="17">
        <f t="shared" si="9"/>
        <v>475</v>
      </c>
      <c r="AO21" s="17">
        <f t="shared" si="10"/>
        <v>583.33333333333337</v>
      </c>
      <c r="AP21" s="18">
        <f t="shared" si="11"/>
        <v>625</v>
      </c>
      <c r="AQ21" s="18">
        <f t="shared" si="12"/>
        <v>500</v>
      </c>
      <c r="AR21" s="18">
        <f t="shared" si="13"/>
        <v>525</v>
      </c>
      <c r="AS21" s="132">
        <f t="shared" si="14"/>
        <v>5.4</v>
      </c>
    </row>
    <row r="22" spans="1:45" x14ac:dyDescent="0.3">
      <c r="A22" s="269"/>
      <c r="B22" s="271">
        <v>17</v>
      </c>
      <c r="C22" s="100" t="str">
        <f>VLOOKUP(B:B,'Start List Youth'!C:F,2,FALSE)</f>
        <v>ORIOL CRUELLAS Blanca</v>
      </c>
      <c r="D22" s="127" t="str">
        <f>VLOOKUP(B:B,'Start List Youth'!C:F,4,FALSE)</f>
        <v>RFN</v>
      </c>
      <c r="E22" s="12">
        <v>550</v>
      </c>
      <c r="F22" s="29">
        <v>600</v>
      </c>
      <c r="G22" s="29">
        <v>500</v>
      </c>
      <c r="H22" s="29">
        <v>550</v>
      </c>
      <c r="I22" s="31">
        <v>600</v>
      </c>
      <c r="J22" s="12">
        <v>600</v>
      </c>
      <c r="K22" s="29">
        <v>575</v>
      </c>
      <c r="L22" s="29">
        <v>500</v>
      </c>
      <c r="M22" s="29">
        <v>550</v>
      </c>
      <c r="N22" s="31">
        <v>525</v>
      </c>
      <c r="O22" s="12">
        <v>600</v>
      </c>
      <c r="P22" s="29">
        <v>500</v>
      </c>
      <c r="Q22" s="29">
        <v>475</v>
      </c>
      <c r="R22" s="29">
        <v>625</v>
      </c>
      <c r="S22" s="33">
        <v>575</v>
      </c>
      <c r="T22" s="520">
        <v>600</v>
      </c>
      <c r="U22" s="576">
        <v>525</v>
      </c>
      <c r="V22" s="576">
        <v>475</v>
      </c>
      <c r="W22" s="576">
        <v>500</v>
      </c>
      <c r="X22" s="577">
        <v>550</v>
      </c>
      <c r="Y22" s="520">
        <v>625</v>
      </c>
      <c r="Z22" s="576">
        <v>550</v>
      </c>
      <c r="AA22" s="576">
        <v>600</v>
      </c>
      <c r="AB22" s="576">
        <v>625</v>
      </c>
      <c r="AC22" s="521">
        <v>650</v>
      </c>
      <c r="AD22" s="68">
        <f t="shared" si="0"/>
        <v>625</v>
      </c>
      <c r="AE22" s="14">
        <f t="shared" si="15"/>
        <v>550</v>
      </c>
      <c r="AF22" s="14">
        <f t="shared" si="1"/>
        <v>600</v>
      </c>
      <c r="AG22" s="15">
        <f t="shared" si="2"/>
        <v>600</v>
      </c>
      <c r="AH22" s="15">
        <f t="shared" si="3"/>
        <v>500</v>
      </c>
      <c r="AI22" s="15">
        <f t="shared" si="4"/>
        <v>550</v>
      </c>
      <c r="AJ22" s="16">
        <f t="shared" si="5"/>
        <v>600</v>
      </c>
      <c r="AK22" s="16">
        <f t="shared" si="6"/>
        <v>475</v>
      </c>
      <c r="AL22" s="16">
        <f t="shared" si="7"/>
        <v>491.66666666666669</v>
      </c>
      <c r="AM22" s="17">
        <f t="shared" si="8"/>
        <v>625</v>
      </c>
      <c r="AN22" s="17">
        <f t="shared" si="9"/>
        <v>500</v>
      </c>
      <c r="AO22" s="17">
        <f t="shared" si="10"/>
        <v>575</v>
      </c>
      <c r="AP22" s="18">
        <f t="shared" si="11"/>
        <v>650</v>
      </c>
      <c r="AQ22" s="18">
        <f t="shared" si="12"/>
        <v>525</v>
      </c>
      <c r="AR22" s="18">
        <f t="shared" si="13"/>
        <v>575</v>
      </c>
      <c r="AS22" s="132">
        <f t="shared" si="14"/>
        <v>5.5833333333333339</v>
      </c>
    </row>
    <row r="23" spans="1:45" x14ac:dyDescent="0.3">
      <c r="A23" s="269"/>
      <c r="B23" s="271">
        <v>18</v>
      </c>
      <c r="C23" s="100" t="str">
        <f>VLOOKUP(B:B,'Start List Youth'!C:F,2,FALSE)</f>
        <v>GRUNDTVIG Cecilia</v>
      </c>
      <c r="D23" s="127" t="str">
        <f>VLOOKUP(B:B,'Start List Youth'!C:F,4,FALSE)</f>
        <v>LNZ</v>
      </c>
      <c r="E23" s="12">
        <v>600</v>
      </c>
      <c r="F23" s="29">
        <v>600</v>
      </c>
      <c r="G23" s="29">
        <v>625</v>
      </c>
      <c r="H23" s="29">
        <v>600</v>
      </c>
      <c r="I23" s="31">
        <v>525</v>
      </c>
      <c r="J23" s="12">
        <v>575</v>
      </c>
      <c r="K23" s="29">
        <v>600</v>
      </c>
      <c r="L23" s="29">
        <v>525</v>
      </c>
      <c r="M23" s="29">
        <v>500</v>
      </c>
      <c r="N23" s="31">
        <v>550</v>
      </c>
      <c r="O23" s="12">
        <v>625</v>
      </c>
      <c r="P23" s="29">
        <v>600</v>
      </c>
      <c r="Q23" s="29">
        <v>525</v>
      </c>
      <c r="R23" s="29">
        <v>575</v>
      </c>
      <c r="S23" s="33">
        <v>475</v>
      </c>
      <c r="T23" s="520">
        <v>525</v>
      </c>
      <c r="U23" s="576">
        <v>500</v>
      </c>
      <c r="V23" s="576">
        <v>450</v>
      </c>
      <c r="W23" s="576">
        <v>625</v>
      </c>
      <c r="X23" s="577">
        <v>500</v>
      </c>
      <c r="Y23" s="520">
        <v>675</v>
      </c>
      <c r="Z23" s="576">
        <v>625</v>
      </c>
      <c r="AA23" s="576">
        <v>475</v>
      </c>
      <c r="AB23" s="576">
        <v>550</v>
      </c>
      <c r="AC23" s="521">
        <v>625</v>
      </c>
      <c r="AD23" s="68">
        <f t="shared" si="0"/>
        <v>675</v>
      </c>
      <c r="AE23" s="14">
        <f t="shared" si="15"/>
        <v>525</v>
      </c>
      <c r="AF23" s="14">
        <f t="shared" si="1"/>
        <v>600</v>
      </c>
      <c r="AG23" s="15">
        <f t="shared" si="2"/>
        <v>625</v>
      </c>
      <c r="AH23" s="15">
        <f t="shared" si="3"/>
        <v>500</v>
      </c>
      <c r="AI23" s="15">
        <f t="shared" si="4"/>
        <v>600</v>
      </c>
      <c r="AJ23" s="16">
        <f t="shared" si="5"/>
        <v>625</v>
      </c>
      <c r="AK23" s="16">
        <f t="shared" si="6"/>
        <v>450</v>
      </c>
      <c r="AL23" s="16">
        <f t="shared" si="7"/>
        <v>508.33333333333331</v>
      </c>
      <c r="AM23" s="17">
        <f t="shared" si="8"/>
        <v>625</v>
      </c>
      <c r="AN23" s="17">
        <f t="shared" si="9"/>
        <v>500</v>
      </c>
      <c r="AO23" s="17">
        <f t="shared" si="10"/>
        <v>575</v>
      </c>
      <c r="AP23" s="18">
        <f t="shared" si="11"/>
        <v>625</v>
      </c>
      <c r="AQ23" s="18">
        <f t="shared" si="12"/>
        <v>475</v>
      </c>
      <c r="AR23" s="18">
        <f t="shared" si="13"/>
        <v>525</v>
      </c>
      <c r="AS23" s="132">
        <f t="shared" si="14"/>
        <v>5.6166666666666663</v>
      </c>
    </row>
    <row r="24" spans="1:45" x14ac:dyDescent="0.3">
      <c r="A24" s="269"/>
      <c r="B24" s="271">
        <v>19</v>
      </c>
      <c r="C24" s="100" t="str">
        <f>VLOOKUP(B:B,'Start List Youth'!C:F,2,FALSE)</f>
        <v>AFFOLTER Elena</v>
      </c>
      <c r="D24" s="127" t="str">
        <f>VLOOKUP(B:B,'Start List Youth'!C:F,4,FALSE)</f>
        <v>LNZ</v>
      </c>
      <c r="E24" s="12">
        <v>600</v>
      </c>
      <c r="F24" s="29">
        <v>600</v>
      </c>
      <c r="G24" s="29">
        <v>575</v>
      </c>
      <c r="H24" s="29">
        <v>550</v>
      </c>
      <c r="I24" s="31">
        <v>575</v>
      </c>
      <c r="J24" s="12">
        <v>625</v>
      </c>
      <c r="K24" s="29">
        <v>600</v>
      </c>
      <c r="L24" s="29">
        <v>525</v>
      </c>
      <c r="M24" s="29">
        <v>550</v>
      </c>
      <c r="N24" s="31">
        <v>525</v>
      </c>
      <c r="O24" s="12">
        <v>600</v>
      </c>
      <c r="P24" s="29">
        <v>575</v>
      </c>
      <c r="Q24" s="29">
        <v>525</v>
      </c>
      <c r="R24" s="29">
        <v>500</v>
      </c>
      <c r="S24" s="33">
        <v>525</v>
      </c>
      <c r="T24" s="520">
        <v>625</v>
      </c>
      <c r="U24" s="576">
        <v>575</v>
      </c>
      <c r="V24" s="576">
        <v>550</v>
      </c>
      <c r="W24" s="576">
        <v>550</v>
      </c>
      <c r="X24" s="577">
        <v>500</v>
      </c>
      <c r="Y24" s="520">
        <v>625</v>
      </c>
      <c r="Z24" s="576">
        <v>625</v>
      </c>
      <c r="AA24" s="576">
        <v>450</v>
      </c>
      <c r="AB24" s="576">
        <v>600</v>
      </c>
      <c r="AC24" s="521">
        <v>550</v>
      </c>
      <c r="AD24" s="68">
        <f t="shared" si="0"/>
        <v>625</v>
      </c>
      <c r="AE24" s="14">
        <f t="shared" si="15"/>
        <v>600</v>
      </c>
      <c r="AF24" s="14">
        <f t="shared" si="1"/>
        <v>616.66666666666663</v>
      </c>
      <c r="AG24" s="15">
        <f t="shared" si="2"/>
        <v>625</v>
      </c>
      <c r="AH24" s="15">
        <f t="shared" si="3"/>
        <v>575</v>
      </c>
      <c r="AI24" s="15">
        <f t="shared" si="4"/>
        <v>591.66666666666663</v>
      </c>
      <c r="AJ24" s="16">
        <f t="shared" si="5"/>
        <v>575</v>
      </c>
      <c r="AK24" s="16">
        <f t="shared" si="6"/>
        <v>450</v>
      </c>
      <c r="AL24" s="16">
        <f t="shared" si="7"/>
        <v>533.33333333333337</v>
      </c>
      <c r="AM24" s="17">
        <f t="shared" si="8"/>
        <v>600</v>
      </c>
      <c r="AN24" s="17">
        <f t="shared" si="9"/>
        <v>500</v>
      </c>
      <c r="AO24" s="17">
        <f t="shared" si="10"/>
        <v>550</v>
      </c>
      <c r="AP24" s="18">
        <f t="shared" si="11"/>
        <v>575</v>
      </c>
      <c r="AQ24" s="18">
        <f t="shared" si="12"/>
        <v>500</v>
      </c>
      <c r="AR24" s="18">
        <f t="shared" si="13"/>
        <v>533.33333333333337</v>
      </c>
      <c r="AS24" s="132">
        <f t="shared" si="14"/>
        <v>5.65</v>
      </c>
    </row>
    <row r="25" spans="1:45" x14ac:dyDescent="0.3">
      <c r="A25" s="269"/>
      <c r="B25" s="271">
        <v>20</v>
      </c>
      <c r="C25" s="100" t="str">
        <f>VLOOKUP(B:B,'Start List Youth'!C:F,2,FALSE)</f>
        <v>SCHWÖBEL Paula</v>
      </c>
      <c r="D25" s="127" t="str">
        <f>VLOOKUP(B:B,'Start List Youth'!C:F,4,FALSE)</f>
        <v>LNZ</v>
      </c>
      <c r="E25" s="12">
        <v>700</v>
      </c>
      <c r="F25" s="29">
        <v>900</v>
      </c>
      <c r="G25" s="29">
        <v>725</v>
      </c>
      <c r="H25" s="29">
        <v>750</v>
      </c>
      <c r="I25" s="31">
        <v>775</v>
      </c>
      <c r="J25" s="12">
        <v>650</v>
      </c>
      <c r="K25" s="29">
        <v>650</v>
      </c>
      <c r="L25" s="29">
        <v>675</v>
      </c>
      <c r="M25" s="29">
        <v>775</v>
      </c>
      <c r="N25" s="31">
        <v>675</v>
      </c>
      <c r="O25" s="12">
        <v>800</v>
      </c>
      <c r="P25" s="29">
        <v>625</v>
      </c>
      <c r="Q25" s="29">
        <v>750</v>
      </c>
      <c r="R25" s="29">
        <v>800</v>
      </c>
      <c r="S25" s="33">
        <v>675</v>
      </c>
      <c r="T25" s="520">
        <v>700</v>
      </c>
      <c r="U25" s="576">
        <v>650</v>
      </c>
      <c r="V25" s="576">
        <v>675</v>
      </c>
      <c r="W25" s="576">
        <v>700</v>
      </c>
      <c r="X25" s="577">
        <v>675</v>
      </c>
      <c r="Y25" s="520">
        <v>650</v>
      </c>
      <c r="Z25" s="576">
        <v>675</v>
      </c>
      <c r="AA25" s="576">
        <v>625</v>
      </c>
      <c r="AB25" s="576">
        <v>725</v>
      </c>
      <c r="AC25" s="521">
        <v>700</v>
      </c>
      <c r="AD25" s="68">
        <f t="shared" si="0"/>
        <v>800</v>
      </c>
      <c r="AE25" s="14">
        <f t="shared" si="15"/>
        <v>650</v>
      </c>
      <c r="AF25" s="14">
        <f t="shared" si="1"/>
        <v>683.33333333333337</v>
      </c>
      <c r="AG25" s="15">
        <f t="shared" si="2"/>
        <v>900</v>
      </c>
      <c r="AH25" s="15">
        <f t="shared" si="3"/>
        <v>625</v>
      </c>
      <c r="AI25" s="15">
        <f t="shared" si="4"/>
        <v>658.33333333333337</v>
      </c>
      <c r="AJ25" s="16">
        <f t="shared" si="5"/>
        <v>750</v>
      </c>
      <c r="AK25" s="16">
        <f t="shared" si="6"/>
        <v>625</v>
      </c>
      <c r="AL25" s="16">
        <f t="shared" si="7"/>
        <v>691.66666666666663</v>
      </c>
      <c r="AM25" s="17">
        <f t="shared" si="8"/>
        <v>800</v>
      </c>
      <c r="AN25" s="17">
        <f t="shared" si="9"/>
        <v>700</v>
      </c>
      <c r="AO25" s="17">
        <f t="shared" si="10"/>
        <v>750</v>
      </c>
      <c r="AP25" s="18">
        <f t="shared" si="11"/>
        <v>775</v>
      </c>
      <c r="AQ25" s="18">
        <f t="shared" si="12"/>
        <v>675</v>
      </c>
      <c r="AR25" s="18">
        <f t="shared" si="13"/>
        <v>683.33333333333337</v>
      </c>
      <c r="AS25" s="132">
        <f t="shared" si="14"/>
        <v>6.9333333333333336</v>
      </c>
    </row>
    <row r="26" spans="1:45" x14ac:dyDescent="0.3">
      <c r="A26" s="269"/>
      <c r="B26" s="271">
        <v>21</v>
      </c>
      <c r="C26" s="100" t="str">
        <f>VLOOKUP(B:B,'Start List Youth'!C:F,2,FALSE)</f>
        <v>GRIECO Alessia</v>
      </c>
      <c r="D26" s="127" t="str">
        <f>VLOOKUP(B:B,'Start List Youth'!C:F,4,FALSE)</f>
        <v>FLOS</v>
      </c>
      <c r="E26" s="12">
        <v>575</v>
      </c>
      <c r="F26" s="29">
        <v>650</v>
      </c>
      <c r="G26" s="29">
        <v>600</v>
      </c>
      <c r="H26" s="29">
        <v>625</v>
      </c>
      <c r="I26" s="31">
        <v>650</v>
      </c>
      <c r="J26" s="12">
        <v>625</v>
      </c>
      <c r="K26" s="29">
        <v>625</v>
      </c>
      <c r="L26" s="29">
        <v>575</v>
      </c>
      <c r="M26" s="29">
        <v>575</v>
      </c>
      <c r="N26" s="31">
        <v>550</v>
      </c>
      <c r="O26" s="12">
        <v>625</v>
      </c>
      <c r="P26" s="29">
        <v>600</v>
      </c>
      <c r="Q26" s="29">
        <v>575</v>
      </c>
      <c r="R26" s="29">
        <v>525</v>
      </c>
      <c r="S26" s="33">
        <v>550</v>
      </c>
      <c r="T26" s="520">
        <v>650</v>
      </c>
      <c r="U26" s="576">
        <v>625</v>
      </c>
      <c r="V26" s="576">
        <v>525</v>
      </c>
      <c r="W26" s="576">
        <v>550</v>
      </c>
      <c r="X26" s="577">
        <v>550</v>
      </c>
      <c r="Y26" s="520">
        <v>675</v>
      </c>
      <c r="Z26" s="576">
        <v>650</v>
      </c>
      <c r="AA26" s="576">
        <v>525</v>
      </c>
      <c r="AB26" s="576">
        <v>625</v>
      </c>
      <c r="AC26" s="521">
        <v>575</v>
      </c>
      <c r="AD26" s="68">
        <f t="shared" si="0"/>
        <v>675</v>
      </c>
      <c r="AE26" s="14">
        <f t="shared" si="15"/>
        <v>575</v>
      </c>
      <c r="AF26" s="14">
        <f t="shared" si="1"/>
        <v>633.33333333333337</v>
      </c>
      <c r="AG26" s="15">
        <f t="shared" si="2"/>
        <v>650</v>
      </c>
      <c r="AH26" s="15">
        <f t="shared" si="3"/>
        <v>600</v>
      </c>
      <c r="AI26" s="15">
        <f t="shared" si="4"/>
        <v>633.33333333333337</v>
      </c>
      <c r="AJ26" s="16">
        <f t="shared" si="5"/>
        <v>600</v>
      </c>
      <c r="AK26" s="16">
        <f t="shared" si="6"/>
        <v>525</v>
      </c>
      <c r="AL26" s="16">
        <f t="shared" si="7"/>
        <v>558.33333333333337</v>
      </c>
      <c r="AM26" s="17">
        <f t="shared" si="8"/>
        <v>625</v>
      </c>
      <c r="AN26" s="17">
        <f t="shared" si="9"/>
        <v>525</v>
      </c>
      <c r="AO26" s="17">
        <f t="shared" si="10"/>
        <v>583.33333333333337</v>
      </c>
      <c r="AP26" s="18">
        <f t="shared" si="11"/>
        <v>650</v>
      </c>
      <c r="AQ26" s="18">
        <f t="shared" si="12"/>
        <v>550</v>
      </c>
      <c r="AR26" s="18">
        <f t="shared" si="13"/>
        <v>558.33333333333337</v>
      </c>
      <c r="AS26" s="132">
        <f t="shared" si="14"/>
        <v>5.9333333333333336</v>
      </c>
    </row>
    <row r="27" spans="1:45" x14ac:dyDescent="0.3">
      <c r="A27" s="269"/>
      <c r="B27" s="271">
        <v>22</v>
      </c>
      <c r="C27" s="100" t="str">
        <f>VLOOKUP(B:B,'Start List Youth'!C:F,2,FALSE)</f>
        <v>MAURER-CECCHINI Valentine</v>
      </c>
      <c r="D27" s="127" t="str">
        <f>VLOOKUP(B:B,'Start List Youth'!C:F,4,FALSE)</f>
        <v>VA</v>
      </c>
      <c r="E27" s="12">
        <v>500</v>
      </c>
      <c r="F27" s="29">
        <v>475</v>
      </c>
      <c r="G27" s="29">
        <v>450</v>
      </c>
      <c r="H27" s="29">
        <v>500</v>
      </c>
      <c r="I27" s="31">
        <v>550</v>
      </c>
      <c r="J27" s="12">
        <v>600</v>
      </c>
      <c r="K27" s="29">
        <v>550</v>
      </c>
      <c r="L27" s="29">
        <v>350</v>
      </c>
      <c r="M27" s="29">
        <v>500</v>
      </c>
      <c r="N27" s="31">
        <v>525</v>
      </c>
      <c r="O27" s="12">
        <v>575</v>
      </c>
      <c r="P27" s="29">
        <v>475</v>
      </c>
      <c r="Q27" s="29">
        <v>400</v>
      </c>
      <c r="R27" s="29">
        <v>500</v>
      </c>
      <c r="S27" s="33">
        <v>450</v>
      </c>
      <c r="T27" s="520">
        <v>675</v>
      </c>
      <c r="U27" s="576">
        <v>575</v>
      </c>
      <c r="V27" s="576">
        <v>475</v>
      </c>
      <c r="W27" s="576">
        <v>500</v>
      </c>
      <c r="X27" s="577">
        <v>450</v>
      </c>
      <c r="Y27" s="520">
        <v>600</v>
      </c>
      <c r="Z27" s="576">
        <v>500</v>
      </c>
      <c r="AA27" s="576">
        <v>425</v>
      </c>
      <c r="AB27" s="576">
        <v>650</v>
      </c>
      <c r="AC27" s="521">
        <v>525</v>
      </c>
      <c r="AD27" s="68">
        <f t="shared" si="0"/>
        <v>675</v>
      </c>
      <c r="AE27" s="14">
        <f t="shared" si="15"/>
        <v>500</v>
      </c>
      <c r="AF27" s="14">
        <f t="shared" si="1"/>
        <v>591.66666666666663</v>
      </c>
      <c r="AG27" s="15">
        <f t="shared" si="2"/>
        <v>575</v>
      </c>
      <c r="AH27" s="15">
        <f t="shared" si="3"/>
        <v>475</v>
      </c>
      <c r="AI27" s="15">
        <f t="shared" si="4"/>
        <v>508.33333333333331</v>
      </c>
      <c r="AJ27" s="16">
        <f t="shared" si="5"/>
        <v>475</v>
      </c>
      <c r="AK27" s="16">
        <f t="shared" si="6"/>
        <v>350</v>
      </c>
      <c r="AL27" s="16">
        <f t="shared" si="7"/>
        <v>425</v>
      </c>
      <c r="AM27" s="17">
        <f t="shared" si="8"/>
        <v>650</v>
      </c>
      <c r="AN27" s="17">
        <f t="shared" si="9"/>
        <v>500</v>
      </c>
      <c r="AO27" s="17">
        <f t="shared" si="10"/>
        <v>500</v>
      </c>
      <c r="AP27" s="18">
        <f t="shared" si="11"/>
        <v>550</v>
      </c>
      <c r="AQ27" s="18">
        <f t="shared" si="12"/>
        <v>450</v>
      </c>
      <c r="AR27" s="18">
        <f t="shared" si="13"/>
        <v>500</v>
      </c>
      <c r="AS27" s="132">
        <f t="shared" si="14"/>
        <v>5.05</v>
      </c>
    </row>
    <row r="28" spans="1:45" x14ac:dyDescent="0.3">
      <c r="A28" s="269"/>
      <c r="B28" s="271">
        <v>23</v>
      </c>
      <c r="C28" s="100" t="str">
        <f>VLOOKUP(B:B,'Start List Youth'!C:F,2,FALSE)</f>
        <v>CARBONNEAU Camille</v>
      </c>
      <c r="D28" s="127" t="str">
        <f>VLOOKUP(B:B,'Start List Youth'!C:F,4,FALSE)</f>
        <v>SVB</v>
      </c>
      <c r="E28" s="12">
        <v>700</v>
      </c>
      <c r="F28" s="29">
        <v>575</v>
      </c>
      <c r="G28" s="29">
        <v>425</v>
      </c>
      <c r="H28" s="29">
        <v>600</v>
      </c>
      <c r="I28" s="31">
        <v>500</v>
      </c>
      <c r="J28" s="12">
        <v>625</v>
      </c>
      <c r="K28" s="29">
        <v>625</v>
      </c>
      <c r="L28" s="29">
        <v>625</v>
      </c>
      <c r="M28" s="29">
        <v>525</v>
      </c>
      <c r="N28" s="31">
        <v>575</v>
      </c>
      <c r="O28" s="12">
        <v>525</v>
      </c>
      <c r="P28" s="29">
        <v>625</v>
      </c>
      <c r="Q28" s="29">
        <v>575</v>
      </c>
      <c r="R28" s="29">
        <v>550</v>
      </c>
      <c r="S28" s="33">
        <v>600</v>
      </c>
      <c r="T28" s="520">
        <v>675</v>
      </c>
      <c r="U28" s="576">
        <v>625</v>
      </c>
      <c r="V28" s="576">
        <v>575</v>
      </c>
      <c r="W28" s="576">
        <v>475</v>
      </c>
      <c r="X28" s="577">
        <v>525</v>
      </c>
      <c r="Y28" s="520">
        <v>575</v>
      </c>
      <c r="Z28" s="576">
        <v>500</v>
      </c>
      <c r="AA28" s="576">
        <v>475</v>
      </c>
      <c r="AB28" s="576">
        <v>525</v>
      </c>
      <c r="AC28" s="521">
        <v>525</v>
      </c>
      <c r="AD28" s="68">
        <f t="shared" si="0"/>
        <v>700</v>
      </c>
      <c r="AE28" s="14">
        <f t="shared" si="15"/>
        <v>525</v>
      </c>
      <c r="AF28" s="14">
        <f t="shared" si="1"/>
        <v>625</v>
      </c>
      <c r="AG28" s="15">
        <f t="shared" si="2"/>
        <v>625</v>
      </c>
      <c r="AH28" s="15">
        <f t="shared" si="3"/>
        <v>500</v>
      </c>
      <c r="AI28" s="15">
        <f t="shared" si="4"/>
        <v>608.33333333333337</v>
      </c>
      <c r="AJ28" s="16">
        <f t="shared" si="5"/>
        <v>625</v>
      </c>
      <c r="AK28" s="16">
        <f t="shared" si="6"/>
        <v>425</v>
      </c>
      <c r="AL28" s="16">
        <f t="shared" si="7"/>
        <v>541.66666666666663</v>
      </c>
      <c r="AM28" s="17">
        <f t="shared" si="8"/>
        <v>600</v>
      </c>
      <c r="AN28" s="17">
        <f t="shared" si="9"/>
        <v>475</v>
      </c>
      <c r="AO28" s="17">
        <f t="shared" si="10"/>
        <v>533.33333333333337</v>
      </c>
      <c r="AP28" s="18">
        <f t="shared" si="11"/>
        <v>600</v>
      </c>
      <c r="AQ28" s="18">
        <f t="shared" si="12"/>
        <v>500</v>
      </c>
      <c r="AR28" s="18">
        <f t="shared" si="13"/>
        <v>541.66666666666663</v>
      </c>
      <c r="AS28" s="132">
        <f t="shared" si="14"/>
        <v>5.7</v>
      </c>
    </row>
    <row r="29" spans="1:45" x14ac:dyDescent="0.3">
      <c r="A29" s="269"/>
      <c r="B29" s="271">
        <v>24</v>
      </c>
      <c r="C29" s="100" t="str">
        <f>VLOOKUP(B:B,'Start List Youth'!C:F,2,FALSE)</f>
        <v>SCHEUZGER Zoé</v>
      </c>
      <c r="D29" s="127" t="str">
        <f>VLOOKUP(B:B,'Start List Youth'!C:F,4,FALSE)</f>
        <v>ASB</v>
      </c>
      <c r="E29" s="12">
        <v>625</v>
      </c>
      <c r="F29" s="29">
        <v>600</v>
      </c>
      <c r="G29" s="29">
        <v>475</v>
      </c>
      <c r="H29" s="29">
        <v>650</v>
      </c>
      <c r="I29" s="31">
        <v>650</v>
      </c>
      <c r="J29" s="12">
        <v>650</v>
      </c>
      <c r="K29" s="29">
        <v>575</v>
      </c>
      <c r="L29" s="29">
        <v>600</v>
      </c>
      <c r="M29" s="29">
        <v>600</v>
      </c>
      <c r="N29" s="31">
        <v>575</v>
      </c>
      <c r="O29" s="12">
        <v>550</v>
      </c>
      <c r="P29" s="29">
        <v>475</v>
      </c>
      <c r="Q29" s="29">
        <v>725</v>
      </c>
      <c r="R29" s="29">
        <v>750</v>
      </c>
      <c r="S29" s="33">
        <v>725</v>
      </c>
      <c r="T29" s="520">
        <v>575</v>
      </c>
      <c r="U29" s="576">
        <v>575</v>
      </c>
      <c r="V29" s="576">
        <v>650</v>
      </c>
      <c r="W29" s="576">
        <v>600</v>
      </c>
      <c r="X29" s="577">
        <v>600</v>
      </c>
      <c r="Y29" s="520">
        <v>675</v>
      </c>
      <c r="Z29" s="576">
        <v>575</v>
      </c>
      <c r="AA29" s="576">
        <v>575</v>
      </c>
      <c r="AB29" s="576">
        <v>650</v>
      </c>
      <c r="AC29" s="521">
        <v>650</v>
      </c>
      <c r="AD29" s="68">
        <f t="shared" si="0"/>
        <v>675</v>
      </c>
      <c r="AE29" s="14">
        <f t="shared" si="15"/>
        <v>550</v>
      </c>
      <c r="AF29" s="14">
        <f t="shared" si="1"/>
        <v>616.66666666666663</v>
      </c>
      <c r="AG29" s="15">
        <f t="shared" si="2"/>
        <v>600</v>
      </c>
      <c r="AH29" s="15">
        <f t="shared" si="3"/>
        <v>475</v>
      </c>
      <c r="AI29" s="15">
        <f t="shared" si="4"/>
        <v>575</v>
      </c>
      <c r="AJ29" s="16">
        <f t="shared" si="5"/>
        <v>725</v>
      </c>
      <c r="AK29" s="16">
        <f t="shared" si="6"/>
        <v>475</v>
      </c>
      <c r="AL29" s="16">
        <f t="shared" si="7"/>
        <v>608.33333333333337</v>
      </c>
      <c r="AM29" s="17">
        <f t="shared" si="8"/>
        <v>750</v>
      </c>
      <c r="AN29" s="17">
        <f t="shared" si="9"/>
        <v>600</v>
      </c>
      <c r="AO29" s="17">
        <f t="shared" si="10"/>
        <v>633.33333333333337</v>
      </c>
      <c r="AP29" s="18">
        <f t="shared" si="11"/>
        <v>725</v>
      </c>
      <c r="AQ29" s="18">
        <f t="shared" si="12"/>
        <v>575</v>
      </c>
      <c r="AR29" s="18">
        <f t="shared" si="13"/>
        <v>633.33333333333337</v>
      </c>
      <c r="AS29" s="132">
        <f t="shared" si="14"/>
        <v>6.1333333333333337</v>
      </c>
    </row>
    <row r="30" spans="1:45" x14ac:dyDescent="0.3">
      <c r="A30" s="658" t="s">
        <v>297</v>
      </c>
      <c r="B30" s="710">
        <v>25</v>
      </c>
      <c r="C30" s="627" t="str">
        <f>VLOOKUP(B:B,'Start List Youth'!C:F,2,FALSE)</f>
        <v>ALESSI Giulia</v>
      </c>
      <c r="D30" s="628" t="str">
        <f>VLOOKUP(B:B,'Start List Youth'!C:F,4,FALSE)</f>
        <v>MORG</v>
      </c>
      <c r="E30" s="685"/>
      <c r="F30" s="684"/>
      <c r="G30" s="684"/>
      <c r="H30" s="684"/>
      <c r="I30" s="686"/>
      <c r="J30" s="685"/>
      <c r="K30" s="684"/>
      <c r="L30" s="684"/>
      <c r="M30" s="684"/>
      <c r="N30" s="686"/>
      <c r="O30" s="685"/>
      <c r="P30" s="684"/>
      <c r="Q30" s="684"/>
      <c r="R30" s="684"/>
      <c r="S30" s="711"/>
      <c r="T30" s="685"/>
      <c r="U30" s="684"/>
      <c r="V30" s="684"/>
      <c r="W30" s="684"/>
      <c r="X30" s="711"/>
      <c r="Y30" s="685"/>
      <c r="Z30" s="684"/>
      <c r="AA30" s="684"/>
      <c r="AB30" s="684"/>
      <c r="AC30" s="686"/>
      <c r="AD30" s="713">
        <f t="shared" si="0"/>
        <v>0</v>
      </c>
      <c r="AE30" s="665">
        <f t="shared" si="15"/>
        <v>0</v>
      </c>
      <c r="AF30" s="665">
        <f t="shared" si="1"/>
        <v>0</v>
      </c>
      <c r="AG30" s="665">
        <f t="shared" si="2"/>
        <v>0</v>
      </c>
      <c r="AH30" s="665">
        <f t="shared" si="3"/>
        <v>0</v>
      </c>
      <c r="AI30" s="665">
        <f t="shared" si="4"/>
        <v>0</v>
      </c>
      <c r="AJ30" s="665">
        <f t="shared" si="5"/>
        <v>0</v>
      </c>
      <c r="AK30" s="665">
        <f t="shared" si="6"/>
        <v>0</v>
      </c>
      <c r="AL30" s="665">
        <f t="shared" si="7"/>
        <v>0</v>
      </c>
      <c r="AM30" s="665">
        <f t="shared" si="8"/>
        <v>0</v>
      </c>
      <c r="AN30" s="665">
        <f t="shared" si="9"/>
        <v>0</v>
      </c>
      <c r="AO30" s="665">
        <f t="shared" si="10"/>
        <v>0</v>
      </c>
      <c r="AP30" s="665">
        <f t="shared" si="11"/>
        <v>0</v>
      </c>
      <c r="AQ30" s="665">
        <f t="shared" si="12"/>
        <v>0</v>
      </c>
      <c r="AR30" s="665">
        <f t="shared" si="13"/>
        <v>0</v>
      </c>
      <c r="AS30" s="672">
        <f t="shared" si="14"/>
        <v>0</v>
      </c>
    </row>
    <row r="31" spans="1:45" x14ac:dyDescent="0.3">
      <c r="A31" s="658" t="s">
        <v>297</v>
      </c>
      <c r="B31" s="710">
        <v>26</v>
      </c>
      <c r="C31" s="627" t="str">
        <f>VLOOKUP(B:B,'Start List Youth'!C:F,2,FALSE)</f>
        <v>SCHMID Leona</v>
      </c>
      <c r="D31" s="628" t="str">
        <f>VLOOKUP(B:B,'Start List Youth'!C:F,4,FALSE)</f>
        <v>ASB</v>
      </c>
      <c r="E31" s="685"/>
      <c r="F31" s="684"/>
      <c r="G31" s="684"/>
      <c r="H31" s="684"/>
      <c r="I31" s="686"/>
      <c r="J31" s="685"/>
      <c r="K31" s="684"/>
      <c r="L31" s="684"/>
      <c r="M31" s="684"/>
      <c r="N31" s="686"/>
      <c r="O31" s="685"/>
      <c r="P31" s="684"/>
      <c r="Q31" s="684"/>
      <c r="R31" s="684"/>
      <c r="S31" s="711"/>
      <c r="T31" s="685"/>
      <c r="U31" s="684"/>
      <c r="V31" s="684"/>
      <c r="W31" s="684"/>
      <c r="X31" s="711"/>
      <c r="Y31" s="685"/>
      <c r="Z31" s="684"/>
      <c r="AA31" s="684"/>
      <c r="AB31" s="684"/>
      <c r="AC31" s="686"/>
      <c r="AD31" s="713">
        <f t="shared" si="0"/>
        <v>0</v>
      </c>
      <c r="AE31" s="665">
        <f t="shared" si="15"/>
        <v>0</v>
      </c>
      <c r="AF31" s="665">
        <f t="shared" si="1"/>
        <v>0</v>
      </c>
      <c r="AG31" s="665">
        <f t="shared" si="2"/>
        <v>0</v>
      </c>
      <c r="AH31" s="665">
        <f t="shared" si="3"/>
        <v>0</v>
      </c>
      <c r="AI31" s="665">
        <f t="shared" si="4"/>
        <v>0</v>
      </c>
      <c r="AJ31" s="665">
        <f t="shared" si="5"/>
        <v>0</v>
      </c>
      <c r="AK31" s="665">
        <f t="shared" si="6"/>
        <v>0</v>
      </c>
      <c r="AL31" s="665">
        <f t="shared" si="7"/>
        <v>0</v>
      </c>
      <c r="AM31" s="665">
        <f t="shared" si="8"/>
        <v>0</v>
      </c>
      <c r="AN31" s="665">
        <f t="shared" si="9"/>
        <v>0</v>
      </c>
      <c r="AO31" s="665">
        <f t="shared" si="10"/>
        <v>0</v>
      </c>
      <c r="AP31" s="665">
        <f t="shared" si="11"/>
        <v>0</v>
      </c>
      <c r="AQ31" s="665">
        <f t="shared" si="12"/>
        <v>0</v>
      </c>
      <c r="AR31" s="665">
        <f t="shared" si="13"/>
        <v>0</v>
      </c>
      <c r="AS31" s="672">
        <f t="shared" si="14"/>
        <v>0</v>
      </c>
    </row>
    <row r="32" spans="1:45" x14ac:dyDescent="0.3">
      <c r="A32" s="269"/>
      <c r="B32" s="271">
        <v>27</v>
      </c>
      <c r="C32" s="100" t="str">
        <f>VLOOKUP(B:B,'Start List Youth'!C:F,2,FALSE)</f>
        <v>SALOMEZ Maïa</v>
      </c>
      <c r="D32" s="127" t="str">
        <f>VLOOKUP(B:B,'Start List Youth'!C:F,4,FALSE)</f>
        <v>VA</v>
      </c>
      <c r="E32" s="12">
        <v>500</v>
      </c>
      <c r="F32" s="29">
        <v>500</v>
      </c>
      <c r="G32" s="29">
        <v>425</v>
      </c>
      <c r="H32" s="29">
        <v>500</v>
      </c>
      <c r="I32" s="31">
        <v>575</v>
      </c>
      <c r="J32" s="12">
        <v>550</v>
      </c>
      <c r="K32" s="29">
        <v>550</v>
      </c>
      <c r="L32" s="29">
        <v>425</v>
      </c>
      <c r="M32" s="29">
        <v>500</v>
      </c>
      <c r="N32" s="31">
        <v>475</v>
      </c>
      <c r="O32" s="12">
        <v>500</v>
      </c>
      <c r="P32" s="29">
        <v>500</v>
      </c>
      <c r="Q32" s="29">
        <v>400</v>
      </c>
      <c r="R32" s="29">
        <v>550</v>
      </c>
      <c r="S32" s="33">
        <v>425</v>
      </c>
      <c r="T32" s="520">
        <v>600</v>
      </c>
      <c r="U32" s="576">
        <v>625</v>
      </c>
      <c r="V32" s="576">
        <v>450</v>
      </c>
      <c r="W32" s="576">
        <v>500</v>
      </c>
      <c r="X32" s="577">
        <v>525</v>
      </c>
      <c r="Y32" s="520">
        <v>625</v>
      </c>
      <c r="Z32" s="576">
        <v>650</v>
      </c>
      <c r="AA32" s="576">
        <v>400</v>
      </c>
      <c r="AB32" s="576">
        <v>475</v>
      </c>
      <c r="AC32" s="521">
        <v>575</v>
      </c>
      <c r="AD32" s="68">
        <f t="shared" si="0"/>
        <v>625</v>
      </c>
      <c r="AE32" s="14">
        <f t="shared" si="15"/>
        <v>500</v>
      </c>
      <c r="AF32" s="14">
        <f t="shared" si="1"/>
        <v>550</v>
      </c>
      <c r="AG32" s="15">
        <f t="shared" si="2"/>
        <v>650</v>
      </c>
      <c r="AH32" s="15">
        <f t="shared" si="3"/>
        <v>500</v>
      </c>
      <c r="AI32" s="15">
        <f t="shared" si="4"/>
        <v>558.33333333333337</v>
      </c>
      <c r="AJ32" s="16">
        <f t="shared" si="5"/>
        <v>450</v>
      </c>
      <c r="AK32" s="16">
        <f t="shared" si="6"/>
        <v>400</v>
      </c>
      <c r="AL32" s="16">
        <f t="shared" si="7"/>
        <v>416.66666666666669</v>
      </c>
      <c r="AM32" s="17">
        <f t="shared" si="8"/>
        <v>550</v>
      </c>
      <c r="AN32" s="17">
        <f t="shared" si="9"/>
        <v>475</v>
      </c>
      <c r="AO32" s="17">
        <f t="shared" si="10"/>
        <v>500</v>
      </c>
      <c r="AP32" s="18">
        <f t="shared" si="11"/>
        <v>575</v>
      </c>
      <c r="AQ32" s="18">
        <f t="shared" si="12"/>
        <v>425</v>
      </c>
      <c r="AR32" s="18">
        <f t="shared" si="13"/>
        <v>525</v>
      </c>
      <c r="AS32" s="132">
        <f t="shared" si="14"/>
        <v>5.0999999999999996</v>
      </c>
    </row>
    <row r="33" spans="1:45" x14ac:dyDescent="0.3">
      <c r="A33" s="269"/>
      <c r="B33" s="271">
        <v>28</v>
      </c>
      <c r="C33" s="100" t="str">
        <f>VLOOKUP(B:B,'Start List Youth'!C:F,2,FALSE)</f>
        <v>NENNI Linda</v>
      </c>
      <c r="D33" s="127" t="str">
        <f>VLOOKUP(B:B,'Start List Youth'!C:F,4,FALSE)</f>
        <v>LUG</v>
      </c>
      <c r="E33" s="12">
        <v>500</v>
      </c>
      <c r="F33" s="29">
        <v>550</v>
      </c>
      <c r="G33" s="29">
        <v>625</v>
      </c>
      <c r="H33" s="29">
        <v>475</v>
      </c>
      <c r="I33" s="31">
        <v>550</v>
      </c>
      <c r="J33" s="12">
        <v>600</v>
      </c>
      <c r="K33" s="29">
        <v>575</v>
      </c>
      <c r="L33" s="29">
        <v>575</v>
      </c>
      <c r="M33" s="29">
        <v>550</v>
      </c>
      <c r="N33" s="31">
        <v>600</v>
      </c>
      <c r="O33" s="12">
        <v>550</v>
      </c>
      <c r="P33" s="29">
        <v>575</v>
      </c>
      <c r="Q33" s="29">
        <v>450</v>
      </c>
      <c r="R33" s="29">
        <v>525</v>
      </c>
      <c r="S33" s="33">
        <v>600</v>
      </c>
      <c r="T33" s="520">
        <v>575</v>
      </c>
      <c r="U33" s="576">
        <v>600</v>
      </c>
      <c r="V33" s="576">
        <v>475</v>
      </c>
      <c r="W33" s="576">
        <v>425</v>
      </c>
      <c r="X33" s="577">
        <v>500</v>
      </c>
      <c r="Y33" s="520">
        <v>550</v>
      </c>
      <c r="Z33" s="576">
        <v>475</v>
      </c>
      <c r="AA33" s="576">
        <v>600</v>
      </c>
      <c r="AB33" s="576">
        <v>500</v>
      </c>
      <c r="AC33" s="521">
        <v>550</v>
      </c>
      <c r="AD33" s="68">
        <f t="shared" si="0"/>
        <v>600</v>
      </c>
      <c r="AE33" s="14">
        <f t="shared" si="15"/>
        <v>500</v>
      </c>
      <c r="AF33" s="14">
        <f t="shared" si="1"/>
        <v>558.33333333333337</v>
      </c>
      <c r="AG33" s="15">
        <f t="shared" si="2"/>
        <v>600</v>
      </c>
      <c r="AH33" s="15">
        <f t="shared" si="3"/>
        <v>475</v>
      </c>
      <c r="AI33" s="15">
        <f t="shared" si="4"/>
        <v>566.66666666666663</v>
      </c>
      <c r="AJ33" s="16">
        <f t="shared" si="5"/>
        <v>625</v>
      </c>
      <c r="AK33" s="16">
        <f t="shared" si="6"/>
        <v>450</v>
      </c>
      <c r="AL33" s="16">
        <f t="shared" si="7"/>
        <v>550</v>
      </c>
      <c r="AM33" s="17">
        <f t="shared" si="8"/>
        <v>550</v>
      </c>
      <c r="AN33" s="17">
        <f t="shared" si="9"/>
        <v>425</v>
      </c>
      <c r="AO33" s="17">
        <f t="shared" si="10"/>
        <v>500</v>
      </c>
      <c r="AP33" s="18">
        <f t="shared" si="11"/>
        <v>600</v>
      </c>
      <c r="AQ33" s="18">
        <f t="shared" si="12"/>
        <v>500</v>
      </c>
      <c r="AR33" s="18">
        <f t="shared" si="13"/>
        <v>566.66666666666663</v>
      </c>
      <c r="AS33" s="132">
        <f t="shared" si="14"/>
        <v>5.4833333333333325</v>
      </c>
    </row>
    <row r="34" spans="1:45" x14ac:dyDescent="0.3">
      <c r="A34" s="269"/>
      <c r="B34" s="271">
        <v>29</v>
      </c>
      <c r="C34" s="100" t="str">
        <f>VLOOKUP(B:B,'Start List Youth'!C:F,2,FALSE)</f>
        <v>LA PORTA Aurora</v>
      </c>
      <c r="D34" s="127" t="str">
        <f>VLOOKUP(B:B,'Start List Youth'!C:F,4,FALSE)</f>
        <v>SVB</v>
      </c>
      <c r="E34" s="12">
        <v>650</v>
      </c>
      <c r="F34" s="29">
        <v>525</v>
      </c>
      <c r="G34" s="29">
        <v>600</v>
      </c>
      <c r="H34" s="29">
        <v>625</v>
      </c>
      <c r="I34" s="31">
        <v>625</v>
      </c>
      <c r="J34" s="12">
        <v>650</v>
      </c>
      <c r="K34" s="29">
        <v>625</v>
      </c>
      <c r="L34" s="29">
        <v>650</v>
      </c>
      <c r="M34" s="29">
        <v>600</v>
      </c>
      <c r="N34" s="31">
        <v>550</v>
      </c>
      <c r="O34" s="12">
        <v>800</v>
      </c>
      <c r="P34" s="29">
        <v>600</v>
      </c>
      <c r="Q34" s="29">
        <v>725</v>
      </c>
      <c r="R34" s="29">
        <v>625</v>
      </c>
      <c r="S34" s="33">
        <v>525</v>
      </c>
      <c r="T34" s="520">
        <v>675</v>
      </c>
      <c r="U34" s="576">
        <v>650</v>
      </c>
      <c r="V34" s="576">
        <v>650</v>
      </c>
      <c r="W34" s="576">
        <v>600</v>
      </c>
      <c r="X34" s="577">
        <v>575</v>
      </c>
      <c r="Y34" s="520">
        <v>900</v>
      </c>
      <c r="Z34" s="576">
        <v>625</v>
      </c>
      <c r="AA34" s="576">
        <v>625</v>
      </c>
      <c r="AB34" s="576">
        <v>650</v>
      </c>
      <c r="AC34" s="521">
        <v>725</v>
      </c>
      <c r="AD34" s="68">
        <f t="shared" si="0"/>
        <v>900</v>
      </c>
      <c r="AE34" s="14">
        <f t="shared" si="15"/>
        <v>650</v>
      </c>
      <c r="AF34" s="14">
        <f t="shared" si="1"/>
        <v>708.33333333333337</v>
      </c>
      <c r="AG34" s="15">
        <f t="shared" si="2"/>
        <v>650</v>
      </c>
      <c r="AH34" s="15">
        <f t="shared" si="3"/>
        <v>525</v>
      </c>
      <c r="AI34" s="15">
        <f t="shared" si="4"/>
        <v>616.66666666666663</v>
      </c>
      <c r="AJ34" s="16">
        <f t="shared" si="5"/>
        <v>725</v>
      </c>
      <c r="AK34" s="16">
        <f t="shared" si="6"/>
        <v>600</v>
      </c>
      <c r="AL34" s="16">
        <f t="shared" si="7"/>
        <v>641.66666666666663</v>
      </c>
      <c r="AM34" s="17">
        <f t="shared" si="8"/>
        <v>650</v>
      </c>
      <c r="AN34" s="17">
        <f t="shared" si="9"/>
        <v>600</v>
      </c>
      <c r="AO34" s="17">
        <f t="shared" si="10"/>
        <v>616.66666666666663</v>
      </c>
      <c r="AP34" s="18">
        <f t="shared" si="11"/>
        <v>725</v>
      </c>
      <c r="AQ34" s="18">
        <f t="shared" si="12"/>
        <v>525</v>
      </c>
      <c r="AR34" s="18">
        <f t="shared" si="13"/>
        <v>583.33333333333337</v>
      </c>
      <c r="AS34" s="132">
        <f t="shared" si="14"/>
        <v>6.3333333333333321</v>
      </c>
    </row>
    <row r="35" spans="1:45" x14ac:dyDescent="0.3">
      <c r="A35" s="269"/>
      <c r="B35" s="271">
        <v>30</v>
      </c>
      <c r="C35" s="100" t="str">
        <f>VLOOKUP(B:B,'Start List Youth'!C:F,2,FALSE)</f>
        <v>TRÖSCH Naira</v>
      </c>
      <c r="D35" s="127" t="str">
        <f>VLOOKUP(B:B,'Start List Youth'!C:F,4,FALSE)</f>
        <v>ASB</v>
      </c>
      <c r="E35" s="12">
        <v>625</v>
      </c>
      <c r="F35" s="29">
        <v>550</v>
      </c>
      <c r="G35" s="29">
        <v>625</v>
      </c>
      <c r="H35" s="29">
        <v>550</v>
      </c>
      <c r="I35" s="31">
        <v>600</v>
      </c>
      <c r="J35" s="12">
        <v>675</v>
      </c>
      <c r="K35" s="29">
        <v>625</v>
      </c>
      <c r="L35" s="29">
        <v>650</v>
      </c>
      <c r="M35" s="29">
        <v>625</v>
      </c>
      <c r="N35" s="31">
        <v>600</v>
      </c>
      <c r="O35" s="12">
        <v>575</v>
      </c>
      <c r="P35" s="29">
        <v>575</v>
      </c>
      <c r="Q35" s="29">
        <v>675</v>
      </c>
      <c r="R35" s="29">
        <v>600</v>
      </c>
      <c r="S35" s="33">
        <v>550</v>
      </c>
      <c r="T35" s="520">
        <v>625</v>
      </c>
      <c r="U35" s="576">
        <v>625</v>
      </c>
      <c r="V35" s="576">
        <v>675</v>
      </c>
      <c r="W35" s="576">
        <v>575</v>
      </c>
      <c r="X35" s="577">
        <v>550</v>
      </c>
      <c r="Y35" s="520">
        <v>675</v>
      </c>
      <c r="Z35" s="576">
        <v>550</v>
      </c>
      <c r="AA35" s="576">
        <v>575</v>
      </c>
      <c r="AB35" s="576">
        <v>575</v>
      </c>
      <c r="AC35" s="521">
        <v>575</v>
      </c>
      <c r="AD35" s="68">
        <f t="shared" si="0"/>
        <v>675</v>
      </c>
      <c r="AE35" s="14">
        <f t="shared" si="15"/>
        <v>575</v>
      </c>
      <c r="AF35" s="14">
        <f t="shared" si="1"/>
        <v>641.66666666666663</v>
      </c>
      <c r="AG35" s="15">
        <f t="shared" si="2"/>
        <v>625</v>
      </c>
      <c r="AH35" s="15">
        <f t="shared" si="3"/>
        <v>550</v>
      </c>
      <c r="AI35" s="15">
        <f t="shared" si="4"/>
        <v>583.33333333333337</v>
      </c>
      <c r="AJ35" s="16">
        <f t="shared" si="5"/>
        <v>675</v>
      </c>
      <c r="AK35" s="16">
        <f t="shared" si="6"/>
        <v>575</v>
      </c>
      <c r="AL35" s="16">
        <f t="shared" si="7"/>
        <v>650</v>
      </c>
      <c r="AM35" s="17">
        <f t="shared" si="8"/>
        <v>625</v>
      </c>
      <c r="AN35" s="17">
        <f t="shared" si="9"/>
        <v>550</v>
      </c>
      <c r="AO35" s="17">
        <f t="shared" si="10"/>
        <v>583.33333333333337</v>
      </c>
      <c r="AP35" s="18">
        <f t="shared" si="11"/>
        <v>600</v>
      </c>
      <c r="AQ35" s="18">
        <f t="shared" si="12"/>
        <v>550</v>
      </c>
      <c r="AR35" s="18">
        <f t="shared" si="13"/>
        <v>575</v>
      </c>
      <c r="AS35" s="132">
        <f t="shared" si="14"/>
        <v>6.0666666666666673</v>
      </c>
    </row>
    <row r="36" spans="1:45" x14ac:dyDescent="0.3">
      <c r="A36" s="269"/>
      <c r="B36" s="271">
        <v>31</v>
      </c>
      <c r="C36" s="100" t="str">
        <f>VLOOKUP(B:B,'Start List Youth'!C:F,2,FALSE)</f>
        <v>ANDREEVA Nikol</v>
      </c>
      <c r="D36" s="127" t="str">
        <f>VLOOKUP(B:B,'Start List Youth'!C:F,4,FALSE)</f>
        <v>FLOS</v>
      </c>
      <c r="E36" s="12">
        <v>550</v>
      </c>
      <c r="F36" s="29">
        <v>650</v>
      </c>
      <c r="G36" s="29">
        <v>500</v>
      </c>
      <c r="H36" s="29">
        <v>625</v>
      </c>
      <c r="I36" s="31">
        <v>650</v>
      </c>
      <c r="J36" s="12">
        <v>600</v>
      </c>
      <c r="K36" s="29">
        <v>600</v>
      </c>
      <c r="L36" s="29">
        <v>575</v>
      </c>
      <c r="M36" s="29">
        <v>600</v>
      </c>
      <c r="N36" s="31">
        <v>575</v>
      </c>
      <c r="O36" s="12">
        <v>750</v>
      </c>
      <c r="P36" s="29">
        <v>700</v>
      </c>
      <c r="Q36" s="29">
        <v>700</v>
      </c>
      <c r="R36" s="29">
        <v>750</v>
      </c>
      <c r="S36" s="33">
        <v>675</v>
      </c>
      <c r="T36" s="520">
        <v>575</v>
      </c>
      <c r="U36" s="576">
        <v>675</v>
      </c>
      <c r="V36" s="576">
        <v>600</v>
      </c>
      <c r="W36" s="576">
        <v>650</v>
      </c>
      <c r="X36" s="577">
        <v>600</v>
      </c>
      <c r="Y36" s="520">
        <v>700</v>
      </c>
      <c r="Z36" s="576">
        <v>675</v>
      </c>
      <c r="AA36" s="576">
        <v>525</v>
      </c>
      <c r="AB36" s="576">
        <v>725</v>
      </c>
      <c r="AC36" s="521">
        <v>700</v>
      </c>
      <c r="AD36" s="68">
        <f t="shared" si="0"/>
        <v>750</v>
      </c>
      <c r="AE36" s="14">
        <f t="shared" si="15"/>
        <v>550</v>
      </c>
      <c r="AF36" s="14">
        <f t="shared" si="1"/>
        <v>625</v>
      </c>
      <c r="AG36" s="15">
        <f t="shared" si="2"/>
        <v>700</v>
      </c>
      <c r="AH36" s="15">
        <f t="shared" si="3"/>
        <v>600</v>
      </c>
      <c r="AI36" s="15">
        <f t="shared" si="4"/>
        <v>666.66666666666663</v>
      </c>
      <c r="AJ36" s="16">
        <f t="shared" si="5"/>
        <v>700</v>
      </c>
      <c r="AK36" s="16">
        <f t="shared" si="6"/>
        <v>500</v>
      </c>
      <c r="AL36" s="16">
        <f t="shared" si="7"/>
        <v>566.66666666666663</v>
      </c>
      <c r="AM36" s="17">
        <f t="shared" si="8"/>
        <v>750</v>
      </c>
      <c r="AN36" s="17">
        <f t="shared" si="9"/>
        <v>600</v>
      </c>
      <c r="AO36" s="17">
        <f t="shared" si="10"/>
        <v>666.66666666666663</v>
      </c>
      <c r="AP36" s="18">
        <f t="shared" si="11"/>
        <v>700</v>
      </c>
      <c r="AQ36" s="18">
        <f t="shared" si="12"/>
        <v>575</v>
      </c>
      <c r="AR36" s="18">
        <f t="shared" si="13"/>
        <v>641.66666666666663</v>
      </c>
      <c r="AS36" s="132">
        <f t="shared" si="14"/>
        <v>6.3333333333333321</v>
      </c>
    </row>
    <row r="37" spans="1:45" x14ac:dyDescent="0.3">
      <c r="A37" s="269"/>
      <c r="B37" s="271">
        <v>32</v>
      </c>
      <c r="C37" s="100" t="str">
        <f>VLOOKUP(B:B,'Start List Youth'!C:F,2,FALSE)</f>
        <v>MERI Dalia Nayla</v>
      </c>
      <c r="D37" s="127" t="str">
        <f>VLOOKUP(B:B,'Start List Youth'!C:F,4,FALSE)</f>
        <v>SRSO</v>
      </c>
      <c r="E37" s="12">
        <v>525</v>
      </c>
      <c r="F37" s="29">
        <v>600</v>
      </c>
      <c r="G37" s="29">
        <v>475</v>
      </c>
      <c r="H37" s="29">
        <v>475</v>
      </c>
      <c r="I37" s="31">
        <v>450</v>
      </c>
      <c r="J37" s="12">
        <v>625</v>
      </c>
      <c r="K37" s="29">
        <v>575</v>
      </c>
      <c r="L37" s="29">
        <v>475</v>
      </c>
      <c r="M37" s="29">
        <v>500</v>
      </c>
      <c r="N37" s="31">
        <v>475</v>
      </c>
      <c r="O37" s="12">
        <v>625</v>
      </c>
      <c r="P37" s="29">
        <v>650</v>
      </c>
      <c r="Q37" s="29">
        <v>475</v>
      </c>
      <c r="R37" s="29">
        <v>475</v>
      </c>
      <c r="S37" s="33">
        <v>450</v>
      </c>
      <c r="T37" s="520">
        <v>600</v>
      </c>
      <c r="U37" s="576">
        <v>575</v>
      </c>
      <c r="V37" s="576">
        <v>500</v>
      </c>
      <c r="W37" s="576">
        <v>500</v>
      </c>
      <c r="X37" s="577">
        <v>450</v>
      </c>
      <c r="Y37" s="520">
        <v>550</v>
      </c>
      <c r="Z37" s="576">
        <v>650</v>
      </c>
      <c r="AA37" s="576">
        <v>475</v>
      </c>
      <c r="AB37" s="576">
        <v>475</v>
      </c>
      <c r="AC37" s="521">
        <v>475</v>
      </c>
      <c r="AD37" s="68">
        <f t="shared" si="0"/>
        <v>625</v>
      </c>
      <c r="AE37" s="14">
        <f t="shared" si="15"/>
        <v>525</v>
      </c>
      <c r="AF37" s="14">
        <f t="shared" si="1"/>
        <v>591.66666666666663</v>
      </c>
      <c r="AG37" s="15">
        <f t="shared" si="2"/>
        <v>650</v>
      </c>
      <c r="AH37" s="15">
        <f t="shared" si="3"/>
        <v>575</v>
      </c>
      <c r="AI37" s="15">
        <f t="shared" si="4"/>
        <v>608.33333333333337</v>
      </c>
      <c r="AJ37" s="16">
        <f t="shared" si="5"/>
        <v>500</v>
      </c>
      <c r="AK37" s="16">
        <f t="shared" si="6"/>
        <v>475</v>
      </c>
      <c r="AL37" s="16">
        <f t="shared" si="7"/>
        <v>475</v>
      </c>
      <c r="AM37" s="17">
        <f t="shared" si="8"/>
        <v>500</v>
      </c>
      <c r="AN37" s="17">
        <f t="shared" si="9"/>
        <v>475</v>
      </c>
      <c r="AO37" s="17">
        <f t="shared" si="10"/>
        <v>483.33333333333331</v>
      </c>
      <c r="AP37" s="18">
        <f t="shared" si="11"/>
        <v>475</v>
      </c>
      <c r="AQ37" s="18">
        <f t="shared" si="12"/>
        <v>450</v>
      </c>
      <c r="AR37" s="18">
        <f t="shared" si="13"/>
        <v>458.33333333333331</v>
      </c>
      <c r="AS37" s="132">
        <f t="shared" si="14"/>
        <v>5.2333333333333334</v>
      </c>
    </row>
    <row r="38" spans="1:45" x14ac:dyDescent="0.3">
      <c r="A38" s="269"/>
      <c r="B38" s="271">
        <v>33</v>
      </c>
      <c r="C38" s="100" t="str">
        <f>VLOOKUP(B:B,'Start List Youth'!C:F,2,FALSE)</f>
        <v>PANERO Iris</v>
      </c>
      <c r="D38" s="127" t="str">
        <f>VLOOKUP(B:B,'Start List Youth'!C:F,4,FALSE)</f>
        <v>LUG</v>
      </c>
      <c r="E38" s="12">
        <v>550</v>
      </c>
      <c r="F38" s="29">
        <v>550</v>
      </c>
      <c r="G38" s="29">
        <v>550</v>
      </c>
      <c r="H38" s="29">
        <v>525</v>
      </c>
      <c r="I38" s="31">
        <v>525</v>
      </c>
      <c r="J38" s="12">
        <v>625</v>
      </c>
      <c r="K38" s="29">
        <v>575</v>
      </c>
      <c r="L38" s="29">
        <v>450</v>
      </c>
      <c r="M38" s="29">
        <v>600</v>
      </c>
      <c r="N38" s="31">
        <v>575</v>
      </c>
      <c r="O38" s="12">
        <v>525</v>
      </c>
      <c r="P38" s="29">
        <v>575</v>
      </c>
      <c r="Q38" s="29">
        <v>600</v>
      </c>
      <c r="R38" s="29">
        <v>575</v>
      </c>
      <c r="S38" s="33">
        <v>475</v>
      </c>
      <c r="T38" s="520">
        <v>525</v>
      </c>
      <c r="U38" s="576">
        <v>600</v>
      </c>
      <c r="V38" s="576">
        <v>475</v>
      </c>
      <c r="W38" s="576">
        <v>525</v>
      </c>
      <c r="X38" s="577">
        <v>525</v>
      </c>
      <c r="Y38" s="520">
        <v>650</v>
      </c>
      <c r="Z38" s="576">
        <v>575</v>
      </c>
      <c r="AA38" s="576">
        <v>450</v>
      </c>
      <c r="AB38" s="576">
        <v>625</v>
      </c>
      <c r="AC38" s="521">
        <v>525</v>
      </c>
      <c r="AD38" s="68">
        <f t="shared" ref="AD38:AD69" si="16">MAX(E38,J38,O38,T38,Y38)</f>
        <v>650</v>
      </c>
      <c r="AE38" s="14">
        <f t="shared" si="15"/>
        <v>525</v>
      </c>
      <c r="AF38" s="14">
        <f t="shared" si="1"/>
        <v>566.66666666666663</v>
      </c>
      <c r="AG38" s="15">
        <f t="shared" si="2"/>
        <v>600</v>
      </c>
      <c r="AH38" s="15">
        <f t="shared" si="3"/>
        <v>550</v>
      </c>
      <c r="AI38" s="15">
        <f t="shared" si="4"/>
        <v>575</v>
      </c>
      <c r="AJ38" s="16">
        <f t="shared" si="5"/>
        <v>600</v>
      </c>
      <c r="AK38" s="16">
        <f t="shared" si="6"/>
        <v>450</v>
      </c>
      <c r="AL38" s="16">
        <f t="shared" si="7"/>
        <v>491.66666666666669</v>
      </c>
      <c r="AM38" s="17">
        <f t="shared" si="8"/>
        <v>625</v>
      </c>
      <c r="AN38" s="17">
        <f t="shared" si="9"/>
        <v>525</v>
      </c>
      <c r="AO38" s="17">
        <f t="shared" si="10"/>
        <v>566.66666666666663</v>
      </c>
      <c r="AP38" s="18">
        <f t="shared" si="11"/>
        <v>575</v>
      </c>
      <c r="AQ38" s="18">
        <f t="shared" si="12"/>
        <v>475</v>
      </c>
      <c r="AR38" s="18">
        <f t="shared" si="13"/>
        <v>525</v>
      </c>
      <c r="AS38" s="132">
        <f t="shared" si="14"/>
        <v>5.45</v>
      </c>
    </row>
    <row r="39" spans="1:45" x14ac:dyDescent="0.3">
      <c r="A39" s="269"/>
      <c r="B39" s="271">
        <v>34</v>
      </c>
      <c r="C39" s="100" t="str">
        <f>VLOOKUP(B:B,'Start List Youth'!C:F,2,FALSE)</f>
        <v>JANSSENS Abigaëlle</v>
      </c>
      <c r="D39" s="127" t="str">
        <f>VLOOKUP(B:B,'Start List Youth'!C:F,4,FALSE)</f>
        <v>GN1885</v>
      </c>
      <c r="E39" s="12">
        <v>525</v>
      </c>
      <c r="F39" s="29">
        <v>525</v>
      </c>
      <c r="G39" s="29">
        <v>625</v>
      </c>
      <c r="H39" s="29">
        <v>500</v>
      </c>
      <c r="I39" s="31">
        <v>550</v>
      </c>
      <c r="J39" s="12">
        <v>600</v>
      </c>
      <c r="K39" s="29">
        <v>600</v>
      </c>
      <c r="L39" s="29">
        <v>625</v>
      </c>
      <c r="M39" s="29">
        <v>575</v>
      </c>
      <c r="N39" s="31">
        <v>650</v>
      </c>
      <c r="O39" s="12">
        <v>575</v>
      </c>
      <c r="P39" s="29">
        <v>650</v>
      </c>
      <c r="Q39" s="29">
        <v>725</v>
      </c>
      <c r="R39" s="29">
        <v>650</v>
      </c>
      <c r="S39" s="33">
        <v>600</v>
      </c>
      <c r="T39" s="520">
        <v>575</v>
      </c>
      <c r="U39" s="576">
        <v>625</v>
      </c>
      <c r="V39" s="576">
        <v>600</v>
      </c>
      <c r="W39" s="576">
        <v>650</v>
      </c>
      <c r="X39" s="577">
        <v>600</v>
      </c>
      <c r="Y39" s="520">
        <v>625</v>
      </c>
      <c r="Z39" s="576">
        <v>600</v>
      </c>
      <c r="AA39" s="576">
        <v>550</v>
      </c>
      <c r="AB39" s="576">
        <v>650</v>
      </c>
      <c r="AC39" s="521">
        <v>550</v>
      </c>
      <c r="AD39" s="68">
        <f t="shared" si="16"/>
        <v>625</v>
      </c>
      <c r="AE39" s="14">
        <f t="shared" si="15"/>
        <v>525</v>
      </c>
      <c r="AF39" s="14">
        <f t="shared" si="1"/>
        <v>583.33333333333337</v>
      </c>
      <c r="AG39" s="15">
        <f t="shared" si="2"/>
        <v>650</v>
      </c>
      <c r="AH39" s="15">
        <f t="shared" si="3"/>
        <v>525</v>
      </c>
      <c r="AI39" s="15">
        <f t="shared" si="4"/>
        <v>608.33333333333337</v>
      </c>
      <c r="AJ39" s="16">
        <f t="shared" si="5"/>
        <v>725</v>
      </c>
      <c r="AK39" s="16">
        <f t="shared" si="6"/>
        <v>550</v>
      </c>
      <c r="AL39" s="16">
        <f t="shared" si="7"/>
        <v>616.66666666666663</v>
      </c>
      <c r="AM39" s="17">
        <f t="shared" si="8"/>
        <v>650</v>
      </c>
      <c r="AN39" s="17">
        <f t="shared" si="9"/>
        <v>500</v>
      </c>
      <c r="AO39" s="17">
        <f t="shared" si="10"/>
        <v>625</v>
      </c>
      <c r="AP39" s="18">
        <f t="shared" si="11"/>
        <v>650</v>
      </c>
      <c r="AQ39" s="18">
        <f t="shared" si="12"/>
        <v>550</v>
      </c>
      <c r="AR39" s="18">
        <f t="shared" si="13"/>
        <v>583.33333333333337</v>
      </c>
      <c r="AS39" s="132">
        <f t="shared" si="14"/>
        <v>6.0333333333333341</v>
      </c>
    </row>
    <row r="40" spans="1:45" x14ac:dyDescent="0.3">
      <c r="A40" s="269"/>
      <c r="B40" s="271">
        <v>35</v>
      </c>
      <c r="C40" s="100" t="str">
        <f>VLOOKUP(B:B,'Start List Youth'!C:F,2,FALSE)</f>
        <v>MAGNENAT Celya</v>
      </c>
      <c r="D40" s="127" t="str">
        <f>VLOOKUP(B:B,'Start List Youth'!C:F,4,FALSE)</f>
        <v>MORG</v>
      </c>
      <c r="E40" s="12">
        <v>575</v>
      </c>
      <c r="F40" s="29">
        <v>600</v>
      </c>
      <c r="G40" s="29">
        <v>650</v>
      </c>
      <c r="H40" s="29">
        <v>650</v>
      </c>
      <c r="I40" s="31">
        <v>525</v>
      </c>
      <c r="J40" s="12">
        <v>575</v>
      </c>
      <c r="K40" s="29">
        <v>625</v>
      </c>
      <c r="L40" s="29">
        <v>675</v>
      </c>
      <c r="M40" s="29">
        <v>625</v>
      </c>
      <c r="N40" s="31">
        <v>575</v>
      </c>
      <c r="O40" s="12">
        <v>650</v>
      </c>
      <c r="P40" s="29">
        <v>725</v>
      </c>
      <c r="Q40" s="29">
        <v>725</v>
      </c>
      <c r="R40" s="29">
        <v>700</v>
      </c>
      <c r="S40" s="33">
        <v>700</v>
      </c>
      <c r="T40" s="520">
        <v>600</v>
      </c>
      <c r="U40" s="576">
        <v>675</v>
      </c>
      <c r="V40" s="576">
        <v>650</v>
      </c>
      <c r="W40" s="576">
        <v>675</v>
      </c>
      <c r="X40" s="577">
        <v>650</v>
      </c>
      <c r="Y40" s="520">
        <v>675</v>
      </c>
      <c r="Z40" s="576">
        <v>650</v>
      </c>
      <c r="AA40" s="576">
        <v>675</v>
      </c>
      <c r="AB40" s="576">
        <v>700</v>
      </c>
      <c r="AC40" s="521">
        <v>625</v>
      </c>
      <c r="AD40" s="68">
        <f t="shared" si="16"/>
        <v>675</v>
      </c>
      <c r="AE40" s="14">
        <f t="shared" si="15"/>
        <v>575</v>
      </c>
      <c r="AF40" s="14">
        <f t="shared" si="1"/>
        <v>608.33333333333337</v>
      </c>
      <c r="AG40" s="15">
        <f t="shared" si="2"/>
        <v>725</v>
      </c>
      <c r="AH40" s="15">
        <f t="shared" si="3"/>
        <v>600</v>
      </c>
      <c r="AI40" s="15">
        <f t="shared" si="4"/>
        <v>650</v>
      </c>
      <c r="AJ40" s="16">
        <f t="shared" si="5"/>
        <v>725</v>
      </c>
      <c r="AK40" s="16">
        <f t="shared" si="6"/>
        <v>650</v>
      </c>
      <c r="AL40" s="16">
        <f t="shared" si="7"/>
        <v>666.66666666666663</v>
      </c>
      <c r="AM40" s="17">
        <f t="shared" si="8"/>
        <v>700</v>
      </c>
      <c r="AN40" s="17">
        <f t="shared" si="9"/>
        <v>625</v>
      </c>
      <c r="AO40" s="17">
        <f t="shared" si="10"/>
        <v>675</v>
      </c>
      <c r="AP40" s="18">
        <f t="shared" si="11"/>
        <v>700</v>
      </c>
      <c r="AQ40" s="18">
        <f t="shared" si="12"/>
        <v>525</v>
      </c>
      <c r="AR40" s="18">
        <f t="shared" si="13"/>
        <v>616.66666666666663</v>
      </c>
      <c r="AS40" s="132">
        <f t="shared" si="14"/>
        <v>6.4333333333333327</v>
      </c>
    </row>
    <row r="41" spans="1:45" x14ac:dyDescent="0.3">
      <c r="A41" s="269"/>
      <c r="B41" s="271">
        <v>36</v>
      </c>
      <c r="C41" s="100" t="str">
        <f>VLOOKUP(B:B,'Start List Youth'!C:F,2,FALSE)</f>
        <v>SERGEEVA Barbara</v>
      </c>
      <c r="D41" s="127" t="str">
        <f>VLOOKUP(B:B,'Start List Youth'!C:F,4,FALSE)</f>
        <v>GN1885</v>
      </c>
      <c r="E41" s="12">
        <v>550</v>
      </c>
      <c r="F41" s="29">
        <v>575</v>
      </c>
      <c r="G41" s="29">
        <v>600</v>
      </c>
      <c r="H41" s="29">
        <v>625</v>
      </c>
      <c r="I41" s="31">
        <v>600</v>
      </c>
      <c r="J41" s="12">
        <v>525</v>
      </c>
      <c r="K41" s="29">
        <v>600</v>
      </c>
      <c r="L41" s="29">
        <v>525</v>
      </c>
      <c r="M41" s="29">
        <v>550</v>
      </c>
      <c r="N41" s="31">
        <v>525</v>
      </c>
      <c r="O41" s="12">
        <v>575</v>
      </c>
      <c r="P41" s="29">
        <v>600</v>
      </c>
      <c r="Q41" s="29">
        <v>650</v>
      </c>
      <c r="R41" s="29">
        <v>600</v>
      </c>
      <c r="S41" s="33">
        <v>600</v>
      </c>
      <c r="T41" s="520">
        <v>550</v>
      </c>
      <c r="U41" s="576">
        <v>650</v>
      </c>
      <c r="V41" s="576">
        <v>575</v>
      </c>
      <c r="W41" s="576">
        <v>775</v>
      </c>
      <c r="X41" s="577">
        <v>675</v>
      </c>
      <c r="Y41" s="520">
        <v>575</v>
      </c>
      <c r="Z41" s="576">
        <v>625</v>
      </c>
      <c r="AA41" s="576">
        <v>500</v>
      </c>
      <c r="AB41" s="576">
        <v>675</v>
      </c>
      <c r="AC41" s="521">
        <v>675</v>
      </c>
      <c r="AD41" s="68">
        <f t="shared" si="16"/>
        <v>575</v>
      </c>
      <c r="AE41" s="14">
        <f t="shared" si="15"/>
        <v>525</v>
      </c>
      <c r="AF41" s="14">
        <f t="shared" si="1"/>
        <v>558.33333333333337</v>
      </c>
      <c r="AG41" s="15">
        <f t="shared" si="2"/>
        <v>650</v>
      </c>
      <c r="AH41" s="15">
        <f t="shared" si="3"/>
        <v>575</v>
      </c>
      <c r="AI41" s="15">
        <f t="shared" si="4"/>
        <v>608.33333333333337</v>
      </c>
      <c r="AJ41" s="16">
        <f t="shared" si="5"/>
        <v>650</v>
      </c>
      <c r="AK41" s="16">
        <f t="shared" si="6"/>
        <v>500</v>
      </c>
      <c r="AL41" s="16">
        <f t="shared" si="7"/>
        <v>566.66666666666663</v>
      </c>
      <c r="AM41" s="17">
        <f t="shared" si="8"/>
        <v>775</v>
      </c>
      <c r="AN41" s="17">
        <f t="shared" si="9"/>
        <v>550</v>
      </c>
      <c r="AO41" s="17">
        <f t="shared" si="10"/>
        <v>633.33333333333337</v>
      </c>
      <c r="AP41" s="18">
        <f t="shared" si="11"/>
        <v>675</v>
      </c>
      <c r="AQ41" s="18">
        <f t="shared" si="12"/>
        <v>525</v>
      </c>
      <c r="AR41" s="18">
        <f t="shared" si="13"/>
        <v>625</v>
      </c>
      <c r="AS41" s="132">
        <f t="shared" si="14"/>
        <v>5.9833333333333334</v>
      </c>
    </row>
    <row r="42" spans="1:45" x14ac:dyDescent="0.3">
      <c r="A42" s="269"/>
      <c r="B42" s="271">
        <v>37</v>
      </c>
      <c r="C42" s="100" t="str">
        <f>VLOOKUP(B:B,'Start List Youth'!C:F,2,FALSE)</f>
        <v>SCHOBER Elisa</v>
      </c>
      <c r="D42" s="127" t="str">
        <f>VLOOKUP(B:B,'Start List Youth'!C:F,4,FALSE)</f>
        <v>GN1885</v>
      </c>
      <c r="E42" s="12">
        <v>550</v>
      </c>
      <c r="F42" s="29">
        <v>600</v>
      </c>
      <c r="G42" s="29">
        <v>475</v>
      </c>
      <c r="H42" s="29">
        <v>500</v>
      </c>
      <c r="I42" s="31">
        <v>575</v>
      </c>
      <c r="J42" s="12">
        <v>500</v>
      </c>
      <c r="K42" s="29">
        <v>575</v>
      </c>
      <c r="L42" s="29">
        <v>550</v>
      </c>
      <c r="M42" s="29">
        <v>575</v>
      </c>
      <c r="N42" s="31">
        <v>500</v>
      </c>
      <c r="O42" s="12">
        <v>525</v>
      </c>
      <c r="P42" s="29">
        <v>575</v>
      </c>
      <c r="Q42" s="29">
        <v>500</v>
      </c>
      <c r="R42" s="29">
        <v>550</v>
      </c>
      <c r="S42" s="33">
        <v>525</v>
      </c>
      <c r="T42" s="520">
        <v>575</v>
      </c>
      <c r="U42" s="576">
        <v>600</v>
      </c>
      <c r="V42" s="576">
        <v>550</v>
      </c>
      <c r="W42" s="576">
        <v>600</v>
      </c>
      <c r="X42" s="577">
        <v>525</v>
      </c>
      <c r="Y42" s="520">
        <v>550</v>
      </c>
      <c r="Z42" s="576">
        <v>625</v>
      </c>
      <c r="AA42" s="576">
        <v>425</v>
      </c>
      <c r="AB42" s="576">
        <v>575</v>
      </c>
      <c r="AC42" s="521">
        <v>525</v>
      </c>
      <c r="AD42" s="68">
        <f t="shared" si="16"/>
        <v>575</v>
      </c>
      <c r="AE42" s="14">
        <f t="shared" si="15"/>
        <v>500</v>
      </c>
      <c r="AF42" s="14">
        <f t="shared" si="1"/>
        <v>541.66666666666663</v>
      </c>
      <c r="AG42" s="15">
        <f t="shared" si="2"/>
        <v>625</v>
      </c>
      <c r="AH42" s="15">
        <f t="shared" si="3"/>
        <v>575</v>
      </c>
      <c r="AI42" s="15">
        <f t="shared" si="4"/>
        <v>591.66666666666663</v>
      </c>
      <c r="AJ42" s="16">
        <f t="shared" si="5"/>
        <v>550</v>
      </c>
      <c r="AK42" s="16">
        <f t="shared" si="6"/>
        <v>425</v>
      </c>
      <c r="AL42" s="16">
        <f t="shared" si="7"/>
        <v>508.33333333333331</v>
      </c>
      <c r="AM42" s="17">
        <f t="shared" si="8"/>
        <v>600</v>
      </c>
      <c r="AN42" s="17">
        <f t="shared" si="9"/>
        <v>500</v>
      </c>
      <c r="AO42" s="17">
        <f t="shared" si="10"/>
        <v>566.66666666666663</v>
      </c>
      <c r="AP42" s="18">
        <f t="shared" si="11"/>
        <v>575</v>
      </c>
      <c r="AQ42" s="18">
        <f t="shared" si="12"/>
        <v>500</v>
      </c>
      <c r="AR42" s="18">
        <f t="shared" si="13"/>
        <v>525</v>
      </c>
      <c r="AS42" s="132">
        <f t="shared" si="14"/>
        <v>5.4666666666666659</v>
      </c>
    </row>
    <row r="43" spans="1:45" x14ac:dyDescent="0.3">
      <c r="A43" s="269"/>
      <c r="B43" s="271">
        <v>38</v>
      </c>
      <c r="C43" s="100" t="str">
        <f>VLOOKUP(B:B,'Start List Youth'!C:F,2,FALSE)</f>
        <v>DE PAOLI Beatrice</v>
      </c>
      <c r="D43" s="127" t="str">
        <f>VLOOKUP(B:B,'Start List Youth'!C:F,4,FALSE)</f>
        <v>MORG</v>
      </c>
      <c r="E43" s="12">
        <v>575</v>
      </c>
      <c r="F43" s="29">
        <v>575</v>
      </c>
      <c r="G43" s="29">
        <v>600</v>
      </c>
      <c r="H43" s="29">
        <v>625</v>
      </c>
      <c r="I43" s="31">
        <v>625</v>
      </c>
      <c r="J43" s="12">
        <v>600</v>
      </c>
      <c r="K43" s="29">
        <v>625</v>
      </c>
      <c r="L43" s="29">
        <v>600</v>
      </c>
      <c r="M43" s="29">
        <v>625</v>
      </c>
      <c r="N43" s="31">
        <v>600</v>
      </c>
      <c r="O43" s="12">
        <v>650</v>
      </c>
      <c r="P43" s="29">
        <v>625</v>
      </c>
      <c r="Q43" s="29">
        <v>650</v>
      </c>
      <c r="R43" s="29">
        <v>675</v>
      </c>
      <c r="S43" s="33">
        <v>600</v>
      </c>
      <c r="T43" s="520">
        <v>600</v>
      </c>
      <c r="U43" s="576">
        <v>600</v>
      </c>
      <c r="V43" s="576">
        <v>625</v>
      </c>
      <c r="W43" s="576">
        <v>600</v>
      </c>
      <c r="X43" s="577">
        <v>550</v>
      </c>
      <c r="Y43" s="520">
        <v>675</v>
      </c>
      <c r="Z43" s="576">
        <v>600</v>
      </c>
      <c r="AA43" s="576">
        <v>625</v>
      </c>
      <c r="AB43" s="576">
        <v>650</v>
      </c>
      <c r="AC43" s="521">
        <v>500</v>
      </c>
      <c r="AD43" s="68">
        <f t="shared" si="16"/>
        <v>675</v>
      </c>
      <c r="AE43" s="14">
        <f t="shared" si="15"/>
        <v>575</v>
      </c>
      <c r="AF43" s="14">
        <f t="shared" si="1"/>
        <v>616.66666666666663</v>
      </c>
      <c r="AG43" s="15">
        <f t="shared" si="2"/>
        <v>625</v>
      </c>
      <c r="AH43" s="15">
        <f t="shared" si="3"/>
        <v>575</v>
      </c>
      <c r="AI43" s="15">
        <f t="shared" si="4"/>
        <v>608.33333333333337</v>
      </c>
      <c r="AJ43" s="16">
        <f t="shared" si="5"/>
        <v>650</v>
      </c>
      <c r="AK43" s="16">
        <f t="shared" si="6"/>
        <v>600</v>
      </c>
      <c r="AL43" s="16">
        <f t="shared" si="7"/>
        <v>616.66666666666663</v>
      </c>
      <c r="AM43" s="17">
        <f t="shared" si="8"/>
        <v>675</v>
      </c>
      <c r="AN43" s="17">
        <f t="shared" si="9"/>
        <v>600</v>
      </c>
      <c r="AO43" s="17">
        <f t="shared" si="10"/>
        <v>633.33333333333337</v>
      </c>
      <c r="AP43" s="18">
        <f t="shared" si="11"/>
        <v>625</v>
      </c>
      <c r="AQ43" s="18">
        <f t="shared" si="12"/>
        <v>500</v>
      </c>
      <c r="AR43" s="18">
        <f t="shared" si="13"/>
        <v>583.33333333333337</v>
      </c>
      <c r="AS43" s="132">
        <f t="shared" si="14"/>
        <v>6.1166666666666671</v>
      </c>
    </row>
    <row r="44" spans="1:45" x14ac:dyDescent="0.3">
      <c r="A44" s="269"/>
      <c r="B44" s="271">
        <v>39</v>
      </c>
      <c r="C44" s="100" t="str">
        <f>VLOOKUP(B:B,'Start List Youth'!C:F,2,FALSE)</f>
        <v>IACOZZA Alice</v>
      </c>
      <c r="D44" s="127" t="str">
        <f>VLOOKUP(B:B,'Start List Youth'!C:F,4,FALSE)</f>
        <v>LUG</v>
      </c>
      <c r="E44" s="12">
        <v>525</v>
      </c>
      <c r="F44" s="29">
        <v>600</v>
      </c>
      <c r="G44" s="29">
        <v>500</v>
      </c>
      <c r="H44" s="29">
        <v>475</v>
      </c>
      <c r="I44" s="31">
        <v>550</v>
      </c>
      <c r="J44" s="12">
        <v>575</v>
      </c>
      <c r="K44" s="29">
        <v>675</v>
      </c>
      <c r="L44" s="29">
        <v>625</v>
      </c>
      <c r="M44" s="29">
        <v>550</v>
      </c>
      <c r="N44" s="31">
        <v>500</v>
      </c>
      <c r="O44" s="12">
        <v>475</v>
      </c>
      <c r="P44" s="29">
        <v>550</v>
      </c>
      <c r="Q44" s="29">
        <v>650</v>
      </c>
      <c r="R44" s="29">
        <v>500</v>
      </c>
      <c r="S44" s="33">
        <v>500</v>
      </c>
      <c r="T44" s="520">
        <v>550</v>
      </c>
      <c r="U44" s="576">
        <v>575</v>
      </c>
      <c r="V44" s="576">
        <v>525</v>
      </c>
      <c r="W44" s="576">
        <v>500</v>
      </c>
      <c r="X44" s="577">
        <v>475</v>
      </c>
      <c r="Y44" s="520">
        <v>650</v>
      </c>
      <c r="Z44" s="576">
        <v>600</v>
      </c>
      <c r="AA44" s="576">
        <v>500</v>
      </c>
      <c r="AB44" s="576">
        <v>550</v>
      </c>
      <c r="AC44" s="521">
        <v>600</v>
      </c>
      <c r="AD44" s="68">
        <f t="shared" si="16"/>
        <v>650</v>
      </c>
      <c r="AE44" s="14">
        <f t="shared" si="15"/>
        <v>475</v>
      </c>
      <c r="AF44" s="14">
        <f t="shared" si="1"/>
        <v>550</v>
      </c>
      <c r="AG44" s="15">
        <f t="shared" si="2"/>
        <v>675</v>
      </c>
      <c r="AH44" s="15">
        <f t="shared" si="3"/>
        <v>550</v>
      </c>
      <c r="AI44" s="15">
        <f t="shared" si="4"/>
        <v>591.66666666666663</v>
      </c>
      <c r="AJ44" s="16">
        <f t="shared" si="5"/>
        <v>650</v>
      </c>
      <c r="AK44" s="16">
        <f t="shared" si="6"/>
        <v>500</v>
      </c>
      <c r="AL44" s="16">
        <f t="shared" si="7"/>
        <v>550</v>
      </c>
      <c r="AM44" s="17">
        <f t="shared" si="8"/>
        <v>550</v>
      </c>
      <c r="AN44" s="17">
        <f t="shared" si="9"/>
        <v>475</v>
      </c>
      <c r="AO44" s="17">
        <f t="shared" si="10"/>
        <v>516.66666666666663</v>
      </c>
      <c r="AP44" s="18">
        <f t="shared" si="11"/>
        <v>600</v>
      </c>
      <c r="AQ44" s="18">
        <f t="shared" si="12"/>
        <v>475</v>
      </c>
      <c r="AR44" s="18">
        <f t="shared" si="13"/>
        <v>516.66666666666663</v>
      </c>
      <c r="AS44" s="132">
        <f t="shared" si="14"/>
        <v>5.4499999999999993</v>
      </c>
    </row>
    <row r="45" spans="1:45" x14ac:dyDescent="0.3">
      <c r="A45" s="269"/>
      <c r="B45" s="271">
        <v>40</v>
      </c>
      <c r="C45" s="100" t="str">
        <f>VLOOKUP(B:B,'Start List Youth'!C:F,2,FALSE)</f>
        <v>NAGYPÁL Réka</v>
      </c>
      <c r="D45" s="127" t="str">
        <f>VLOOKUP(B:B,'Start List Youth'!C:F,4,FALSE)</f>
        <v>FLOS</v>
      </c>
      <c r="E45" s="12">
        <v>600</v>
      </c>
      <c r="F45" s="29">
        <v>575</v>
      </c>
      <c r="G45" s="29">
        <v>575</v>
      </c>
      <c r="H45" s="29">
        <v>675</v>
      </c>
      <c r="I45" s="31">
        <v>650</v>
      </c>
      <c r="J45" s="12">
        <v>550</v>
      </c>
      <c r="K45" s="29">
        <v>600</v>
      </c>
      <c r="L45" s="29">
        <v>575</v>
      </c>
      <c r="M45" s="29">
        <v>575</v>
      </c>
      <c r="N45" s="31">
        <v>575</v>
      </c>
      <c r="O45" s="12">
        <v>500</v>
      </c>
      <c r="P45" s="29">
        <v>575</v>
      </c>
      <c r="Q45" s="29">
        <v>525</v>
      </c>
      <c r="R45" s="29">
        <v>675</v>
      </c>
      <c r="S45" s="33">
        <v>550</v>
      </c>
      <c r="T45" s="520">
        <v>525</v>
      </c>
      <c r="U45" s="576">
        <v>600</v>
      </c>
      <c r="V45" s="576">
        <v>600</v>
      </c>
      <c r="W45" s="576">
        <v>600</v>
      </c>
      <c r="X45" s="577">
        <v>575</v>
      </c>
      <c r="Y45" s="520">
        <v>600</v>
      </c>
      <c r="Z45" s="576">
        <v>575</v>
      </c>
      <c r="AA45" s="576">
        <v>525</v>
      </c>
      <c r="AB45" s="576">
        <v>625</v>
      </c>
      <c r="AC45" s="521">
        <v>575</v>
      </c>
      <c r="AD45" s="68">
        <f t="shared" si="16"/>
        <v>600</v>
      </c>
      <c r="AE45" s="14">
        <f t="shared" si="15"/>
        <v>500</v>
      </c>
      <c r="AF45" s="14">
        <f t="shared" si="1"/>
        <v>558.33333333333337</v>
      </c>
      <c r="AG45" s="15">
        <f t="shared" si="2"/>
        <v>600</v>
      </c>
      <c r="AH45" s="15">
        <f t="shared" si="3"/>
        <v>575</v>
      </c>
      <c r="AI45" s="15">
        <f t="shared" si="4"/>
        <v>583.33333333333337</v>
      </c>
      <c r="AJ45" s="16">
        <f t="shared" si="5"/>
        <v>600</v>
      </c>
      <c r="AK45" s="16">
        <f t="shared" si="6"/>
        <v>525</v>
      </c>
      <c r="AL45" s="16">
        <f t="shared" si="7"/>
        <v>558.33333333333337</v>
      </c>
      <c r="AM45" s="17">
        <f t="shared" si="8"/>
        <v>675</v>
      </c>
      <c r="AN45" s="17">
        <f t="shared" si="9"/>
        <v>575</v>
      </c>
      <c r="AO45" s="17">
        <f t="shared" si="10"/>
        <v>633.33333333333337</v>
      </c>
      <c r="AP45" s="18">
        <f t="shared" si="11"/>
        <v>650</v>
      </c>
      <c r="AQ45" s="18">
        <f t="shared" si="12"/>
        <v>550</v>
      </c>
      <c r="AR45" s="18">
        <f t="shared" si="13"/>
        <v>575</v>
      </c>
      <c r="AS45" s="132">
        <f t="shared" si="14"/>
        <v>5.8166666666666673</v>
      </c>
    </row>
    <row r="46" spans="1:45" x14ac:dyDescent="0.3">
      <c r="A46" s="269"/>
      <c r="B46" s="271">
        <v>41</v>
      </c>
      <c r="C46" s="100" t="str">
        <f>VLOOKUP(B:B,'Start List Youth'!C:F,2,FALSE)</f>
        <v>LENZ Vanessa</v>
      </c>
      <c r="D46" s="127" t="str">
        <f>VLOOKUP(B:B,'Start List Youth'!C:F,4,FALSE)</f>
        <v>ASB</v>
      </c>
      <c r="E46" s="12">
        <v>625</v>
      </c>
      <c r="F46" s="29">
        <v>575</v>
      </c>
      <c r="G46" s="29">
        <v>575</v>
      </c>
      <c r="H46" s="29">
        <v>675</v>
      </c>
      <c r="I46" s="31">
        <v>700</v>
      </c>
      <c r="J46" s="12">
        <v>675</v>
      </c>
      <c r="K46" s="29">
        <v>650</v>
      </c>
      <c r="L46" s="29">
        <v>625</v>
      </c>
      <c r="M46" s="29">
        <v>650</v>
      </c>
      <c r="N46" s="31">
        <v>650</v>
      </c>
      <c r="O46" s="12">
        <v>600</v>
      </c>
      <c r="P46" s="29">
        <v>600</v>
      </c>
      <c r="Q46" s="29">
        <v>625</v>
      </c>
      <c r="R46" s="29">
        <v>650</v>
      </c>
      <c r="S46" s="33">
        <v>575</v>
      </c>
      <c r="T46" s="520">
        <v>650</v>
      </c>
      <c r="U46" s="576">
        <v>650</v>
      </c>
      <c r="V46" s="576">
        <v>575</v>
      </c>
      <c r="W46" s="576">
        <v>600</v>
      </c>
      <c r="X46" s="577">
        <v>575</v>
      </c>
      <c r="Y46" s="520">
        <v>750</v>
      </c>
      <c r="Z46" s="576">
        <v>525</v>
      </c>
      <c r="AA46" s="576">
        <v>500</v>
      </c>
      <c r="AB46" s="576">
        <v>650</v>
      </c>
      <c r="AC46" s="521">
        <v>725</v>
      </c>
      <c r="AD46" s="68">
        <f t="shared" si="16"/>
        <v>750</v>
      </c>
      <c r="AE46" s="14">
        <f t="shared" si="15"/>
        <v>600</v>
      </c>
      <c r="AF46" s="14">
        <f t="shared" si="1"/>
        <v>650</v>
      </c>
      <c r="AG46" s="15">
        <f t="shared" si="2"/>
        <v>650</v>
      </c>
      <c r="AH46" s="15">
        <f t="shared" si="3"/>
        <v>525</v>
      </c>
      <c r="AI46" s="15">
        <f t="shared" si="4"/>
        <v>608.33333333333337</v>
      </c>
      <c r="AJ46" s="16">
        <f t="shared" si="5"/>
        <v>625</v>
      </c>
      <c r="AK46" s="16">
        <f t="shared" si="6"/>
        <v>500</v>
      </c>
      <c r="AL46" s="16">
        <f t="shared" si="7"/>
        <v>591.66666666666663</v>
      </c>
      <c r="AM46" s="17">
        <f t="shared" si="8"/>
        <v>675</v>
      </c>
      <c r="AN46" s="17">
        <f t="shared" si="9"/>
        <v>600</v>
      </c>
      <c r="AO46" s="17">
        <f t="shared" si="10"/>
        <v>650</v>
      </c>
      <c r="AP46" s="18">
        <f t="shared" si="11"/>
        <v>725</v>
      </c>
      <c r="AQ46" s="18">
        <f t="shared" si="12"/>
        <v>575</v>
      </c>
      <c r="AR46" s="18">
        <f t="shared" si="13"/>
        <v>641.66666666666663</v>
      </c>
      <c r="AS46" s="132">
        <f t="shared" si="14"/>
        <v>6.2833333333333323</v>
      </c>
    </row>
    <row r="47" spans="1:45" x14ac:dyDescent="0.3">
      <c r="A47" s="269"/>
      <c r="B47" s="271">
        <v>42</v>
      </c>
      <c r="C47" s="100" t="str">
        <f>VLOOKUP(B:B,'Start List Youth'!C:F,2,FALSE)</f>
        <v>MÖBES Emma</v>
      </c>
      <c r="D47" s="127" t="str">
        <f>VLOOKUP(B:B,'Start List Youth'!C:F,4,FALSE)</f>
        <v>LNZ</v>
      </c>
      <c r="E47" s="12">
        <v>600</v>
      </c>
      <c r="F47" s="29">
        <v>550</v>
      </c>
      <c r="G47" s="29">
        <v>550</v>
      </c>
      <c r="H47" s="29">
        <v>600</v>
      </c>
      <c r="I47" s="31">
        <v>625</v>
      </c>
      <c r="J47" s="12">
        <v>600</v>
      </c>
      <c r="K47" s="29">
        <v>575</v>
      </c>
      <c r="L47" s="29">
        <v>500</v>
      </c>
      <c r="M47" s="29">
        <v>525</v>
      </c>
      <c r="N47" s="31">
        <v>500</v>
      </c>
      <c r="O47" s="12">
        <v>575</v>
      </c>
      <c r="P47" s="29">
        <v>725</v>
      </c>
      <c r="Q47" s="29">
        <v>475</v>
      </c>
      <c r="R47" s="29">
        <v>500</v>
      </c>
      <c r="S47" s="33">
        <v>525</v>
      </c>
      <c r="T47" s="520">
        <v>550</v>
      </c>
      <c r="U47" s="576">
        <v>600</v>
      </c>
      <c r="V47" s="576">
        <v>450</v>
      </c>
      <c r="W47" s="576">
        <v>500</v>
      </c>
      <c r="X47" s="577">
        <v>475</v>
      </c>
      <c r="Y47" s="520">
        <v>725</v>
      </c>
      <c r="Z47" s="576">
        <v>600</v>
      </c>
      <c r="AA47" s="576">
        <v>450</v>
      </c>
      <c r="AB47" s="576">
        <v>600</v>
      </c>
      <c r="AC47" s="521">
        <v>500</v>
      </c>
      <c r="AD47" s="68">
        <f t="shared" si="16"/>
        <v>725</v>
      </c>
      <c r="AE47" s="14">
        <f t="shared" si="15"/>
        <v>550</v>
      </c>
      <c r="AF47" s="14">
        <f t="shared" si="1"/>
        <v>591.66666666666663</v>
      </c>
      <c r="AG47" s="15">
        <f t="shared" si="2"/>
        <v>725</v>
      </c>
      <c r="AH47" s="15">
        <f t="shared" si="3"/>
        <v>550</v>
      </c>
      <c r="AI47" s="15">
        <f t="shared" si="4"/>
        <v>591.66666666666663</v>
      </c>
      <c r="AJ47" s="16">
        <f t="shared" si="5"/>
        <v>550</v>
      </c>
      <c r="AK47" s="16">
        <f t="shared" si="6"/>
        <v>450</v>
      </c>
      <c r="AL47" s="16">
        <f t="shared" si="7"/>
        <v>475</v>
      </c>
      <c r="AM47" s="17">
        <f t="shared" si="8"/>
        <v>600</v>
      </c>
      <c r="AN47" s="17">
        <f t="shared" si="9"/>
        <v>500</v>
      </c>
      <c r="AO47" s="17">
        <f t="shared" si="10"/>
        <v>541.66666666666663</v>
      </c>
      <c r="AP47" s="18">
        <f t="shared" si="11"/>
        <v>625</v>
      </c>
      <c r="AQ47" s="18">
        <f t="shared" si="12"/>
        <v>475</v>
      </c>
      <c r="AR47" s="18">
        <f t="shared" si="13"/>
        <v>508.33333333333331</v>
      </c>
      <c r="AS47" s="132">
        <f t="shared" si="14"/>
        <v>5.4166666666666679</v>
      </c>
    </row>
    <row r="48" spans="1:45" x14ac:dyDescent="0.3">
      <c r="A48" s="269"/>
      <c r="B48" s="271">
        <v>43</v>
      </c>
      <c r="C48" s="100" t="str">
        <f>VLOOKUP(B:B,'Start List Youth'!C:F,2,FALSE)</f>
        <v>DOMENECH WANG Liliane</v>
      </c>
      <c r="D48" s="127" t="str">
        <f>VLOOKUP(B:B,'Start List Youth'!C:F,4,FALSE)</f>
        <v>VA</v>
      </c>
      <c r="E48" s="12">
        <v>600</v>
      </c>
      <c r="F48" s="29">
        <v>525</v>
      </c>
      <c r="G48" s="29">
        <v>450</v>
      </c>
      <c r="H48" s="29">
        <v>525</v>
      </c>
      <c r="I48" s="31">
        <v>550</v>
      </c>
      <c r="J48" s="12">
        <v>575</v>
      </c>
      <c r="K48" s="29">
        <v>600</v>
      </c>
      <c r="L48" s="29">
        <v>425</v>
      </c>
      <c r="M48" s="29">
        <v>550</v>
      </c>
      <c r="N48" s="31">
        <v>450</v>
      </c>
      <c r="O48" s="12">
        <v>650</v>
      </c>
      <c r="P48" s="29">
        <v>650</v>
      </c>
      <c r="Q48" s="29">
        <v>425</v>
      </c>
      <c r="R48" s="29">
        <v>475</v>
      </c>
      <c r="S48" s="33">
        <v>425</v>
      </c>
      <c r="T48" s="520">
        <v>600</v>
      </c>
      <c r="U48" s="576">
        <v>575</v>
      </c>
      <c r="V48" s="576">
        <v>450</v>
      </c>
      <c r="W48" s="576">
        <v>525</v>
      </c>
      <c r="X48" s="577">
        <v>425</v>
      </c>
      <c r="Y48" s="520">
        <v>525</v>
      </c>
      <c r="Z48" s="576">
        <v>650</v>
      </c>
      <c r="AA48" s="576">
        <v>425</v>
      </c>
      <c r="AB48" s="576">
        <v>525</v>
      </c>
      <c r="AC48" s="521">
        <v>575</v>
      </c>
      <c r="AD48" s="68">
        <f t="shared" si="16"/>
        <v>650</v>
      </c>
      <c r="AE48" s="14">
        <f t="shared" si="15"/>
        <v>525</v>
      </c>
      <c r="AF48" s="14">
        <f t="shared" si="1"/>
        <v>591.66666666666663</v>
      </c>
      <c r="AG48" s="15">
        <f t="shared" si="2"/>
        <v>650</v>
      </c>
      <c r="AH48" s="15">
        <f t="shared" si="3"/>
        <v>525</v>
      </c>
      <c r="AI48" s="15">
        <f t="shared" si="4"/>
        <v>608.33333333333337</v>
      </c>
      <c r="AJ48" s="16">
        <f t="shared" si="5"/>
        <v>450</v>
      </c>
      <c r="AK48" s="16">
        <f t="shared" si="6"/>
        <v>425</v>
      </c>
      <c r="AL48" s="16">
        <f t="shared" si="7"/>
        <v>433.33333333333331</v>
      </c>
      <c r="AM48" s="17">
        <f t="shared" si="8"/>
        <v>550</v>
      </c>
      <c r="AN48" s="17">
        <f t="shared" si="9"/>
        <v>475</v>
      </c>
      <c r="AO48" s="17">
        <f t="shared" si="10"/>
        <v>525</v>
      </c>
      <c r="AP48" s="18">
        <f t="shared" si="11"/>
        <v>575</v>
      </c>
      <c r="AQ48" s="18">
        <f t="shared" si="12"/>
        <v>425</v>
      </c>
      <c r="AR48" s="18">
        <f t="shared" si="13"/>
        <v>475</v>
      </c>
      <c r="AS48" s="132">
        <f t="shared" si="14"/>
        <v>5.2666666666666666</v>
      </c>
    </row>
    <row r="49" spans="1:45" x14ac:dyDescent="0.3">
      <c r="A49" s="269"/>
      <c r="B49" s="271">
        <v>44</v>
      </c>
      <c r="C49" s="100" t="str">
        <f>VLOOKUP(B:B,'Start List Youth'!C:F,2,FALSE)</f>
        <v>GREGOIRE Alyssia</v>
      </c>
      <c r="D49" s="127" t="str">
        <f>VLOOKUP(B:B,'Start List Youth'!C:F,4,FALSE)</f>
        <v>MORG</v>
      </c>
      <c r="E49" s="12">
        <v>600</v>
      </c>
      <c r="F49" s="29">
        <v>650</v>
      </c>
      <c r="G49" s="29">
        <v>450</v>
      </c>
      <c r="H49" s="29">
        <v>550</v>
      </c>
      <c r="I49" s="31">
        <v>525</v>
      </c>
      <c r="J49" s="12">
        <v>575</v>
      </c>
      <c r="K49" s="29">
        <v>575</v>
      </c>
      <c r="L49" s="29">
        <v>525</v>
      </c>
      <c r="M49" s="29">
        <v>600</v>
      </c>
      <c r="N49" s="31">
        <v>550</v>
      </c>
      <c r="O49" s="12">
        <v>625</v>
      </c>
      <c r="P49" s="29">
        <v>700</v>
      </c>
      <c r="Q49" s="29">
        <v>650</v>
      </c>
      <c r="R49" s="29">
        <v>575</v>
      </c>
      <c r="S49" s="33">
        <v>550</v>
      </c>
      <c r="T49" s="520">
        <v>500</v>
      </c>
      <c r="U49" s="576">
        <v>575</v>
      </c>
      <c r="V49" s="576">
        <v>525</v>
      </c>
      <c r="W49" s="576">
        <v>500</v>
      </c>
      <c r="X49" s="577">
        <v>500</v>
      </c>
      <c r="Y49" s="520">
        <v>575</v>
      </c>
      <c r="Z49" s="576">
        <v>625</v>
      </c>
      <c r="AA49" s="576">
        <v>575</v>
      </c>
      <c r="AB49" s="576">
        <v>750</v>
      </c>
      <c r="AC49" s="521">
        <v>500</v>
      </c>
      <c r="AD49" s="68">
        <f t="shared" si="16"/>
        <v>625</v>
      </c>
      <c r="AE49" s="14">
        <f t="shared" si="15"/>
        <v>500</v>
      </c>
      <c r="AF49" s="14">
        <f t="shared" si="1"/>
        <v>583.33333333333337</v>
      </c>
      <c r="AG49" s="15">
        <f t="shared" si="2"/>
        <v>700</v>
      </c>
      <c r="AH49" s="15">
        <f t="shared" si="3"/>
        <v>575</v>
      </c>
      <c r="AI49" s="15">
        <f t="shared" si="4"/>
        <v>616.66666666666663</v>
      </c>
      <c r="AJ49" s="16">
        <f t="shared" si="5"/>
        <v>650</v>
      </c>
      <c r="AK49" s="16">
        <f t="shared" si="6"/>
        <v>450</v>
      </c>
      <c r="AL49" s="16">
        <f t="shared" si="7"/>
        <v>541.66666666666663</v>
      </c>
      <c r="AM49" s="17">
        <f t="shared" si="8"/>
        <v>750</v>
      </c>
      <c r="AN49" s="17">
        <f t="shared" si="9"/>
        <v>500</v>
      </c>
      <c r="AO49" s="17">
        <f t="shared" si="10"/>
        <v>575</v>
      </c>
      <c r="AP49" s="18">
        <f t="shared" si="11"/>
        <v>550</v>
      </c>
      <c r="AQ49" s="18">
        <f t="shared" si="12"/>
        <v>500</v>
      </c>
      <c r="AR49" s="18">
        <f t="shared" si="13"/>
        <v>525</v>
      </c>
      <c r="AS49" s="132">
        <f t="shared" si="14"/>
        <v>5.6833333333333327</v>
      </c>
    </row>
    <row r="50" spans="1:45" x14ac:dyDescent="0.3">
      <c r="A50" s="269"/>
      <c r="B50" s="271">
        <v>45</v>
      </c>
      <c r="C50" s="100" t="str">
        <f>VLOOKUP(B:B,'Start List Youth'!C:F,2,FALSE)</f>
        <v>GARDON Charlotte</v>
      </c>
      <c r="D50" s="127" t="str">
        <f>VLOOKUP(B:B,'Start List Youth'!C:F,4,FALSE)</f>
        <v>MORG</v>
      </c>
      <c r="E50" s="12">
        <v>700</v>
      </c>
      <c r="F50" s="29">
        <v>625</v>
      </c>
      <c r="G50" s="29">
        <v>650</v>
      </c>
      <c r="H50" s="29">
        <v>650</v>
      </c>
      <c r="I50" s="31">
        <v>600</v>
      </c>
      <c r="J50" s="12">
        <v>650</v>
      </c>
      <c r="K50" s="29">
        <v>625</v>
      </c>
      <c r="L50" s="29">
        <v>625</v>
      </c>
      <c r="M50" s="29">
        <v>575</v>
      </c>
      <c r="N50" s="31">
        <v>575</v>
      </c>
      <c r="O50" s="12">
        <v>650</v>
      </c>
      <c r="P50" s="29">
        <v>650</v>
      </c>
      <c r="Q50" s="29">
        <v>725</v>
      </c>
      <c r="R50" s="29">
        <v>625</v>
      </c>
      <c r="S50" s="33">
        <v>600</v>
      </c>
      <c r="T50" s="520">
        <v>650</v>
      </c>
      <c r="U50" s="576">
        <v>625</v>
      </c>
      <c r="V50" s="576">
        <v>675</v>
      </c>
      <c r="W50" s="576">
        <v>625</v>
      </c>
      <c r="X50" s="577">
        <v>500</v>
      </c>
      <c r="Y50" s="520">
        <v>525</v>
      </c>
      <c r="Z50" s="576">
        <v>575</v>
      </c>
      <c r="AA50" s="576">
        <v>575</v>
      </c>
      <c r="AB50" s="576">
        <v>675</v>
      </c>
      <c r="AC50" s="521">
        <v>625</v>
      </c>
      <c r="AD50" s="68">
        <f t="shared" si="16"/>
        <v>700</v>
      </c>
      <c r="AE50" s="14">
        <f t="shared" si="15"/>
        <v>525</v>
      </c>
      <c r="AF50" s="14">
        <f t="shared" si="1"/>
        <v>650</v>
      </c>
      <c r="AG50" s="15">
        <f t="shared" si="2"/>
        <v>650</v>
      </c>
      <c r="AH50" s="15">
        <f t="shared" si="3"/>
        <v>575</v>
      </c>
      <c r="AI50" s="15">
        <f t="shared" si="4"/>
        <v>625</v>
      </c>
      <c r="AJ50" s="16">
        <f t="shared" si="5"/>
        <v>725</v>
      </c>
      <c r="AK50" s="16">
        <f t="shared" si="6"/>
        <v>575</v>
      </c>
      <c r="AL50" s="16">
        <f t="shared" si="7"/>
        <v>650</v>
      </c>
      <c r="AM50" s="17">
        <f t="shared" si="8"/>
        <v>675</v>
      </c>
      <c r="AN50" s="17">
        <f t="shared" si="9"/>
        <v>575</v>
      </c>
      <c r="AO50" s="17">
        <f t="shared" si="10"/>
        <v>633.33333333333337</v>
      </c>
      <c r="AP50" s="18">
        <f t="shared" si="11"/>
        <v>625</v>
      </c>
      <c r="AQ50" s="18">
        <f t="shared" si="12"/>
        <v>500</v>
      </c>
      <c r="AR50" s="18">
        <f t="shared" si="13"/>
        <v>591.66666666666663</v>
      </c>
      <c r="AS50" s="132">
        <f t="shared" si="14"/>
        <v>6.3</v>
      </c>
    </row>
    <row r="51" spans="1:45" x14ac:dyDescent="0.3">
      <c r="A51" s="269"/>
      <c r="B51" s="271">
        <v>46</v>
      </c>
      <c r="C51" s="100" t="str">
        <f>VLOOKUP(B:B,'Start List Youth'!C:F,2,FALSE)</f>
        <v>LAFLEUR Laura</v>
      </c>
      <c r="D51" s="127" t="str">
        <f>VLOOKUP(B:B,'Start List Youth'!C:F,4,FALSE)</f>
        <v>GN1885</v>
      </c>
      <c r="E51" s="12">
        <v>650</v>
      </c>
      <c r="F51" s="29">
        <v>600</v>
      </c>
      <c r="G51" s="29">
        <v>500</v>
      </c>
      <c r="H51" s="29">
        <v>525</v>
      </c>
      <c r="I51" s="31">
        <v>575</v>
      </c>
      <c r="J51" s="12">
        <v>575</v>
      </c>
      <c r="K51" s="29">
        <v>600</v>
      </c>
      <c r="L51" s="29">
        <v>525</v>
      </c>
      <c r="M51" s="29">
        <v>575</v>
      </c>
      <c r="N51" s="31">
        <v>600</v>
      </c>
      <c r="O51" s="12">
        <v>575</v>
      </c>
      <c r="P51" s="29">
        <v>625</v>
      </c>
      <c r="Q51" s="29">
        <v>625</v>
      </c>
      <c r="R51" s="29">
        <v>575</v>
      </c>
      <c r="S51" s="33">
        <v>575</v>
      </c>
      <c r="T51" s="520">
        <v>650</v>
      </c>
      <c r="U51" s="576">
        <v>650</v>
      </c>
      <c r="V51" s="576">
        <v>625</v>
      </c>
      <c r="W51" s="576">
        <v>575</v>
      </c>
      <c r="X51" s="577">
        <v>625</v>
      </c>
      <c r="Y51" s="520">
        <v>575</v>
      </c>
      <c r="Z51" s="576">
        <v>625</v>
      </c>
      <c r="AA51" s="576">
        <v>525</v>
      </c>
      <c r="AB51" s="576">
        <v>550</v>
      </c>
      <c r="AC51" s="521">
        <v>475</v>
      </c>
      <c r="AD51" s="68">
        <f t="shared" si="16"/>
        <v>650</v>
      </c>
      <c r="AE51" s="14">
        <f t="shared" si="15"/>
        <v>575</v>
      </c>
      <c r="AF51" s="14">
        <f t="shared" si="1"/>
        <v>600</v>
      </c>
      <c r="AG51" s="15">
        <f t="shared" si="2"/>
        <v>650</v>
      </c>
      <c r="AH51" s="15">
        <f t="shared" si="3"/>
        <v>600</v>
      </c>
      <c r="AI51" s="15">
        <f t="shared" si="4"/>
        <v>616.66666666666663</v>
      </c>
      <c r="AJ51" s="16">
        <f t="shared" si="5"/>
        <v>625</v>
      </c>
      <c r="AK51" s="16">
        <f t="shared" si="6"/>
        <v>500</v>
      </c>
      <c r="AL51" s="16">
        <f t="shared" si="7"/>
        <v>558.33333333333337</v>
      </c>
      <c r="AM51" s="17">
        <f t="shared" si="8"/>
        <v>575</v>
      </c>
      <c r="AN51" s="17">
        <f t="shared" si="9"/>
        <v>525</v>
      </c>
      <c r="AO51" s="17">
        <f t="shared" si="10"/>
        <v>566.66666666666663</v>
      </c>
      <c r="AP51" s="18">
        <f t="shared" si="11"/>
        <v>625</v>
      </c>
      <c r="AQ51" s="18">
        <f t="shared" si="12"/>
        <v>475</v>
      </c>
      <c r="AR51" s="18">
        <f t="shared" si="13"/>
        <v>583.33333333333337</v>
      </c>
      <c r="AS51" s="132">
        <f t="shared" si="14"/>
        <v>5.85</v>
      </c>
    </row>
    <row r="52" spans="1:45" x14ac:dyDescent="0.3">
      <c r="A52" s="269"/>
      <c r="B52" s="271">
        <v>47</v>
      </c>
      <c r="C52" s="100" t="str">
        <f>VLOOKUP(B:B,'Start List Youth'!C:F,2,FALSE)</f>
        <v>MICHALIS Eline</v>
      </c>
      <c r="D52" s="127" t="str">
        <f>VLOOKUP(B:B,'Start List Youth'!C:F,4,FALSE)</f>
        <v>GN1885</v>
      </c>
      <c r="E52" s="12">
        <v>575</v>
      </c>
      <c r="F52" s="29">
        <v>600</v>
      </c>
      <c r="G52" s="29">
        <v>500</v>
      </c>
      <c r="H52" s="29">
        <v>500</v>
      </c>
      <c r="I52" s="31">
        <v>550</v>
      </c>
      <c r="J52" s="12">
        <v>500</v>
      </c>
      <c r="K52" s="29">
        <v>425</v>
      </c>
      <c r="L52" s="29">
        <v>500</v>
      </c>
      <c r="M52" s="29">
        <v>600</v>
      </c>
      <c r="N52" s="31">
        <v>525</v>
      </c>
      <c r="O52" s="12">
        <v>650</v>
      </c>
      <c r="P52" s="29">
        <v>700</v>
      </c>
      <c r="Q52" s="29">
        <v>575</v>
      </c>
      <c r="R52" s="29">
        <v>650</v>
      </c>
      <c r="S52" s="33">
        <v>600</v>
      </c>
      <c r="T52" s="520">
        <v>600</v>
      </c>
      <c r="U52" s="576">
        <v>675</v>
      </c>
      <c r="V52" s="576">
        <v>650</v>
      </c>
      <c r="W52" s="576">
        <v>600</v>
      </c>
      <c r="X52" s="577">
        <v>650</v>
      </c>
      <c r="Y52" s="520">
        <v>500</v>
      </c>
      <c r="Z52" s="576">
        <v>600</v>
      </c>
      <c r="AA52" s="576">
        <v>425</v>
      </c>
      <c r="AB52" s="576">
        <v>575</v>
      </c>
      <c r="AC52" s="521">
        <v>550</v>
      </c>
      <c r="AD52" s="68">
        <f t="shared" si="16"/>
        <v>650</v>
      </c>
      <c r="AE52" s="14">
        <f t="shared" si="15"/>
        <v>500</v>
      </c>
      <c r="AF52" s="14">
        <f t="shared" si="1"/>
        <v>558.33333333333337</v>
      </c>
      <c r="AG52" s="15">
        <f t="shared" si="2"/>
        <v>700</v>
      </c>
      <c r="AH52" s="15">
        <f t="shared" si="3"/>
        <v>425</v>
      </c>
      <c r="AI52" s="15">
        <f t="shared" si="4"/>
        <v>625</v>
      </c>
      <c r="AJ52" s="16">
        <f t="shared" si="5"/>
        <v>650</v>
      </c>
      <c r="AK52" s="16">
        <f t="shared" si="6"/>
        <v>425</v>
      </c>
      <c r="AL52" s="16">
        <f t="shared" si="7"/>
        <v>525</v>
      </c>
      <c r="AM52" s="17">
        <f t="shared" si="8"/>
        <v>650</v>
      </c>
      <c r="AN52" s="17">
        <f t="shared" si="9"/>
        <v>500</v>
      </c>
      <c r="AO52" s="17">
        <f t="shared" si="10"/>
        <v>591.66666666666663</v>
      </c>
      <c r="AP52" s="18">
        <f t="shared" si="11"/>
        <v>650</v>
      </c>
      <c r="AQ52" s="18">
        <f t="shared" si="12"/>
        <v>525</v>
      </c>
      <c r="AR52" s="18">
        <f t="shared" si="13"/>
        <v>566.66666666666663</v>
      </c>
      <c r="AS52" s="132">
        <f t="shared" si="14"/>
        <v>5.7333333333333325</v>
      </c>
    </row>
    <row r="53" spans="1:45" x14ac:dyDescent="0.3">
      <c r="A53" s="269"/>
      <c r="B53" s="271">
        <v>48</v>
      </c>
      <c r="C53" s="100" t="str">
        <f>VLOOKUP(B:B,'Start List Youth'!C:F,2,FALSE)</f>
        <v>CORAZZA Kendra</v>
      </c>
      <c r="D53" s="127" t="str">
        <f>VLOOKUP(B:B,'Start List Youth'!C:F,4,FALSE)</f>
        <v>LUG</v>
      </c>
      <c r="E53" s="12">
        <v>550</v>
      </c>
      <c r="F53" s="29">
        <v>625</v>
      </c>
      <c r="G53" s="29">
        <v>625</v>
      </c>
      <c r="H53" s="29">
        <v>600</v>
      </c>
      <c r="I53" s="31">
        <v>500</v>
      </c>
      <c r="J53" s="12">
        <v>525</v>
      </c>
      <c r="K53" s="29">
        <v>575</v>
      </c>
      <c r="L53" s="29">
        <v>575</v>
      </c>
      <c r="M53" s="29">
        <v>575</v>
      </c>
      <c r="N53" s="31">
        <v>575</v>
      </c>
      <c r="O53" s="12">
        <v>600</v>
      </c>
      <c r="P53" s="29">
        <v>625</v>
      </c>
      <c r="Q53" s="29">
        <v>675</v>
      </c>
      <c r="R53" s="29">
        <v>600</v>
      </c>
      <c r="S53" s="33">
        <v>575</v>
      </c>
      <c r="T53" s="520">
        <v>575</v>
      </c>
      <c r="U53" s="576">
        <v>625</v>
      </c>
      <c r="V53" s="576">
        <v>575</v>
      </c>
      <c r="W53" s="576">
        <v>500</v>
      </c>
      <c r="X53" s="577">
        <v>475</v>
      </c>
      <c r="Y53" s="520">
        <v>500</v>
      </c>
      <c r="Z53" s="576">
        <v>650</v>
      </c>
      <c r="AA53" s="576">
        <v>625</v>
      </c>
      <c r="AB53" s="576">
        <v>600</v>
      </c>
      <c r="AC53" s="521">
        <v>575</v>
      </c>
      <c r="AD53" s="68">
        <f t="shared" si="16"/>
        <v>600</v>
      </c>
      <c r="AE53" s="14">
        <f t="shared" si="15"/>
        <v>500</v>
      </c>
      <c r="AF53" s="14">
        <f t="shared" si="1"/>
        <v>550</v>
      </c>
      <c r="AG53" s="15">
        <f t="shared" si="2"/>
        <v>650</v>
      </c>
      <c r="AH53" s="15">
        <f t="shared" si="3"/>
        <v>575</v>
      </c>
      <c r="AI53" s="15">
        <f t="shared" si="4"/>
        <v>625</v>
      </c>
      <c r="AJ53" s="16">
        <f t="shared" si="5"/>
        <v>675</v>
      </c>
      <c r="AK53" s="16">
        <f t="shared" si="6"/>
        <v>575</v>
      </c>
      <c r="AL53" s="16">
        <f t="shared" si="7"/>
        <v>608.33333333333337</v>
      </c>
      <c r="AM53" s="17">
        <f t="shared" si="8"/>
        <v>600</v>
      </c>
      <c r="AN53" s="17">
        <f t="shared" si="9"/>
        <v>500</v>
      </c>
      <c r="AO53" s="17">
        <f t="shared" si="10"/>
        <v>591.66666666666663</v>
      </c>
      <c r="AP53" s="18">
        <f t="shared" si="11"/>
        <v>575</v>
      </c>
      <c r="AQ53" s="18">
        <f t="shared" si="12"/>
        <v>475</v>
      </c>
      <c r="AR53" s="18">
        <f t="shared" si="13"/>
        <v>550</v>
      </c>
      <c r="AS53" s="132">
        <f t="shared" si="14"/>
        <v>5.85</v>
      </c>
    </row>
    <row r="54" spans="1:45" x14ac:dyDescent="0.3">
      <c r="A54" s="269"/>
      <c r="B54" s="271">
        <v>49</v>
      </c>
      <c r="C54" s="100" t="str">
        <f>VLOOKUP(B:B,'Start List Youth'!C:F,2,FALSE)</f>
        <v>COUROUGE Emma</v>
      </c>
      <c r="D54" s="127" t="str">
        <f>VLOOKUP(B:B,'Start List Youth'!C:F,4,FALSE)</f>
        <v>MORG</v>
      </c>
      <c r="E54" s="12">
        <v>625</v>
      </c>
      <c r="F54" s="29">
        <v>600</v>
      </c>
      <c r="G54" s="29">
        <v>575</v>
      </c>
      <c r="H54" s="29">
        <v>525</v>
      </c>
      <c r="I54" s="31">
        <v>600</v>
      </c>
      <c r="J54" s="12">
        <v>600</v>
      </c>
      <c r="K54" s="29">
        <v>575</v>
      </c>
      <c r="L54" s="29">
        <v>575</v>
      </c>
      <c r="M54" s="29">
        <v>575</v>
      </c>
      <c r="N54" s="31">
        <v>600</v>
      </c>
      <c r="O54" s="12">
        <v>700</v>
      </c>
      <c r="P54" s="29">
        <v>625</v>
      </c>
      <c r="Q54" s="29">
        <v>625</v>
      </c>
      <c r="R54" s="29">
        <v>625</v>
      </c>
      <c r="S54" s="33">
        <v>650</v>
      </c>
      <c r="T54" s="520">
        <v>700</v>
      </c>
      <c r="U54" s="576">
        <v>775</v>
      </c>
      <c r="V54" s="576">
        <v>550</v>
      </c>
      <c r="W54" s="576">
        <v>625</v>
      </c>
      <c r="X54" s="577">
        <v>650</v>
      </c>
      <c r="Y54" s="520">
        <v>625</v>
      </c>
      <c r="Z54" s="576">
        <v>575</v>
      </c>
      <c r="AA54" s="576">
        <v>550</v>
      </c>
      <c r="AB54" s="576">
        <v>625</v>
      </c>
      <c r="AC54" s="521">
        <v>650</v>
      </c>
      <c r="AD54" s="68">
        <f t="shared" si="16"/>
        <v>700</v>
      </c>
      <c r="AE54" s="14">
        <f t="shared" si="15"/>
        <v>600</v>
      </c>
      <c r="AF54" s="14">
        <f t="shared" si="1"/>
        <v>650</v>
      </c>
      <c r="AG54" s="15">
        <f t="shared" si="2"/>
        <v>775</v>
      </c>
      <c r="AH54" s="15">
        <f t="shared" si="3"/>
        <v>575</v>
      </c>
      <c r="AI54" s="15">
        <f t="shared" si="4"/>
        <v>600</v>
      </c>
      <c r="AJ54" s="16">
        <f t="shared" si="5"/>
        <v>625</v>
      </c>
      <c r="AK54" s="16">
        <f t="shared" si="6"/>
        <v>550</v>
      </c>
      <c r="AL54" s="16">
        <f t="shared" si="7"/>
        <v>566.66666666666663</v>
      </c>
      <c r="AM54" s="17">
        <f t="shared" si="8"/>
        <v>625</v>
      </c>
      <c r="AN54" s="17">
        <f t="shared" si="9"/>
        <v>525</v>
      </c>
      <c r="AO54" s="17">
        <f t="shared" si="10"/>
        <v>608.33333333333337</v>
      </c>
      <c r="AP54" s="18">
        <f t="shared" si="11"/>
        <v>650</v>
      </c>
      <c r="AQ54" s="18">
        <f t="shared" si="12"/>
        <v>600</v>
      </c>
      <c r="AR54" s="18">
        <f t="shared" si="13"/>
        <v>633.33333333333337</v>
      </c>
      <c r="AS54" s="132">
        <f t="shared" si="14"/>
        <v>6.1166666666666671</v>
      </c>
    </row>
    <row r="55" spans="1:45" x14ac:dyDescent="0.3">
      <c r="A55" s="269"/>
      <c r="B55" s="271">
        <v>50</v>
      </c>
      <c r="C55" s="100" t="str">
        <f>VLOOKUP(B:B,'Start List Youth'!C:F,2,FALSE)</f>
        <v>PAVLIKOVA Evelina</v>
      </c>
      <c r="D55" s="127" t="str">
        <f>VLOOKUP(B:B,'Start List Youth'!C:F,4,FALSE)</f>
        <v>GN1885</v>
      </c>
      <c r="E55" s="12">
        <v>600</v>
      </c>
      <c r="F55" s="29">
        <v>550</v>
      </c>
      <c r="G55" s="29">
        <v>525</v>
      </c>
      <c r="H55" s="29">
        <v>600</v>
      </c>
      <c r="I55" s="31">
        <v>525</v>
      </c>
      <c r="J55" s="12">
        <v>600</v>
      </c>
      <c r="K55" s="29">
        <v>525</v>
      </c>
      <c r="L55" s="29">
        <v>425</v>
      </c>
      <c r="M55" s="29">
        <v>475</v>
      </c>
      <c r="N55" s="31">
        <v>425</v>
      </c>
      <c r="O55" s="12">
        <v>675</v>
      </c>
      <c r="P55" s="29">
        <v>575</v>
      </c>
      <c r="Q55" s="29">
        <v>500</v>
      </c>
      <c r="R55" s="29">
        <v>550</v>
      </c>
      <c r="S55" s="33">
        <v>500</v>
      </c>
      <c r="T55" s="520">
        <v>700</v>
      </c>
      <c r="U55" s="576">
        <v>700</v>
      </c>
      <c r="V55" s="576">
        <v>600</v>
      </c>
      <c r="W55" s="576">
        <v>675</v>
      </c>
      <c r="X55" s="577">
        <v>675</v>
      </c>
      <c r="Y55" s="520">
        <v>725</v>
      </c>
      <c r="Z55" s="576">
        <v>600</v>
      </c>
      <c r="AA55" s="576">
        <v>550</v>
      </c>
      <c r="AB55" s="576">
        <v>675</v>
      </c>
      <c r="AC55" s="521">
        <v>625</v>
      </c>
      <c r="AD55" s="68">
        <f t="shared" si="16"/>
        <v>725</v>
      </c>
      <c r="AE55" s="14">
        <f t="shared" si="15"/>
        <v>600</v>
      </c>
      <c r="AF55" s="14">
        <f t="shared" si="1"/>
        <v>658.33333333333337</v>
      </c>
      <c r="AG55" s="15">
        <f t="shared" si="2"/>
        <v>700</v>
      </c>
      <c r="AH55" s="15">
        <f t="shared" si="3"/>
        <v>525</v>
      </c>
      <c r="AI55" s="15">
        <f t="shared" si="4"/>
        <v>575</v>
      </c>
      <c r="AJ55" s="16">
        <f t="shared" si="5"/>
        <v>600</v>
      </c>
      <c r="AK55" s="16">
        <f t="shared" si="6"/>
        <v>425</v>
      </c>
      <c r="AL55" s="16">
        <f t="shared" si="7"/>
        <v>525</v>
      </c>
      <c r="AM55" s="17">
        <f t="shared" si="8"/>
        <v>675</v>
      </c>
      <c r="AN55" s="17">
        <f t="shared" si="9"/>
        <v>475</v>
      </c>
      <c r="AO55" s="17">
        <f t="shared" si="10"/>
        <v>608.33333333333337</v>
      </c>
      <c r="AP55" s="18">
        <f t="shared" si="11"/>
        <v>675</v>
      </c>
      <c r="AQ55" s="18">
        <f t="shared" si="12"/>
        <v>425</v>
      </c>
      <c r="AR55" s="18">
        <f t="shared" si="13"/>
        <v>550</v>
      </c>
      <c r="AS55" s="132">
        <f t="shared" si="14"/>
        <v>5.8333333333333339</v>
      </c>
    </row>
    <row r="56" spans="1:45" x14ac:dyDescent="0.3">
      <c r="A56" s="269"/>
      <c r="B56" s="271">
        <v>51</v>
      </c>
      <c r="C56" s="100" t="str">
        <f>VLOOKUP(B:B,'Start List Youth'!C:F,2,FALSE)</f>
        <v>SCHAFER Nora</v>
      </c>
      <c r="D56" s="127" t="str">
        <f>VLOOKUP(B:B,'Start List Youth'!C:F,4,FALSE)</f>
        <v>ASB</v>
      </c>
      <c r="E56" s="12">
        <v>575</v>
      </c>
      <c r="F56" s="29">
        <v>550</v>
      </c>
      <c r="G56" s="29">
        <v>500</v>
      </c>
      <c r="H56" s="29">
        <v>550</v>
      </c>
      <c r="I56" s="31">
        <v>525</v>
      </c>
      <c r="J56" s="12">
        <v>575</v>
      </c>
      <c r="K56" s="29">
        <v>550</v>
      </c>
      <c r="L56" s="29">
        <v>525</v>
      </c>
      <c r="M56" s="29">
        <v>550</v>
      </c>
      <c r="N56" s="31">
        <v>625</v>
      </c>
      <c r="O56" s="12">
        <v>600</v>
      </c>
      <c r="P56" s="29">
        <v>550</v>
      </c>
      <c r="Q56" s="29">
        <v>550</v>
      </c>
      <c r="R56" s="29">
        <v>525</v>
      </c>
      <c r="S56" s="33">
        <v>475</v>
      </c>
      <c r="T56" s="520">
        <v>550</v>
      </c>
      <c r="U56" s="576">
        <v>525</v>
      </c>
      <c r="V56" s="576">
        <v>500</v>
      </c>
      <c r="W56" s="576">
        <v>500</v>
      </c>
      <c r="X56" s="577">
        <v>525</v>
      </c>
      <c r="Y56" s="520">
        <v>700</v>
      </c>
      <c r="Z56" s="576">
        <v>525</v>
      </c>
      <c r="AA56" s="576">
        <v>500</v>
      </c>
      <c r="AB56" s="576">
        <v>625</v>
      </c>
      <c r="AC56" s="521">
        <v>525</v>
      </c>
      <c r="AD56" s="68">
        <f t="shared" si="16"/>
        <v>700</v>
      </c>
      <c r="AE56" s="14">
        <f t="shared" si="15"/>
        <v>550</v>
      </c>
      <c r="AF56" s="14">
        <f t="shared" si="1"/>
        <v>583.33333333333337</v>
      </c>
      <c r="AG56" s="15">
        <f t="shared" si="2"/>
        <v>550</v>
      </c>
      <c r="AH56" s="15">
        <f t="shared" si="3"/>
        <v>525</v>
      </c>
      <c r="AI56" s="15">
        <f t="shared" si="4"/>
        <v>541.66666666666663</v>
      </c>
      <c r="AJ56" s="16">
        <f t="shared" si="5"/>
        <v>550</v>
      </c>
      <c r="AK56" s="16">
        <f t="shared" si="6"/>
        <v>500</v>
      </c>
      <c r="AL56" s="16">
        <f t="shared" si="7"/>
        <v>508.33333333333331</v>
      </c>
      <c r="AM56" s="17">
        <f t="shared" si="8"/>
        <v>625</v>
      </c>
      <c r="AN56" s="17">
        <f t="shared" si="9"/>
        <v>500</v>
      </c>
      <c r="AO56" s="17">
        <f t="shared" si="10"/>
        <v>541.66666666666663</v>
      </c>
      <c r="AP56" s="18">
        <f t="shared" si="11"/>
        <v>625</v>
      </c>
      <c r="AQ56" s="18">
        <f t="shared" si="12"/>
        <v>475</v>
      </c>
      <c r="AR56" s="18">
        <f t="shared" si="13"/>
        <v>525</v>
      </c>
      <c r="AS56" s="132">
        <f t="shared" si="14"/>
        <v>5.4</v>
      </c>
    </row>
    <row r="57" spans="1:45" x14ac:dyDescent="0.3">
      <c r="A57" s="269"/>
      <c r="B57" s="271">
        <v>52</v>
      </c>
      <c r="C57" s="100" t="str">
        <f>VLOOKUP(B:B,'Start List Youth'!C:F,2,FALSE)</f>
        <v>BREGNARD Lavinia</v>
      </c>
      <c r="D57" s="127" t="str">
        <f>VLOOKUP(B:B,'Start List Youth'!C:F,4,FALSE)</f>
        <v>MORG</v>
      </c>
      <c r="E57" s="12">
        <v>700</v>
      </c>
      <c r="F57" s="29">
        <v>800</v>
      </c>
      <c r="G57" s="29">
        <v>650</v>
      </c>
      <c r="H57" s="29">
        <v>700</v>
      </c>
      <c r="I57" s="31">
        <v>725</v>
      </c>
      <c r="J57" s="12">
        <v>600</v>
      </c>
      <c r="K57" s="29">
        <v>600</v>
      </c>
      <c r="L57" s="29">
        <v>625</v>
      </c>
      <c r="M57" s="29">
        <v>650</v>
      </c>
      <c r="N57" s="31">
        <v>700</v>
      </c>
      <c r="O57" s="12">
        <v>825</v>
      </c>
      <c r="P57" s="29">
        <v>775</v>
      </c>
      <c r="Q57" s="29">
        <v>750</v>
      </c>
      <c r="R57" s="29">
        <v>725</v>
      </c>
      <c r="S57" s="33">
        <v>750</v>
      </c>
      <c r="T57" s="520">
        <v>750</v>
      </c>
      <c r="U57" s="576">
        <v>725</v>
      </c>
      <c r="V57" s="576">
        <v>675</v>
      </c>
      <c r="W57" s="576">
        <v>650</v>
      </c>
      <c r="X57" s="577">
        <v>625</v>
      </c>
      <c r="Y57" s="520">
        <v>675</v>
      </c>
      <c r="Z57" s="576">
        <v>625</v>
      </c>
      <c r="AA57" s="576">
        <v>625</v>
      </c>
      <c r="AB57" s="576">
        <v>650</v>
      </c>
      <c r="AC57" s="521">
        <v>600</v>
      </c>
      <c r="AD57" s="68">
        <f t="shared" si="16"/>
        <v>825</v>
      </c>
      <c r="AE57" s="14">
        <f t="shared" si="15"/>
        <v>600</v>
      </c>
      <c r="AF57" s="14">
        <f t="shared" si="1"/>
        <v>708.33333333333337</v>
      </c>
      <c r="AG57" s="15">
        <f t="shared" si="2"/>
        <v>800</v>
      </c>
      <c r="AH57" s="15">
        <f t="shared" si="3"/>
        <v>600</v>
      </c>
      <c r="AI57" s="15">
        <f t="shared" si="4"/>
        <v>708.33333333333337</v>
      </c>
      <c r="AJ57" s="16">
        <f t="shared" si="5"/>
        <v>750</v>
      </c>
      <c r="AK57" s="16">
        <f t="shared" si="6"/>
        <v>625</v>
      </c>
      <c r="AL57" s="16">
        <f t="shared" si="7"/>
        <v>650</v>
      </c>
      <c r="AM57" s="17">
        <f t="shared" si="8"/>
        <v>725</v>
      </c>
      <c r="AN57" s="17">
        <f t="shared" si="9"/>
        <v>650</v>
      </c>
      <c r="AO57" s="17">
        <f t="shared" si="10"/>
        <v>666.66666666666663</v>
      </c>
      <c r="AP57" s="18">
        <f t="shared" si="11"/>
        <v>750</v>
      </c>
      <c r="AQ57" s="18">
        <f t="shared" si="12"/>
        <v>600</v>
      </c>
      <c r="AR57" s="18">
        <f t="shared" si="13"/>
        <v>683.33333333333337</v>
      </c>
      <c r="AS57" s="132">
        <f t="shared" si="14"/>
        <v>6.8333333333333339</v>
      </c>
    </row>
    <row r="58" spans="1:45" x14ac:dyDescent="0.3">
      <c r="A58" s="269"/>
      <c r="B58" s="271">
        <v>53</v>
      </c>
      <c r="C58" s="100" t="str">
        <f>VLOOKUP(B:B,'Start List Youth'!C:F,2,FALSE)</f>
        <v>STANIMIROVIC Lena</v>
      </c>
      <c r="D58" s="127" t="str">
        <f>VLOOKUP(B:B,'Start List Youth'!C:F,4,FALSE)</f>
        <v>MORG</v>
      </c>
      <c r="E58" s="12">
        <v>650</v>
      </c>
      <c r="F58" s="29">
        <v>550</v>
      </c>
      <c r="G58" s="29">
        <v>575</v>
      </c>
      <c r="H58" s="29">
        <v>600</v>
      </c>
      <c r="I58" s="31">
        <v>600</v>
      </c>
      <c r="J58" s="12">
        <v>625</v>
      </c>
      <c r="K58" s="29">
        <v>575</v>
      </c>
      <c r="L58" s="29">
        <v>650</v>
      </c>
      <c r="M58" s="29">
        <v>575</v>
      </c>
      <c r="N58" s="31">
        <v>575</v>
      </c>
      <c r="O58" s="12">
        <v>675</v>
      </c>
      <c r="P58" s="29">
        <v>675</v>
      </c>
      <c r="Q58" s="29">
        <v>625</v>
      </c>
      <c r="R58" s="29">
        <v>600</v>
      </c>
      <c r="S58" s="33">
        <v>550</v>
      </c>
      <c r="T58" s="520">
        <v>575</v>
      </c>
      <c r="U58" s="576">
        <v>675</v>
      </c>
      <c r="V58" s="576">
        <v>625</v>
      </c>
      <c r="W58" s="576">
        <v>575</v>
      </c>
      <c r="X58" s="577">
        <v>525</v>
      </c>
      <c r="Y58" s="520">
        <v>650</v>
      </c>
      <c r="Z58" s="576">
        <v>675</v>
      </c>
      <c r="AA58" s="576">
        <v>625</v>
      </c>
      <c r="AB58" s="576">
        <v>625</v>
      </c>
      <c r="AC58" s="521">
        <v>475</v>
      </c>
      <c r="AD58" s="68">
        <f t="shared" si="16"/>
        <v>675</v>
      </c>
      <c r="AE58" s="14">
        <f t="shared" si="15"/>
        <v>575</v>
      </c>
      <c r="AF58" s="14">
        <f t="shared" si="1"/>
        <v>641.66666666666663</v>
      </c>
      <c r="AG58" s="15">
        <f t="shared" si="2"/>
        <v>675</v>
      </c>
      <c r="AH58" s="15">
        <f t="shared" si="3"/>
        <v>550</v>
      </c>
      <c r="AI58" s="15">
        <f t="shared" si="4"/>
        <v>641.66666666666663</v>
      </c>
      <c r="AJ58" s="16">
        <f t="shared" si="5"/>
        <v>650</v>
      </c>
      <c r="AK58" s="16">
        <f t="shared" si="6"/>
        <v>575</v>
      </c>
      <c r="AL58" s="16">
        <f t="shared" si="7"/>
        <v>625</v>
      </c>
      <c r="AM58" s="17">
        <f t="shared" si="8"/>
        <v>625</v>
      </c>
      <c r="AN58" s="17">
        <f t="shared" si="9"/>
        <v>575</v>
      </c>
      <c r="AO58" s="17">
        <f t="shared" si="10"/>
        <v>591.66666666666663</v>
      </c>
      <c r="AP58" s="18">
        <f t="shared" si="11"/>
        <v>600</v>
      </c>
      <c r="AQ58" s="18">
        <f t="shared" si="12"/>
        <v>475</v>
      </c>
      <c r="AR58" s="18">
        <f t="shared" si="13"/>
        <v>550</v>
      </c>
      <c r="AS58" s="132">
        <f t="shared" si="14"/>
        <v>6.1</v>
      </c>
    </row>
    <row r="59" spans="1:45" x14ac:dyDescent="0.3">
      <c r="A59" s="269"/>
      <c r="B59" s="271">
        <v>54</v>
      </c>
      <c r="C59" s="100" t="str">
        <f>VLOOKUP(B:B,'Start List Youth'!C:F,2,FALSE)</f>
        <v>UCHANSKI Sophia</v>
      </c>
      <c r="D59" s="127" t="str">
        <f>VLOOKUP(B:B,'Start List Youth'!C:F,4,FALSE)</f>
        <v>MN</v>
      </c>
      <c r="E59" s="12">
        <v>600</v>
      </c>
      <c r="F59" s="29">
        <v>625</v>
      </c>
      <c r="G59" s="29">
        <v>550</v>
      </c>
      <c r="H59" s="29">
        <v>625</v>
      </c>
      <c r="I59" s="31">
        <v>600</v>
      </c>
      <c r="J59" s="12">
        <v>575</v>
      </c>
      <c r="K59" s="29">
        <v>575</v>
      </c>
      <c r="L59" s="29">
        <v>575</v>
      </c>
      <c r="M59" s="29">
        <v>575</v>
      </c>
      <c r="N59" s="31">
        <v>500</v>
      </c>
      <c r="O59" s="12">
        <v>650</v>
      </c>
      <c r="P59" s="29">
        <v>575</v>
      </c>
      <c r="Q59" s="29">
        <v>625</v>
      </c>
      <c r="R59" s="29">
        <v>575</v>
      </c>
      <c r="S59" s="33">
        <v>600</v>
      </c>
      <c r="T59" s="520">
        <v>600</v>
      </c>
      <c r="U59" s="576">
        <v>575</v>
      </c>
      <c r="V59" s="576">
        <v>600</v>
      </c>
      <c r="W59" s="576">
        <v>525</v>
      </c>
      <c r="X59" s="577">
        <v>500</v>
      </c>
      <c r="Y59" s="520">
        <v>625</v>
      </c>
      <c r="Z59" s="576">
        <v>600</v>
      </c>
      <c r="AA59" s="576">
        <v>600</v>
      </c>
      <c r="AB59" s="576">
        <v>675</v>
      </c>
      <c r="AC59" s="521">
        <v>525</v>
      </c>
      <c r="AD59" s="68">
        <f t="shared" si="16"/>
        <v>650</v>
      </c>
      <c r="AE59" s="14">
        <f t="shared" si="15"/>
        <v>575</v>
      </c>
      <c r="AF59" s="14">
        <f t="shared" si="1"/>
        <v>608.33333333333337</v>
      </c>
      <c r="AG59" s="15">
        <f t="shared" si="2"/>
        <v>625</v>
      </c>
      <c r="AH59" s="15">
        <f t="shared" si="3"/>
        <v>575</v>
      </c>
      <c r="AI59" s="15">
        <f t="shared" si="4"/>
        <v>583.33333333333337</v>
      </c>
      <c r="AJ59" s="16">
        <f t="shared" si="5"/>
        <v>625</v>
      </c>
      <c r="AK59" s="16">
        <f t="shared" si="6"/>
        <v>550</v>
      </c>
      <c r="AL59" s="16">
        <f t="shared" si="7"/>
        <v>591.66666666666663</v>
      </c>
      <c r="AM59" s="17">
        <f t="shared" si="8"/>
        <v>675</v>
      </c>
      <c r="AN59" s="17">
        <f t="shared" si="9"/>
        <v>525</v>
      </c>
      <c r="AO59" s="17">
        <f t="shared" si="10"/>
        <v>591.66666666666663</v>
      </c>
      <c r="AP59" s="18">
        <f t="shared" si="11"/>
        <v>600</v>
      </c>
      <c r="AQ59" s="18">
        <f t="shared" si="12"/>
        <v>500</v>
      </c>
      <c r="AR59" s="18">
        <f t="shared" si="13"/>
        <v>541.66666666666663</v>
      </c>
      <c r="AS59" s="132">
        <f t="shared" si="14"/>
        <v>5.8333333333333321</v>
      </c>
    </row>
    <row r="60" spans="1:45" x14ac:dyDescent="0.3">
      <c r="A60" s="269"/>
      <c r="B60" s="271">
        <v>55</v>
      </c>
      <c r="C60" s="100" t="str">
        <f>VLOOKUP(B:B,'Start List Youth'!C:F,2,FALSE)</f>
        <v>BRESSMER Arielle</v>
      </c>
      <c r="D60" s="127" t="str">
        <f>VLOOKUP(B:B,'Start List Youth'!C:F,4,FALSE)</f>
        <v>LNZ</v>
      </c>
      <c r="E60" s="12">
        <v>700</v>
      </c>
      <c r="F60" s="29">
        <v>750</v>
      </c>
      <c r="G60" s="29">
        <v>650</v>
      </c>
      <c r="H60" s="29">
        <v>650</v>
      </c>
      <c r="I60" s="31">
        <v>650</v>
      </c>
      <c r="J60" s="12">
        <v>600</v>
      </c>
      <c r="K60" s="29">
        <v>600</v>
      </c>
      <c r="L60" s="29">
        <v>525</v>
      </c>
      <c r="M60" s="29">
        <v>575</v>
      </c>
      <c r="N60" s="31">
        <v>525</v>
      </c>
      <c r="O60" s="12">
        <v>625</v>
      </c>
      <c r="P60" s="29">
        <v>575</v>
      </c>
      <c r="Q60" s="29">
        <v>600</v>
      </c>
      <c r="R60" s="29">
        <v>625</v>
      </c>
      <c r="S60" s="33">
        <v>650</v>
      </c>
      <c r="T60" s="520">
        <v>575</v>
      </c>
      <c r="U60" s="576">
        <v>600</v>
      </c>
      <c r="V60" s="576">
        <v>575</v>
      </c>
      <c r="W60" s="576">
        <v>650</v>
      </c>
      <c r="X60" s="577">
        <v>625</v>
      </c>
      <c r="Y60" s="520">
        <v>625</v>
      </c>
      <c r="Z60" s="576">
        <v>575</v>
      </c>
      <c r="AA60" s="576">
        <v>500</v>
      </c>
      <c r="AB60" s="576">
        <v>600</v>
      </c>
      <c r="AC60" s="521">
        <v>625</v>
      </c>
      <c r="AD60" s="68">
        <f t="shared" si="16"/>
        <v>700</v>
      </c>
      <c r="AE60" s="14">
        <f t="shared" si="15"/>
        <v>575</v>
      </c>
      <c r="AF60" s="14">
        <f t="shared" si="1"/>
        <v>616.66666666666663</v>
      </c>
      <c r="AG60" s="15">
        <f t="shared" si="2"/>
        <v>750</v>
      </c>
      <c r="AH60" s="15">
        <f t="shared" si="3"/>
        <v>575</v>
      </c>
      <c r="AI60" s="15">
        <f t="shared" si="4"/>
        <v>591.66666666666663</v>
      </c>
      <c r="AJ60" s="16">
        <f t="shared" si="5"/>
        <v>650</v>
      </c>
      <c r="AK60" s="16">
        <f t="shared" si="6"/>
        <v>500</v>
      </c>
      <c r="AL60" s="16">
        <f t="shared" si="7"/>
        <v>566.66666666666663</v>
      </c>
      <c r="AM60" s="17">
        <f t="shared" si="8"/>
        <v>650</v>
      </c>
      <c r="AN60" s="17">
        <f t="shared" si="9"/>
        <v>575</v>
      </c>
      <c r="AO60" s="17">
        <f t="shared" si="10"/>
        <v>625</v>
      </c>
      <c r="AP60" s="18">
        <f t="shared" si="11"/>
        <v>650</v>
      </c>
      <c r="AQ60" s="18">
        <f t="shared" si="12"/>
        <v>525</v>
      </c>
      <c r="AR60" s="18">
        <f t="shared" si="13"/>
        <v>633.33333333333337</v>
      </c>
      <c r="AS60" s="132">
        <f t="shared" si="14"/>
        <v>6.0666666666666673</v>
      </c>
    </row>
    <row r="61" spans="1:45" x14ac:dyDescent="0.3">
      <c r="A61" s="269"/>
      <c r="B61" s="271">
        <v>56</v>
      </c>
      <c r="C61" s="100" t="str">
        <f>VLOOKUP(B:B,'Start List Youth'!C:F,2,FALSE)</f>
        <v>RAYMANN Julie</v>
      </c>
      <c r="D61" s="127" t="str">
        <f>VLOOKUP(B:B,'Start List Youth'!C:F,4,FALSE)</f>
        <v>LNZ</v>
      </c>
      <c r="E61" s="12">
        <v>850</v>
      </c>
      <c r="F61" s="29">
        <v>825</v>
      </c>
      <c r="G61" s="29">
        <v>700</v>
      </c>
      <c r="H61" s="29">
        <v>700</v>
      </c>
      <c r="I61" s="31">
        <v>775</v>
      </c>
      <c r="J61" s="12">
        <v>650</v>
      </c>
      <c r="K61" s="29">
        <v>625</v>
      </c>
      <c r="L61" s="29">
        <v>625</v>
      </c>
      <c r="M61" s="29">
        <v>675</v>
      </c>
      <c r="N61" s="31">
        <v>700</v>
      </c>
      <c r="O61" s="12">
        <v>825</v>
      </c>
      <c r="P61" s="29">
        <v>650</v>
      </c>
      <c r="Q61" s="29">
        <v>750</v>
      </c>
      <c r="R61" s="29">
        <v>700</v>
      </c>
      <c r="S61" s="33">
        <v>650</v>
      </c>
      <c r="T61" s="520">
        <v>600</v>
      </c>
      <c r="U61" s="576">
        <v>750</v>
      </c>
      <c r="V61" s="576">
        <v>650</v>
      </c>
      <c r="W61" s="576">
        <v>600</v>
      </c>
      <c r="X61" s="577">
        <v>650</v>
      </c>
      <c r="Y61" s="520">
        <v>700</v>
      </c>
      <c r="Z61" s="576">
        <v>700</v>
      </c>
      <c r="AA61" s="576">
        <v>575</v>
      </c>
      <c r="AB61" s="576">
        <v>650</v>
      </c>
      <c r="AC61" s="521">
        <v>625</v>
      </c>
      <c r="AD61" s="68">
        <f t="shared" si="16"/>
        <v>850</v>
      </c>
      <c r="AE61" s="14">
        <f t="shared" si="15"/>
        <v>600</v>
      </c>
      <c r="AF61" s="14">
        <f t="shared" si="1"/>
        <v>725</v>
      </c>
      <c r="AG61" s="15">
        <f t="shared" si="2"/>
        <v>825</v>
      </c>
      <c r="AH61" s="15">
        <f t="shared" si="3"/>
        <v>625</v>
      </c>
      <c r="AI61" s="15">
        <f t="shared" si="4"/>
        <v>700</v>
      </c>
      <c r="AJ61" s="16">
        <f t="shared" si="5"/>
        <v>750</v>
      </c>
      <c r="AK61" s="16">
        <f t="shared" si="6"/>
        <v>575</v>
      </c>
      <c r="AL61" s="16">
        <f t="shared" si="7"/>
        <v>658.33333333333337</v>
      </c>
      <c r="AM61" s="17">
        <f t="shared" si="8"/>
        <v>700</v>
      </c>
      <c r="AN61" s="17">
        <f t="shared" si="9"/>
        <v>600</v>
      </c>
      <c r="AO61" s="17">
        <f t="shared" si="10"/>
        <v>675</v>
      </c>
      <c r="AP61" s="18">
        <f t="shared" si="11"/>
        <v>775</v>
      </c>
      <c r="AQ61" s="18">
        <f t="shared" si="12"/>
        <v>625</v>
      </c>
      <c r="AR61" s="18">
        <f t="shared" si="13"/>
        <v>666.66666666666663</v>
      </c>
      <c r="AS61" s="132">
        <f t="shared" si="14"/>
        <v>6.85</v>
      </c>
    </row>
    <row r="62" spans="1:45" x14ac:dyDescent="0.3">
      <c r="A62" s="269"/>
      <c r="B62" s="271">
        <v>57</v>
      </c>
      <c r="C62" s="100" t="str">
        <f>VLOOKUP(B:B,'Start List Youth'!C:F,2,FALSE)</f>
        <v>WYDEN Anouk</v>
      </c>
      <c r="D62" s="127" t="str">
        <f>VLOOKUP(B:B,'Start List Youth'!C:F,4,FALSE)</f>
        <v>LNZ</v>
      </c>
      <c r="E62" s="12">
        <v>850</v>
      </c>
      <c r="F62" s="29">
        <v>850</v>
      </c>
      <c r="G62" s="29">
        <v>725</v>
      </c>
      <c r="H62" s="29">
        <v>725</v>
      </c>
      <c r="I62" s="31">
        <v>775</v>
      </c>
      <c r="J62" s="12">
        <v>675</v>
      </c>
      <c r="K62" s="29">
        <v>700</v>
      </c>
      <c r="L62" s="29">
        <v>625</v>
      </c>
      <c r="M62" s="29">
        <v>625</v>
      </c>
      <c r="N62" s="31">
        <v>675</v>
      </c>
      <c r="O62" s="12">
        <v>650</v>
      </c>
      <c r="P62" s="29">
        <v>700</v>
      </c>
      <c r="Q62" s="29">
        <v>725</v>
      </c>
      <c r="R62" s="29">
        <v>675</v>
      </c>
      <c r="S62" s="33">
        <v>650</v>
      </c>
      <c r="T62" s="520">
        <v>675</v>
      </c>
      <c r="U62" s="576">
        <v>700</v>
      </c>
      <c r="V62" s="576">
        <v>650</v>
      </c>
      <c r="W62" s="576">
        <v>550</v>
      </c>
      <c r="X62" s="577">
        <v>600</v>
      </c>
      <c r="Y62" s="520">
        <v>850</v>
      </c>
      <c r="Z62" s="576">
        <v>750</v>
      </c>
      <c r="AA62" s="576">
        <v>675</v>
      </c>
      <c r="AB62" s="576">
        <v>625</v>
      </c>
      <c r="AC62" s="521">
        <v>675</v>
      </c>
      <c r="AD62" s="68">
        <f t="shared" si="16"/>
        <v>850</v>
      </c>
      <c r="AE62" s="14">
        <f t="shared" si="15"/>
        <v>650</v>
      </c>
      <c r="AF62" s="14">
        <f t="shared" si="1"/>
        <v>733.33333333333337</v>
      </c>
      <c r="AG62" s="15">
        <f t="shared" si="2"/>
        <v>850</v>
      </c>
      <c r="AH62" s="15">
        <f t="shared" si="3"/>
        <v>700</v>
      </c>
      <c r="AI62" s="15">
        <f t="shared" si="4"/>
        <v>716.66666666666663</v>
      </c>
      <c r="AJ62" s="16">
        <f t="shared" si="5"/>
        <v>725</v>
      </c>
      <c r="AK62" s="16">
        <f t="shared" si="6"/>
        <v>625</v>
      </c>
      <c r="AL62" s="16">
        <f t="shared" si="7"/>
        <v>683.33333333333337</v>
      </c>
      <c r="AM62" s="17">
        <f t="shared" si="8"/>
        <v>725</v>
      </c>
      <c r="AN62" s="17">
        <f t="shared" si="9"/>
        <v>550</v>
      </c>
      <c r="AO62" s="17">
        <f t="shared" si="10"/>
        <v>641.66666666666663</v>
      </c>
      <c r="AP62" s="18">
        <f t="shared" si="11"/>
        <v>775</v>
      </c>
      <c r="AQ62" s="18">
        <f t="shared" si="12"/>
        <v>600</v>
      </c>
      <c r="AR62" s="18">
        <f t="shared" si="13"/>
        <v>666.66666666666663</v>
      </c>
      <c r="AS62" s="132">
        <f t="shared" si="14"/>
        <v>6.8833333333333329</v>
      </c>
    </row>
    <row r="63" spans="1:45" x14ac:dyDescent="0.3">
      <c r="A63" s="269"/>
      <c r="B63" s="271">
        <v>58</v>
      </c>
      <c r="C63" s="100" t="str">
        <f>VLOOKUP(B:B,'Start List Youth'!C:F,2,FALSE)</f>
        <v>ZULLI Laura</v>
      </c>
      <c r="D63" s="127" t="str">
        <f>VLOOKUP(B:B,'Start List Youth'!C:F,4,FALSE)</f>
        <v>LNZ</v>
      </c>
      <c r="E63" s="12">
        <v>675</v>
      </c>
      <c r="F63" s="29">
        <v>650</v>
      </c>
      <c r="G63" s="29">
        <v>575</v>
      </c>
      <c r="H63" s="29">
        <v>650</v>
      </c>
      <c r="I63" s="31">
        <v>700</v>
      </c>
      <c r="J63" s="12">
        <v>650</v>
      </c>
      <c r="K63" s="29">
        <v>575</v>
      </c>
      <c r="L63" s="29">
        <v>550</v>
      </c>
      <c r="M63" s="29">
        <v>575</v>
      </c>
      <c r="N63" s="31">
        <v>575</v>
      </c>
      <c r="O63" s="12">
        <v>625</v>
      </c>
      <c r="P63" s="29">
        <v>600</v>
      </c>
      <c r="Q63" s="29">
        <v>550</v>
      </c>
      <c r="R63" s="29">
        <v>550</v>
      </c>
      <c r="S63" s="33">
        <v>500</v>
      </c>
      <c r="T63" s="520">
        <v>575</v>
      </c>
      <c r="U63" s="576">
        <v>550</v>
      </c>
      <c r="V63" s="576">
        <v>500</v>
      </c>
      <c r="W63" s="576">
        <v>500</v>
      </c>
      <c r="X63" s="577">
        <v>525</v>
      </c>
      <c r="Y63" s="520">
        <v>625</v>
      </c>
      <c r="Z63" s="576">
        <v>625</v>
      </c>
      <c r="AA63" s="576">
        <v>525</v>
      </c>
      <c r="AB63" s="576">
        <v>650</v>
      </c>
      <c r="AC63" s="521">
        <v>600</v>
      </c>
      <c r="AD63" s="68">
        <f t="shared" si="16"/>
        <v>675</v>
      </c>
      <c r="AE63" s="14">
        <f t="shared" si="15"/>
        <v>575</v>
      </c>
      <c r="AF63" s="14">
        <f t="shared" si="1"/>
        <v>633.33333333333337</v>
      </c>
      <c r="AG63" s="15">
        <f t="shared" si="2"/>
        <v>650</v>
      </c>
      <c r="AH63" s="15">
        <f t="shared" si="3"/>
        <v>550</v>
      </c>
      <c r="AI63" s="15">
        <f t="shared" si="4"/>
        <v>600</v>
      </c>
      <c r="AJ63" s="16">
        <f t="shared" si="5"/>
        <v>575</v>
      </c>
      <c r="AK63" s="16">
        <f t="shared" si="6"/>
        <v>500</v>
      </c>
      <c r="AL63" s="16">
        <f t="shared" si="7"/>
        <v>541.66666666666663</v>
      </c>
      <c r="AM63" s="17">
        <f t="shared" si="8"/>
        <v>650</v>
      </c>
      <c r="AN63" s="17">
        <f t="shared" si="9"/>
        <v>500</v>
      </c>
      <c r="AO63" s="17">
        <f t="shared" si="10"/>
        <v>591.66666666666663</v>
      </c>
      <c r="AP63" s="18">
        <f t="shared" si="11"/>
        <v>700</v>
      </c>
      <c r="AQ63" s="18">
        <f>MIN(I63,N63,S63,X63,AC63)</f>
        <v>500</v>
      </c>
      <c r="AR63" s="18">
        <f t="shared" si="13"/>
        <v>566.66666666666663</v>
      </c>
      <c r="AS63" s="132">
        <f t="shared" si="14"/>
        <v>5.8666666666666663</v>
      </c>
    </row>
    <row r="64" spans="1:45" x14ac:dyDescent="0.3">
      <c r="A64" s="269"/>
      <c r="B64" s="271">
        <v>59</v>
      </c>
      <c r="C64" s="100" t="str">
        <f>VLOOKUP(B:B,'Start List Youth'!C:F,2,FALSE)</f>
        <v>PAGES Ella</v>
      </c>
      <c r="D64" s="127" t="str">
        <f>VLOOKUP(B:B,'Start List Youth'!C:F,4,FALSE)</f>
        <v>LNZ</v>
      </c>
      <c r="E64" s="12">
        <v>600</v>
      </c>
      <c r="F64" s="29">
        <v>625</v>
      </c>
      <c r="G64" s="29">
        <v>600</v>
      </c>
      <c r="H64" s="29">
        <v>600</v>
      </c>
      <c r="I64" s="31">
        <v>550</v>
      </c>
      <c r="J64" s="12">
        <v>625</v>
      </c>
      <c r="K64" s="29">
        <v>600</v>
      </c>
      <c r="L64" s="29">
        <v>550</v>
      </c>
      <c r="M64" s="29">
        <v>675</v>
      </c>
      <c r="N64" s="31">
        <v>550</v>
      </c>
      <c r="O64" s="12">
        <v>750</v>
      </c>
      <c r="P64" s="29">
        <v>675</v>
      </c>
      <c r="Q64" s="29">
        <v>575</v>
      </c>
      <c r="R64" s="29">
        <v>525</v>
      </c>
      <c r="S64" s="33">
        <v>550</v>
      </c>
      <c r="T64" s="520">
        <v>600</v>
      </c>
      <c r="U64" s="576">
        <v>650</v>
      </c>
      <c r="V64" s="576">
        <v>550</v>
      </c>
      <c r="W64" s="576">
        <v>525</v>
      </c>
      <c r="X64" s="577">
        <v>550</v>
      </c>
      <c r="Y64" s="520">
        <v>700</v>
      </c>
      <c r="Z64" s="576">
        <v>600</v>
      </c>
      <c r="AA64" s="576">
        <v>600</v>
      </c>
      <c r="AB64" s="576">
        <v>600</v>
      </c>
      <c r="AC64" s="521">
        <v>625</v>
      </c>
      <c r="AD64" s="68">
        <f t="shared" si="16"/>
        <v>750</v>
      </c>
      <c r="AE64" s="14">
        <f t="shared" si="15"/>
        <v>600</v>
      </c>
      <c r="AF64" s="14">
        <f t="shared" si="1"/>
        <v>641.66666666666663</v>
      </c>
      <c r="AG64" s="15">
        <f t="shared" si="2"/>
        <v>675</v>
      </c>
      <c r="AH64" s="15">
        <f t="shared" si="3"/>
        <v>600</v>
      </c>
      <c r="AI64" s="15">
        <f t="shared" si="4"/>
        <v>625</v>
      </c>
      <c r="AJ64" s="16">
        <f t="shared" si="5"/>
        <v>600</v>
      </c>
      <c r="AK64" s="16">
        <f t="shared" si="6"/>
        <v>550</v>
      </c>
      <c r="AL64" s="16">
        <f t="shared" si="7"/>
        <v>575</v>
      </c>
      <c r="AM64" s="17">
        <f t="shared" si="8"/>
        <v>675</v>
      </c>
      <c r="AN64" s="17">
        <f t="shared" si="9"/>
        <v>525</v>
      </c>
      <c r="AO64" s="17">
        <f t="shared" si="10"/>
        <v>575</v>
      </c>
      <c r="AP64" s="18">
        <f t="shared" si="11"/>
        <v>625</v>
      </c>
      <c r="AQ64" s="18">
        <f t="shared" si="12"/>
        <v>550</v>
      </c>
      <c r="AR64" s="18">
        <f t="shared" si="13"/>
        <v>550</v>
      </c>
      <c r="AS64" s="132">
        <f t="shared" si="14"/>
        <v>5.9333333333333327</v>
      </c>
    </row>
    <row r="65" spans="1:45" x14ac:dyDescent="0.3">
      <c r="A65" s="269"/>
      <c r="B65" s="271">
        <v>60</v>
      </c>
      <c r="C65" s="100" t="str">
        <f>VLOOKUP(B:B,'Start List Youth'!C:F,2,FALSE)</f>
        <v>PITTRICH Emma</v>
      </c>
      <c r="D65" s="127" t="str">
        <f>VLOOKUP(B:B,'Start List Youth'!C:F,4,FALSE)</f>
        <v>MORG</v>
      </c>
      <c r="E65" s="12">
        <v>750</v>
      </c>
      <c r="F65" s="29">
        <v>675</v>
      </c>
      <c r="G65" s="29">
        <v>700</v>
      </c>
      <c r="H65" s="29">
        <v>700</v>
      </c>
      <c r="I65" s="31">
        <v>675</v>
      </c>
      <c r="J65" s="12">
        <v>600</v>
      </c>
      <c r="K65" s="29">
        <v>625</v>
      </c>
      <c r="L65" s="29">
        <v>650</v>
      </c>
      <c r="M65" s="29">
        <v>575</v>
      </c>
      <c r="N65" s="31">
        <v>650</v>
      </c>
      <c r="O65" s="12">
        <v>700</v>
      </c>
      <c r="P65" s="29">
        <v>800</v>
      </c>
      <c r="Q65" s="29">
        <v>775</v>
      </c>
      <c r="R65" s="29">
        <v>700</v>
      </c>
      <c r="S65" s="33">
        <v>675</v>
      </c>
      <c r="T65" s="520">
        <v>650</v>
      </c>
      <c r="U65" s="576">
        <v>675</v>
      </c>
      <c r="V65" s="576">
        <v>750</v>
      </c>
      <c r="W65" s="576">
        <v>625</v>
      </c>
      <c r="X65" s="577">
        <v>575</v>
      </c>
      <c r="Y65" s="520">
        <v>750</v>
      </c>
      <c r="Z65" s="576">
        <v>725</v>
      </c>
      <c r="AA65" s="576">
        <v>625</v>
      </c>
      <c r="AB65" s="576">
        <v>675</v>
      </c>
      <c r="AC65" s="521">
        <v>650</v>
      </c>
      <c r="AD65" s="68">
        <f t="shared" si="16"/>
        <v>750</v>
      </c>
      <c r="AE65" s="14">
        <f t="shared" si="15"/>
        <v>600</v>
      </c>
      <c r="AF65" s="14">
        <f t="shared" si="1"/>
        <v>700</v>
      </c>
      <c r="AG65" s="15">
        <f t="shared" si="2"/>
        <v>800</v>
      </c>
      <c r="AH65" s="15">
        <f t="shared" si="3"/>
        <v>625</v>
      </c>
      <c r="AI65" s="15">
        <f t="shared" si="4"/>
        <v>691.66666666666663</v>
      </c>
      <c r="AJ65" s="16">
        <f t="shared" si="5"/>
        <v>775</v>
      </c>
      <c r="AK65" s="16">
        <f t="shared" si="6"/>
        <v>625</v>
      </c>
      <c r="AL65" s="16">
        <f t="shared" si="7"/>
        <v>700</v>
      </c>
      <c r="AM65" s="17">
        <f t="shared" si="8"/>
        <v>700</v>
      </c>
      <c r="AN65" s="17">
        <f>MIN(H65,M65,R65,W65,AB65)</f>
        <v>575</v>
      </c>
      <c r="AO65" s="17">
        <f t="shared" si="10"/>
        <v>666.66666666666663</v>
      </c>
      <c r="AP65" s="18">
        <f t="shared" si="11"/>
        <v>675</v>
      </c>
      <c r="AQ65" s="18">
        <f t="shared" si="12"/>
        <v>575</v>
      </c>
      <c r="AR65" s="18">
        <f t="shared" si="13"/>
        <v>658.33333333333337</v>
      </c>
      <c r="AS65" s="132">
        <f>AVERAGE(AF65,AI65,AL65,AO65,AR65)/$AT$5</f>
        <v>6.8333333333333321</v>
      </c>
    </row>
    <row r="66" spans="1:45" x14ac:dyDescent="0.3">
      <c r="A66" s="269"/>
      <c r="B66" s="271">
        <v>61</v>
      </c>
      <c r="C66" s="100" t="str">
        <f>VLOOKUP(B:B,'Start List Youth'!C:F,2,FALSE)</f>
        <v>CABRITA Selena</v>
      </c>
      <c r="D66" s="127" t="str">
        <f>VLOOKUP(B:B,'Start List Youth'!C:F,4,FALSE)</f>
        <v>VA</v>
      </c>
      <c r="E66" s="12">
        <v>500</v>
      </c>
      <c r="F66" s="29">
        <v>475</v>
      </c>
      <c r="G66" s="29">
        <v>275</v>
      </c>
      <c r="H66" s="29">
        <v>400</v>
      </c>
      <c r="I66" s="31">
        <v>425</v>
      </c>
      <c r="J66" s="12">
        <v>450</v>
      </c>
      <c r="K66" s="29">
        <v>400</v>
      </c>
      <c r="L66" s="29">
        <v>200</v>
      </c>
      <c r="M66" s="29">
        <v>400</v>
      </c>
      <c r="N66" s="31">
        <v>475</v>
      </c>
      <c r="O66" s="12">
        <v>425</v>
      </c>
      <c r="P66" s="29">
        <v>500</v>
      </c>
      <c r="Q66" s="29">
        <v>200</v>
      </c>
      <c r="R66" s="29">
        <v>475</v>
      </c>
      <c r="S66" s="33">
        <v>400</v>
      </c>
      <c r="T66" s="520">
        <v>500</v>
      </c>
      <c r="U66" s="576">
        <v>500</v>
      </c>
      <c r="V66" s="576">
        <v>200</v>
      </c>
      <c r="W66" s="576">
        <v>425</v>
      </c>
      <c r="X66" s="577">
        <v>400</v>
      </c>
      <c r="Y66" s="520">
        <v>525</v>
      </c>
      <c r="Z66" s="576">
        <v>525</v>
      </c>
      <c r="AA66" s="576">
        <v>200</v>
      </c>
      <c r="AB66" s="576">
        <v>500</v>
      </c>
      <c r="AC66" s="521">
        <v>500</v>
      </c>
      <c r="AD66" s="68">
        <f t="shared" si="16"/>
        <v>525</v>
      </c>
      <c r="AE66" s="14">
        <f t="shared" si="15"/>
        <v>425</v>
      </c>
      <c r="AF66" s="14">
        <f t="shared" si="1"/>
        <v>483.33333333333331</v>
      </c>
      <c r="AG66" s="15">
        <f t="shared" si="2"/>
        <v>525</v>
      </c>
      <c r="AH66" s="15">
        <f t="shared" si="3"/>
        <v>400</v>
      </c>
      <c r="AI66" s="15">
        <f t="shared" si="4"/>
        <v>491.66666666666669</v>
      </c>
      <c r="AJ66" s="16">
        <f t="shared" si="5"/>
        <v>275</v>
      </c>
      <c r="AK66" s="16">
        <f t="shared" si="6"/>
        <v>200</v>
      </c>
      <c r="AL66" s="16">
        <f t="shared" si="7"/>
        <v>200</v>
      </c>
      <c r="AM66" s="17">
        <f t="shared" si="8"/>
        <v>500</v>
      </c>
      <c r="AN66" s="17">
        <f t="shared" si="9"/>
        <v>400</v>
      </c>
      <c r="AO66" s="17">
        <f t="shared" si="10"/>
        <v>433.33333333333331</v>
      </c>
      <c r="AP66" s="18">
        <f t="shared" si="11"/>
        <v>500</v>
      </c>
      <c r="AQ66" s="18">
        <f t="shared" si="12"/>
        <v>400</v>
      </c>
      <c r="AR66" s="18">
        <f t="shared" si="13"/>
        <v>433.33333333333331</v>
      </c>
      <c r="AS66" s="132">
        <f t="shared" si="14"/>
        <v>4.083333333333333</v>
      </c>
    </row>
    <row r="67" spans="1:45" x14ac:dyDescent="0.3">
      <c r="A67" s="269"/>
      <c r="B67" s="271">
        <v>62</v>
      </c>
      <c r="C67" s="100" t="str">
        <f>VLOOKUP(B:B,'Start List Youth'!C:F,2,FALSE)</f>
        <v>ABGARYAN SOTO Jana</v>
      </c>
      <c r="D67" s="127" t="str">
        <f>VLOOKUP(B:B,'Start List Youth'!C:F,4,FALSE)</f>
        <v>ASB</v>
      </c>
      <c r="E67" s="12">
        <v>625</v>
      </c>
      <c r="F67" s="29">
        <v>650</v>
      </c>
      <c r="G67" s="29">
        <v>500</v>
      </c>
      <c r="H67" s="29">
        <v>600</v>
      </c>
      <c r="I67" s="31">
        <v>550</v>
      </c>
      <c r="J67" s="12">
        <v>650</v>
      </c>
      <c r="K67" s="29">
        <v>700</v>
      </c>
      <c r="L67" s="29">
        <v>725</v>
      </c>
      <c r="M67" s="29">
        <v>750</v>
      </c>
      <c r="N67" s="31">
        <v>700</v>
      </c>
      <c r="O67" s="12">
        <v>600</v>
      </c>
      <c r="P67" s="29">
        <v>650</v>
      </c>
      <c r="Q67" s="29">
        <v>600</v>
      </c>
      <c r="R67" s="29">
        <v>550</v>
      </c>
      <c r="S67" s="33">
        <v>575</v>
      </c>
      <c r="T67" s="520">
        <v>650</v>
      </c>
      <c r="U67" s="576">
        <v>700</v>
      </c>
      <c r="V67" s="576">
        <v>600</v>
      </c>
      <c r="W67" s="576">
        <v>600</v>
      </c>
      <c r="X67" s="577">
        <v>625</v>
      </c>
      <c r="Y67" s="520">
        <v>625</v>
      </c>
      <c r="Z67" s="576">
        <v>575</v>
      </c>
      <c r="AA67" s="576">
        <v>575</v>
      </c>
      <c r="AB67" s="576">
        <v>675</v>
      </c>
      <c r="AC67" s="521">
        <v>575</v>
      </c>
      <c r="AD67" s="68">
        <f t="shared" si="16"/>
        <v>650</v>
      </c>
      <c r="AE67" s="14">
        <f t="shared" si="15"/>
        <v>600</v>
      </c>
      <c r="AF67" s="14">
        <f t="shared" si="1"/>
        <v>633.33333333333337</v>
      </c>
      <c r="AG67" s="15">
        <f t="shared" si="2"/>
        <v>700</v>
      </c>
      <c r="AH67" s="15">
        <f t="shared" si="3"/>
        <v>575</v>
      </c>
      <c r="AI67" s="15">
        <f t="shared" si="4"/>
        <v>666.66666666666663</v>
      </c>
      <c r="AJ67" s="16">
        <f t="shared" si="5"/>
        <v>725</v>
      </c>
      <c r="AK67" s="16">
        <f t="shared" si="6"/>
        <v>500</v>
      </c>
      <c r="AL67" s="16">
        <f t="shared" si="7"/>
        <v>591.66666666666663</v>
      </c>
      <c r="AM67" s="17">
        <f t="shared" si="8"/>
        <v>750</v>
      </c>
      <c r="AN67" s="17">
        <f t="shared" si="9"/>
        <v>550</v>
      </c>
      <c r="AO67" s="17">
        <f t="shared" si="10"/>
        <v>625</v>
      </c>
      <c r="AP67" s="18">
        <f t="shared" si="11"/>
        <v>700</v>
      </c>
      <c r="AQ67" s="18">
        <f t="shared" si="12"/>
        <v>550</v>
      </c>
      <c r="AR67" s="18">
        <f t="shared" si="13"/>
        <v>591.66666666666663</v>
      </c>
      <c r="AS67" s="132">
        <f t="shared" si="14"/>
        <v>6.2166666666666659</v>
      </c>
    </row>
    <row r="68" spans="1:45" x14ac:dyDescent="0.3">
      <c r="A68" s="269"/>
      <c r="B68" s="271">
        <v>63</v>
      </c>
      <c r="C68" s="100" t="str">
        <f>VLOOKUP(B:B,'Start List Youth'!C:F,2,FALSE)</f>
        <v>YITAGESU Elia</v>
      </c>
      <c r="D68" s="127" t="str">
        <f>VLOOKUP(B:B,'Start List Youth'!C:F,4,FALSE)</f>
        <v>GN1885</v>
      </c>
      <c r="E68" s="12">
        <v>575</v>
      </c>
      <c r="F68" s="29">
        <v>550</v>
      </c>
      <c r="G68" s="29">
        <v>550</v>
      </c>
      <c r="H68" s="29">
        <v>550</v>
      </c>
      <c r="I68" s="31">
        <v>575</v>
      </c>
      <c r="J68" s="12">
        <v>575</v>
      </c>
      <c r="K68" s="29">
        <v>450</v>
      </c>
      <c r="L68" s="29">
        <v>500</v>
      </c>
      <c r="M68" s="29">
        <v>575</v>
      </c>
      <c r="N68" s="31">
        <v>525</v>
      </c>
      <c r="O68" s="12">
        <v>550</v>
      </c>
      <c r="P68" s="29">
        <v>450</v>
      </c>
      <c r="Q68" s="29">
        <v>500</v>
      </c>
      <c r="R68" s="29">
        <v>600</v>
      </c>
      <c r="S68" s="33">
        <v>500</v>
      </c>
      <c r="T68" s="520">
        <v>600</v>
      </c>
      <c r="U68" s="576">
        <v>550</v>
      </c>
      <c r="V68" s="576">
        <v>525</v>
      </c>
      <c r="W68" s="576">
        <v>675</v>
      </c>
      <c r="X68" s="577">
        <v>575</v>
      </c>
      <c r="Y68" s="520">
        <v>600</v>
      </c>
      <c r="Z68" s="576">
        <v>500</v>
      </c>
      <c r="AA68" s="576">
        <v>550</v>
      </c>
      <c r="AB68" s="576">
        <v>600</v>
      </c>
      <c r="AC68" s="521">
        <v>550</v>
      </c>
      <c r="AD68" s="68">
        <f t="shared" si="16"/>
        <v>600</v>
      </c>
      <c r="AE68" s="14">
        <f t="shared" si="15"/>
        <v>550</v>
      </c>
      <c r="AF68" s="14">
        <f t="shared" si="1"/>
        <v>583.33333333333337</v>
      </c>
      <c r="AG68" s="15">
        <f t="shared" si="2"/>
        <v>550</v>
      </c>
      <c r="AH68" s="15">
        <f t="shared" si="3"/>
        <v>450</v>
      </c>
      <c r="AI68" s="15">
        <f t="shared" si="4"/>
        <v>500</v>
      </c>
      <c r="AJ68" s="16">
        <f t="shared" si="5"/>
        <v>550</v>
      </c>
      <c r="AK68" s="16">
        <f t="shared" si="6"/>
        <v>500</v>
      </c>
      <c r="AL68" s="16">
        <f t="shared" si="7"/>
        <v>525</v>
      </c>
      <c r="AM68" s="17">
        <f t="shared" si="8"/>
        <v>675</v>
      </c>
      <c r="AN68" s="17">
        <f t="shared" si="9"/>
        <v>550</v>
      </c>
      <c r="AO68" s="17">
        <f t="shared" si="10"/>
        <v>591.66666666666663</v>
      </c>
      <c r="AP68" s="18">
        <f t="shared" si="11"/>
        <v>575</v>
      </c>
      <c r="AQ68" s="18">
        <f t="shared" si="12"/>
        <v>500</v>
      </c>
      <c r="AR68" s="18">
        <f t="shared" si="13"/>
        <v>550</v>
      </c>
      <c r="AS68" s="132">
        <f t="shared" si="14"/>
        <v>5.5</v>
      </c>
    </row>
    <row r="69" spans="1:45" x14ac:dyDescent="0.3">
      <c r="A69" s="269"/>
      <c r="B69" s="271">
        <v>64</v>
      </c>
      <c r="C69" s="100" t="str">
        <f>VLOOKUP(B:B,'Start List Youth'!C:F,2,FALSE)</f>
        <v>SYLA Keitlin</v>
      </c>
      <c r="D69" s="127" t="str">
        <f>VLOOKUP(B:B,'Start List Youth'!C:F,4,FALSE)</f>
        <v>GN1885</v>
      </c>
      <c r="E69" s="12">
        <v>600</v>
      </c>
      <c r="F69" s="29">
        <v>600</v>
      </c>
      <c r="G69" s="29">
        <v>600</v>
      </c>
      <c r="H69" s="29">
        <v>500</v>
      </c>
      <c r="I69" s="31">
        <v>625</v>
      </c>
      <c r="J69" s="12">
        <v>550</v>
      </c>
      <c r="K69" s="29">
        <v>625</v>
      </c>
      <c r="L69" s="29">
        <v>575</v>
      </c>
      <c r="M69" s="29">
        <v>675</v>
      </c>
      <c r="N69" s="31">
        <v>650</v>
      </c>
      <c r="O69" s="12">
        <v>600</v>
      </c>
      <c r="P69" s="29">
        <v>625</v>
      </c>
      <c r="Q69" s="29">
        <v>625</v>
      </c>
      <c r="R69" s="29">
        <v>650</v>
      </c>
      <c r="S69" s="33">
        <v>650</v>
      </c>
      <c r="T69" s="520">
        <v>675</v>
      </c>
      <c r="U69" s="576">
        <v>750</v>
      </c>
      <c r="V69" s="576">
        <v>725</v>
      </c>
      <c r="W69" s="576">
        <v>650</v>
      </c>
      <c r="X69" s="577">
        <v>650</v>
      </c>
      <c r="Y69" s="520">
        <v>600</v>
      </c>
      <c r="Z69" s="576">
        <v>650</v>
      </c>
      <c r="AA69" s="576">
        <v>575</v>
      </c>
      <c r="AB69" s="576">
        <v>650</v>
      </c>
      <c r="AC69" s="521">
        <v>600</v>
      </c>
      <c r="AD69" s="68">
        <f t="shared" si="16"/>
        <v>675</v>
      </c>
      <c r="AE69" s="14">
        <f t="shared" si="15"/>
        <v>550</v>
      </c>
      <c r="AF69" s="14">
        <f t="shared" si="1"/>
        <v>600</v>
      </c>
      <c r="AG69" s="15">
        <f t="shared" si="2"/>
        <v>750</v>
      </c>
      <c r="AH69" s="15">
        <f t="shared" si="3"/>
        <v>600</v>
      </c>
      <c r="AI69" s="15">
        <f t="shared" si="4"/>
        <v>633.33333333333337</v>
      </c>
      <c r="AJ69" s="16">
        <f t="shared" si="5"/>
        <v>725</v>
      </c>
      <c r="AK69" s="16">
        <f t="shared" si="6"/>
        <v>575</v>
      </c>
      <c r="AL69" s="16">
        <f t="shared" si="7"/>
        <v>600</v>
      </c>
      <c r="AM69" s="17">
        <f t="shared" si="8"/>
        <v>675</v>
      </c>
      <c r="AN69" s="17">
        <f t="shared" si="9"/>
        <v>500</v>
      </c>
      <c r="AO69" s="17">
        <f t="shared" si="10"/>
        <v>650</v>
      </c>
      <c r="AP69" s="18">
        <f t="shared" si="11"/>
        <v>650</v>
      </c>
      <c r="AQ69" s="18">
        <f t="shared" si="12"/>
        <v>600</v>
      </c>
      <c r="AR69" s="18">
        <f t="shared" si="13"/>
        <v>641.66666666666663</v>
      </c>
      <c r="AS69" s="132">
        <f t="shared" si="14"/>
        <v>6.25</v>
      </c>
    </row>
    <row r="70" spans="1:45" x14ac:dyDescent="0.3">
      <c r="A70" s="658" t="s">
        <v>297</v>
      </c>
      <c r="B70" s="710">
        <v>65</v>
      </c>
      <c r="C70" s="627" t="str">
        <f>VLOOKUP(B:B,'Start List Youth'!C:F,2,FALSE)</f>
        <v>NAWROCKA Lola</v>
      </c>
      <c r="D70" s="628" t="str">
        <f>VLOOKUP(B:B,'Start List Youth'!C:F,4,FALSE)</f>
        <v>LA</v>
      </c>
      <c r="E70" s="685"/>
      <c r="F70" s="684"/>
      <c r="G70" s="684"/>
      <c r="H70" s="684"/>
      <c r="I70" s="686"/>
      <c r="J70" s="685"/>
      <c r="K70" s="684"/>
      <c r="L70" s="684"/>
      <c r="M70" s="684"/>
      <c r="N70" s="686"/>
      <c r="O70" s="685"/>
      <c r="P70" s="684"/>
      <c r="Q70" s="684"/>
      <c r="R70" s="684"/>
      <c r="S70" s="711"/>
      <c r="T70" s="685"/>
      <c r="U70" s="684"/>
      <c r="V70" s="684"/>
      <c r="W70" s="684"/>
      <c r="X70" s="711"/>
      <c r="Y70" s="685"/>
      <c r="Z70" s="684"/>
      <c r="AA70" s="684"/>
      <c r="AB70" s="684"/>
      <c r="AC70" s="686"/>
      <c r="AD70" s="713">
        <f t="shared" ref="AD70:AD90" si="17">MAX(E70,J70,O70,T70,Y70)</f>
        <v>0</v>
      </c>
      <c r="AE70" s="665">
        <f t="shared" si="15"/>
        <v>0</v>
      </c>
      <c r="AF70" s="665">
        <f t="shared" si="1"/>
        <v>0</v>
      </c>
      <c r="AG70" s="665">
        <f t="shared" si="2"/>
        <v>0</v>
      </c>
      <c r="AH70" s="665">
        <f t="shared" si="3"/>
        <v>0</v>
      </c>
      <c r="AI70" s="665">
        <f t="shared" si="4"/>
        <v>0</v>
      </c>
      <c r="AJ70" s="665">
        <f t="shared" si="5"/>
        <v>0</v>
      </c>
      <c r="AK70" s="665">
        <f t="shared" si="6"/>
        <v>0</v>
      </c>
      <c r="AL70" s="665">
        <f t="shared" si="7"/>
        <v>0</v>
      </c>
      <c r="AM70" s="665">
        <f t="shared" si="8"/>
        <v>0</v>
      </c>
      <c r="AN70" s="665">
        <f t="shared" si="9"/>
        <v>0</v>
      </c>
      <c r="AO70" s="665">
        <f t="shared" si="10"/>
        <v>0</v>
      </c>
      <c r="AP70" s="665">
        <f t="shared" si="11"/>
        <v>0</v>
      </c>
      <c r="AQ70" s="665">
        <f t="shared" si="12"/>
        <v>0</v>
      </c>
      <c r="AR70" s="665">
        <f t="shared" si="13"/>
        <v>0</v>
      </c>
      <c r="AS70" s="672">
        <f t="shared" si="14"/>
        <v>0</v>
      </c>
    </row>
    <row r="71" spans="1:45" x14ac:dyDescent="0.3">
      <c r="A71" s="269"/>
      <c r="B71" s="271">
        <v>66</v>
      </c>
      <c r="C71" s="100" t="str">
        <f>VLOOKUP(B:B,'Start List Youth'!C:F,2,FALSE)</f>
        <v>ORIOL CRUELLAS Maria</v>
      </c>
      <c r="D71" s="127" t="str">
        <f>VLOOKUP(B:B,'Start List Youth'!C:F,4,FALSE)</f>
        <v>RFN</v>
      </c>
      <c r="E71" s="12">
        <v>600</v>
      </c>
      <c r="F71" s="29">
        <v>600</v>
      </c>
      <c r="G71" s="29">
        <v>500</v>
      </c>
      <c r="H71" s="29">
        <v>600</v>
      </c>
      <c r="I71" s="31">
        <v>525</v>
      </c>
      <c r="J71" s="12">
        <v>575</v>
      </c>
      <c r="K71" s="29">
        <v>625</v>
      </c>
      <c r="L71" s="29">
        <v>425</v>
      </c>
      <c r="M71" s="29">
        <v>500</v>
      </c>
      <c r="N71" s="31">
        <v>475</v>
      </c>
      <c r="O71" s="12">
        <v>650</v>
      </c>
      <c r="P71" s="29">
        <v>725</v>
      </c>
      <c r="Q71" s="29">
        <v>475</v>
      </c>
      <c r="R71" s="29">
        <v>550</v>
      </c>
      <c r="S71" s="33">
        <v>500</v>
      </c>
      <c r="T71" s="520">
        <v>625</v>
      </c>
      <c r="U71" s="576">
        <v>550</v>
      </c>
      <c r="V71" s="576">
        <v>500</v>
      </c>
      <c r="W71" s="576">
        <v>500</v>
      </c>
      <c r="X71" s="577">
        <v>500</v>
      </c>
      <c r="Y71" s="520">
        <v>650</v>
      </c>
      <c r="Z71" s="576">
        <v>625</v>
      </c>
      <c r="AA71" s="576">
        <v>425</v>
      </c>
      <c r="AB71" s="576">
        <v>525</v>
      </c>
      <c r="AC71" s="521">
        <v>500</v>
      </c>
      <c r="AD71" s="68">
        <f t="shared" si="17"/>
        <v>650</v>
      </c>
      <c r="AE71" s="14">
        <f t="shared" ref="AE71:AE90" si="18">MIN(E71,J71,O71,T71,Y71)</f>
        <v>575</v>
      </c>
      <c r="AF71" s="14">
        <f t="shared" ref="AF71:AF90" si="19">(SUM(E71,J71,O71,T71,Y71)-AD71-AE71)/3</f>
        <v>625</v>
      </c>
      <c r="AG71" s="15">
        <f t="shared" ref="AG71:AG90" si="20">MAX(F71,K71,P71,U71,Z71)</f>
        <v>725</v>
      </c>
      <c r="AH71" s="15">
        <f t="shared" ref="AH71:AH90" si="21">MIN(F71,K71,P71,U71,Z71)</f>
        <v>550</v>
      </c>
      <c r="AI71" s="15">
        <f t="shared" ref="AI71:AI90" si="22">(SUM(F71,K71,P71,U71,Z71)-AG71-AH71)/3</f>
        <v>616.66666666666663</v>
      </c>
      <c r="AJ71" s="16">
        <f t="shared" ref="AJ71:AJ90" si="23">MAX(G71,L71,Q71,V71,AA71)</f>
        <v>500</v>
      </c>
      <c r="AK71" s="16">
        <f t="shared" ref="AK71:AK90" si="24">MIN(G71,L71,Q71,V71,AA71)</f>
        <v>425</v>
      </c>
      <c r="AL71" s="16">
        <f t="shared" ref="AL71:AL90" si="25">(SUM(G71,L71,Q71,V71,AA71)-AJ71-AK71)/3</f>
        <v>466.66666666666669</v>
      </c>
      <c r="AM71" s="17">
        <f t="shared" ref="AM71:AM90" si="26">MAX(H71,M71,R71,W71,AB71)</f>
        <v>600</v>
      </c>
      <c r="AN71" s="17">
        <f t="shared" ref="AN71:AN90" si="27">MIN(H71,M71,R71,W71,AB71)</f>
        <v>500</v>
      </c>
      <c r="AO71" s="17">
        <f t="shared" ref="AO71:AO90" si="28">(SUM(H71,M71,R71,W71,AB71)-AM71-AN71)/3</f>
        <v>525</v>
      </c>
      <c r="AP71" s="18">
        <f t="shared" ref="AP71:AP134" si="29">MAX(I71,N71,S71,X71,AC71)</f>
        <v>525</v>
      </c>
      <c r="AQ71" s="18">
        <f t="shared" ref="AQ71:AQ134" si="30">MIN(I71,N71,S71,X71,AC71)</f>
        <v>475</v>
      </c>
      <c r="AR71" s="18">
        <f t="shared" ref="AR71:AR134" si="31">(SUM(I71,N71,S71,X71,AC71)-AP71-AQ71)/3</f>
        <v>500</v>
      </c>
      <c r="AS71" s="132">
        <f t="shared" si="14"/>
        <v>5.4666666666666659</v>
      </c>
    </row>
    <row r="72" spans="1:45" x14ac:dyDescent="0.3">
      <c r="A72" s="269"/>
      <c r="B72" s="271">
        <v>67</v>
      </c>
      <c r="C72" s="100" t="str">
        <f>VLOOKUP(B:B,'Start List Youth'!C:F,2,FALSE)</f>
        <v>GUSEVA Eva</v>
      </c>
      <c r="D72" s="127" t="str">
        <f>VLOOKUP(B:B,'Start List Youth'!C:F,4,FALSE)</f>
        <v>GN1885</v>
      </c>
      <c r="E72" s="12">
        <v>575</v>
      </c>
      <c r="F72" s="29">
        <v>550</v>
      </c>
      <c r="G72" s="29">
        <v>475</v>
      </c>
      <c r="H72" s="29">
        <v>650</v>
      </c>
      <c r="I72" s="31">
        <v>575</v>
      </c>
      <c r="J72" s="12">
        <v>600</v>
      </c>
      <c r="K72" s="29">
        <v>575</v>
      </c>
      <c r="L72" s="29">
        <v>475</v>
      </c>
      <c r="M72" s="29">
        <v>550</v>
      </c>
      <c r="N72" s="31">
        <v>600</v>
      </c>
      <c r="O72" s="12">
        <v>600</v>
      </c>
      <c r="P72" s="29">
        <v>650</v>
      </c>
      <c r="Q72" s="29">
        <v>475</v>
      </c>
      <c r="R72" s="29">
        <v>675</v>
      </c>
      <c r="S72" s="33">
        <v>525</v>
      </c>
      <c r="T72" s="520">
        <v>650</v>
      </c>
      <c r="U72" s="576">
        <v>600</v>
      </c>
      <c r="V72" s="576">
        <v>525</v>
      </c>
      <c r="W72" s="576">
        <v>650</v>
      </c>
      <c r="X72" s="577">
        <v>575</v>
      </c>
      <c r="Y72" s="520">
        <v>625</v>
      </c>
      <c r="Z72" s="576">
        <v>575</v>
      </c>
      <c r="AA72" s="576">
        <v>425</v>
      </c>
      <c r="AB72" s="576">
        <v>600</v>
      </c>
      <c r="AC72" s="521">
        <v>550</v>
      </c>
      <c r="AD72" s="68">
        <f t="shared" si="17"/>
        <v>650</v>
      </c>
      <c r="AE72" s="14">
        <f t="shared" si="18"/>
        <v>575</v>
      </c>
      <c r="AF72" s="14">
        <f t="shared" si="19"/>
        <v>608.33333333333337</v>
      </c>
      <c r="AG72" s="15">
        <f t="shared" si="20"/>
        <v>650</v>
      </c>
      <c r="AH72" s="15">
        <f t="shared" si="21"/>
        <v>550</v>
      </c>
      <c r="AI72" s="15">
        <f t="shared" si="22"/>
        <v>583.33333333333337</v>
      </c>
      <c r="AJ72" s="16">
        <f t="shared" si="23"/>
        <v>525</v>
      </c>
      <c r="AK72" s="16">
        <f t="shared" si="24"/>
        <v>425</v>
      </c>
      <c r="AL72" s="16">
        <f t="shared" si="25"/>
        <v>475</v>
      </c>
      <c r="AM72" s="17">
        <f t="shared" si="26"/>
        <v>675</v>
      </c>
      <c r="AN72" s="17">
        <f t="shared" si="27"/>
        <v>550</v>
      </c>
      <c r="AO72" s="17">
        <f t="shared" si="28"/>
        <v>633.33333333333337</v>
      </c>
      <c r="AP72" s="18">
        <f t="shared" si="29"/>
        <v>600</v>
      </c>
      <c r="AQ72" s="18">
        <f t="shared" si="30"/>
        <v>525</v>
      </c>
      <c r="AR72" s="18">
        <f t="shared" si="31"/>
        <v>566.66666666666663</v>
      </c>
      <c r="AS72" s="132">
        <f t="shared" ref="AS72:AS135" si="32">AVERAGE(AF72,AI72,AL72,AO72,AR72)/$AT$5</f>
        <v>5.7333333333333325</v>
      </c>
    </row>
    <row r="73" spans="1:45" x14ac:dyDescent="0.3">
      <c r="A73" s="269"/>
      <c r="B73" s="271">
        <v>68</v>
      </c>
      <c r="C73" s="100" t="str">
        <f>VLOOKUP(B:B,'Start List Youth'!C:F,2,FALSE)</f>
        <v>WYSS Livia</v>
      </c>
      <c r="D73" s="127" t="str">
        <f>VLOOKUP(B:B,'Start List Youth'!C:F,4,FALSE)</f>
        <v>FLOS</v>
      </c>
      <c r="E73" s="12">
        <v>600</v>
      </c>
      <c r="F73" s="29">
        <v>550</v>
      </c>
      <c r="G73" s="29">
        <v>500</v>
      </c>
      <c r="H73" s="29">
        <v>525</v>
      </c>
      <c r="I73" s="31">
        <v>550</v>
      </c>
      <c r="J73" s="12">
        <v>525</v>
      </c>
      <c r="K73" s="29">
        <v>600</v>
      </c>
      <c r="L73" s="29">
        <v>450</v>
      </c>
      <c r="M73" s="29">
        <v>575</v>
      </c>
      <c r="N73" s="31">
        <v>525</v>
      </c>
      <c r="O73" s="12">
        <v>625</v>
      </c>
      <c r="P73" s="29">
        <v>600</v>
      </c>
      <c r="Q73" s="29">
        <v>500</v>
      </c>
      <c r="R73" s="29">
        <v>575</v>
      </c>
      <c r="S73" s="33">
        <v>525</v>
      </c>
      <c r="T73" s="520">
        <v>650</v>
      </c>
      <c r="U73" s="576">
        <v>625</v>
      </c>
      <c r="V73" s="576">
        <v>500</v>
      </c>
      <c r="W73" s="576">
        <v>525</v>
      </c>
      <c r="X73" s="577">
        <v>500</v>
      </c>
      <c r="Y73" s="520">
        <v>675</v>
      </c>
      <c r="Z73" s="576">
        <v>550</v>
      </c>
      <c r="AA73" s="576">
        <v>450</v>
      </c>
      <c r="AB73" s="576">
        <v>550</v>
      </c>
      <c r="AC73" s="521">
        <v>525</v>
      </c>
      <c r="AD73" s="68">
        <f t="shared" si="17"/>
        <v>675</v>
      </c>
      <c r="AE73" s="14">
        <f t="shared" si="18"/>
        <v>525</v>
      </c>
      <c r="AF73" s="14">
        <f t="shared" si="19"/>
        <v>625</v>
      </c>
      <c r="AG73" s="15">
        <f t="shared" si="20"/>
        <v>625</v>
      </c>
      <c r="AH73" s="15">
        <f t="shared" si="21"/>
        <v>550</v>
      </c>
      <c r="AI73" s="15">
        <f t="shared" si="22"/>
        <v>583.33333333333337</v>
      </c>
      <c r="AJ73" s="16">
        <f t="shared" si="23"/>
        <v>500</v>
      </c>
      <c r="AK73" s="16">
        <f t="shared" si="24"/>
        <v>450</v>
      </c>
      <c r="AL73" s="16">
        <f t="shared" si="25"/>
        <v>483.33333333333331</v>
      </c>
      <c r="AM73" s="17">
        <f t="shared" si="26"/>
        <v>575</v>
      </c>
      <c r="AN73" s="17">
        <f t="shared" si="27"/>
        <v>525</v>
      </c>
      <c r="AO73" s="17">
        <f t="shared" si="28"/>
        <v>550</v>
      </c>
      <c r="AP73" s="18">
        <f t="shared" si="29"/>
        <v>550</v>
      </c>
      <c r="AQ73" s="18">
        <f t="shared" si="30"/>
        <v>500</v>
      </c>
      <c r="AR73" s="18">
        <f t="shared" si="31"/>
        <v>525</v>
      </c>
      <c r="AS73" s="132">
        <f t="shared" si="32"/>
        <v>5.5333333333333341</v>
      </c>
    </row>
    <row r="74" spans="1:45" x14ac:dyDescent="0.3">
      <c r="A74" s="269"/>
      <c r="B74" s="271">
        <v>69</v>
      </c>
      <c r="C74" s="100" t="str">
        <f>VLOOKUP(B:B,'Start List Youth'!C:F,2,FALSE)</f>
        <v>APICELLA Aurora</v>
      </c>
      <c r="D74" s="127" t="str">
        <f>VLOOKUP(B:B,'Start List Youth'!C:F,4,FALSE)</f>
        <v>SVB</v>
      </c>
      <c r="E74" s="12">
        <v>550</v>
      </c>
      <c r="F74" s="29">
        <v>525</v>
      </c>
      <c r="G74" s="29">
        <v>450</v>
      </c>
      <c r="H74" s="29">
        <v>550</v>
      </c>
      <c r="I74" s="31">
        <v>575</v>
      </c>
      <c r="J74" s="12">
        <v>550</v>
      </c>
      <c r="K74" s="29">
        <v>575</v>
      </c>
      <c r="L74" s="29">
        <v>500</v>
      </c>
      <c r="M74" s="29">
        <v>525</v>
      </c>
      <c r="N74" s="31">
        <v>575</v>
      </c>
      <c r="O74" s="12">
        <v>600</v>
      </c>
      <c r="P74" s="29">
        <v>600</v>
      </c>
      <c r="Q74" s="29">
        <v>450</v>
      </c>
      <c r="R74" s="29">
        <v>400</v>
      </c>
      <c r="S74" s="33">
        <v>500</v>
      </c>
      <c r="T74" s="520">
        <v>600</v>
      </c>
      <c r="U74" s="576">
        <v>650</v>
      </c>
      <c r="V74" s="576">
        <v>400</v>
      </c>
      <c r="W74" s="576">
        <v>425</v>
      </c>
      <c r="X74" s="577">
        <v>450</v>
      </c>
      <c r="Y74" s="520">
        <v>625</v>
      </c>
      <c r="Z74" s="576">
        <v>600</v>
      </c>
      <c r="AA74" s="576">
        <v>425</v>
      </c>
      <c r="AB74" s="576">
        <v>475</v>
      </c>
      <c r="AC74" s="521">
        <v>575</v>
      </c>
      <c r="AD74" s="68">
        <f t="shared" si="17"/>
        <v>625</v>
      </c>
      <c r="AE74" s="14">
        <f t="shared" si="18"/>
        <v>550</v>
      </c>
      <c r="AF74" s="14">
        <f t="shared" si="19"/>
        <v>583.33333333333337</v>
      </c>
      <c r="AG74" s="15">
        <f t="shared" si="20"/>
        <v>650</v>
      </c>
      <c r="AH74" s="15">
        <f t="shared" si="21"/>
        <v>525</v>
      </c>
      <c r="AI74" s="15">
        <f t="shared" si="22"/>
        <v>591.66666666666663</v>
      </c>
      <c r="AJ74" s="16">
        <f t="shared" si="23"/>
        <v>500</v>
      </c>
      <c r="AK74" s="16">
        <f>MIN(G74,L74,Q74,V74,AA74)</f>
        <v>400</v>
      </c>
      <c r="AL74" s="16">
        <f t="shared" si="25"/>
        <v>441.66666666666669</v>
      </c>
      <c r="AM74" s="17">
        <f t="shared" si="26"/>
        <v>550</v>
      </c>
      <c r="AN74" s="17">
        <f t="shared" si="27"/>
        <v>400</v>
      </c>
      <c r="AO74" s="17">
        <f t="shared" si="28"/>
        <v>475</v>
      </c>
      <c r="AP74" s="18">
        <f t="shared" si="29"/>
        <v>575</v>
      </c>
      <c r="AQ74" s="18">
        <f t="shared" si="30"/>
        <v>450</v>
      </c>
      <c r="AR74" s="18">
        <f t="shared" si="31"/>
        <v>550</v>
      </c>
      <c r="AS74" s="132">
        <f t="shared" si="32"/>
        <v>5.2833333333333341</v>
      </c>
    </row>
    <row r="75" spans="1:45" x14ac:dyDescent="0.3">
      <c r="A75" s="269"/>
      <c r="B75" s="271">
        <v>70</v>
      </c>
      <c r="C75" s="100" t="str">
        <f>VLOOKUP(B:B,'Start List Youth'!C:F,2,FALSE)</f>
        <v>VANNOTTI Clara</v>
      </c>
      <c r="D75" s="127" t="str">
        <f>VLOOKUP(B:B,'Start List Youth'!C:F,4,FALSE)</f>
        <v>LNZ</v>
      </c>
      <c r="E75" s="12">
        <v>625</v>
      </c>
      <c r="F75" s="29">
        <v>650</v>
      </c>
      <c r="G75" s="29">
        <v>550</v>
      </c>
      <c r="H75" s="29">
        <v>675</v>
      </c>
      <c r="I75" s="31">
        <v>625</v>
      </c>
      <c r="J75" s="12">
        <v>550</v>
      </c>
      <c r="K75" s="29">
        <v>575</v>
      </c>
      <c r="L75" s="29">
        <v>450</v>
      </c>
      <c r="M75" s="29">
        <v>525</v>
      </c>
      <c r="N75" s="31">
        <v>550</v>
      </c>
      <c r="O75" s="12">
        <v>600</v>
      </c>
      <c r="P75" s="29">
        <v>525</v>
      </c>
      <c r="Q75" s="29">
        <v>500</v>
      </c>
      <c r="R75" s="29">
        <v>625</v>
      </c>
      <c r="S75" s="33">
        <v>525</v>
      </c>
      <c r="T75" s="520">
        <v>550</v>
      </c>
      <c r="U75" s="576">
        <v>600</v>
      </c>
      <c r="V75" s="576">
        <v>500</v>
      </c>
      <c r="W75" s="576">
        <v>525</v>
      </c>
      <c r="X75" s="577">
        <v>475</v>
      </c>
      <c r="Y75" s="520">
        <v>650</v>
      </c>
      <c r="Z75" s="576">
        <v>625</v>
      </c>
      <c r="AA75" s="576">
        <v>450</v>
      </c>
      <c r="AB75" s="576">
        <v>625</v>
      </c>
      <c r="AC75" s="521">
        <v>625</v>
      </c>
      <c r="AD75" s="68">
        <f t="shared" si="17"/>
        <v>650</v>
      </c>
      <c r="AE75" s="14">
        <f t="shared" si="18"/>
        <v>550</v>
      </c>
      <c r="AF75" s="14">
        <f t="shared" si="19"/>
        <v>591.66666666666663</v>
      </c>
      <c r="AG75" s="15">
        <f t="shared" si="20"/>
        <v>650</v>
      </c>
      <c r="AH75" s="15">
        <f t="shared" si="21"/>
        <v>525</v>
      </c>
      <c r="AI75" s="15">
        <f t="shared" si="22"/>
        <v>600</v>
      </c>
      <c r="AJ75" s="16">
        <f t="shared" si="23"/>
        <v>550</v>
      </c>
      <c r="AK75" s="16">
        <f t="shared" si="24"/>
        <v>450</v>
      </c>
      <c r="AL75" s="16">
        <f t="shared" si="25"/>
        <v>483.33333333333331</v>
      </c>
      <c r="AM75" s="17">
        <f t="shared" si="26"/>
        <v>675</v>
      </c>
      <c r="AN75" s="17">
        <f t="shared" si="27"/>
        <v>525</v>
      </c>
      <c r="AO75" s="17">
        <f t="shared" si="28"/>
        <v>591.66666666666663</v>
      </c>
      <c r="AP75" s="18">
        <f t="shared" si="29"/>
        <v>625</v>
      </c>
      <c r="AQ75" s="18">
        <f t="shared" si="30"/>
        <v>475</v>
      </c>
      <c r="AR75" s="18">
        <f t="shared" si="31"/>
        <v>566.66666666666663</v>
      </c>
      <c r="AS75" s="132">
        <f t="shared" si="32"/>
        <v>5.6666666666666661</v>
      </c>
    </row>
    <row r="76" spans="1:45" hidden="1" x14ac:dyDescent="0.3">
      <c r="A76" s="269"/>
      <c r="B76" s="271">
        <v>71</v>
      </c>
      <c r="C76" s="100">
        <f>VLOOKUP(B:B,'Start List Youth'!C:F,2,FALSE)</f>
        <v>0</v>
      </c>
      <c r="D76" s="127">
        <f>VLOOKUP(B:B,'Start List Youth'!C:F,4,FALSE)</f>
        <v>0</v>
      </c>
      <c r="E76" s="12"/>
      <c r="F76" s="29"/>
      <c r="G76" s="29"/>
      <c r="H76" s="29"/>
      <c r="I76" s="31"/>
      <c r="J76" s="12"/>
      <c r="K76" s="29"/>
      <c r="L76" s="29"/>
      <c r="M76" s="29"/>
      <c r="N76" s="31"/>
      <c r="O76" s="12"/>
      <c r="P76" s="29"/>
      <c r="Q76" s="29"/>
      <c r="R76" s="29"/>
      <c r="S76" s="33"/>
      <c r="T76" s="520">
        <f t="shared" ref="T76:X83" si="33">+(E76+J76+O76)/3</f>
        <v>0</v>
      </c>
      <c r="U76" s="576">
        <f t="shared" si="33"/>
        <v>0</v>
      </c>
      <c r="V76" s="576">
        <f t="shared" si="33"/>
        <v>0</v>
      </c>
      <c r="W76" s="576">
        <f t="shared" si="33"/>
        <v>0</v>
      </c>
      <c r="X76" s="577">
        <f t="shared" si="33"/>
        <v>0</v>
      </c>
      <c r="Y76" s="520"/>
      <c r="Z76" s="576"/>
      <c r="AA76" s="576"/>
      <c r="AB76" s="576"/>
      <c r="AC76" s="521"/>
      <c r="AD76" s="68">
        <f t="shared" si="17"/>
        <v>0</v>
      </c>
      <c r="AE76" s="14">
        <f t="shared" si="18"/>
        <v>0</v>
      </c>
      <c r="AF76" s="14">
        <f t="shared" si="19"/>
        <v>0</v>
      </c>
      <c r="AG76" s="15">
        <f t="shared" si="20"/>
        <v>0</v>
      </c>
      <c r="AH76" s="15">
        <f t="shared" si="21"/>
        <v>0</v>
      </c>
      <c r="AI76" s="15">
        <f t="shared" si="22"/>
        <v>0</v>
      </c>
      <c r="AJ76" s="16">
        <f t="shared" si="23"/>
        <v>0</v>
      </c>
      <c r="AK76" s="16">
        <f t="shared" si="24"/>
        <v>0</v>
      </c>
      <c r="AL76" s="16">
        <f t="shared" si="25"/>
        <v>0</v>
      </c>
      <c r="AM76" s="17">
        <f t="shared" si="26"/>
        <v>0</v>
      </c>
      <c r="AN76" s="17">
        <f t="shared" si="27"/>
        <v>0</v>
      </c>
      <c r="AO76" s="17">
        <f t="shared" si="28"/>
        <v>0</v>
      </c>
      <c r="AP76" s="18">
        <f t="shared" si="29"/>
        <v>0</v>
      </c>
      <c r="AQ76" s="18">
        <f t="shared" si="30"/>
        <v>0</v>
      </c>
      <c r="AR76" s="18">
        <f t="shared" si="31"/>
        <v>0</v>
      </c>
      <c r="AS76" s="132">
        <f t="shared" si="32"/>
        <v>0</v>
      </c>
    </row>
    <row r="77" spans="1:45" hidden="1" x14ac:dyDescent="0.3">
      <c r="A77" s="269"/>
      <c r="B77" s="271">
        <v>72</v>
      </c>
      <c r="C77" s="100">
        <f>VLOOKUP(B:B,'Start List Youth'!C:F,2,FALSE)</f>
        <v>0</v>
      </c>
      <c r="D77" s="127">
        <f>VLOOKUP(B:B,'Start List Youth'!C:F,4,FALSE)</f>
        <v>0</v>
      </c>
      <c r="E77" s="12"/>
      <c r="F77" s="29"/>
      <c r="G77" s="29"/>
      <c r="H77" s="29"/>
      <c r="I77" s="31"/>
      <c r="J77" s="12"/>
      <c r="K77" s="29"/>
      <c r="L77" s="29"/>
      <c r="M77" s="29"/>
      <c r="N77" s="31"/>
      <c r="O77" s="12"/>
      <c r="P77" s="29"/>
      <c r="Q77" s="29"/>
      <c r="R77" s="29"/>
      <c r="S77" s="33"/>
      <c r="T77" s="520">
        <f t="shared" si="33"/>
        <v>0</v>
      </c>
      <c r="U77" s="576">
        <f t="shared" si="33"/>
        <v>0</v>
      </c>
      <c r="V77" s="576">
        <f t="shared" si="33"/>
        <v>0</v>
      </c>
      <c r="W77" s="576">
        <f t="shared" si="33"/>
        <v>0</v>
      </c>
      <c r="X77" s="577">
        <f t="shared" si="33"/>
        <v>0</v>
      </c>
      <c r="Y77" s="520"/>
      <c r="Z77" s="576"/>
      <c r="AA77" s="576"/>
      <c r="AB77" s="576"/>
      <c r="AC77" s="521"/>
      <c r="AD77" s="68">
        <f t="shared" si="17"/>
        <v>0</v>
      </c>
      <c r="AE77" s="14">
        <f t="shared" si="18"/>
        <v>0</v>
      </c>
      <c r="AF77" s="14">
        <f t="shared" si="19"/>
        <v>0</v>
      </c>
      <c r="AG77" s="15">
        <f t="shared" si="20"/>
        <v>0</v>
      </c>
      <c r="AH77" s="15">
        <f t="shared" si="21"/>
        <v>0</v>
      </c>
      <c r="AI77" s="15">
        <f t="shared" si="22"/>
        <v>0</v>
      </c>
      <c r="AJ77" s="16">
        <f t="shared" si="23"/>
        <v>0</v>
      </c>
      <c r="AK77" s="16">
        <f t="shared" si="24"/>
        <v>0</v>
      </c>
      <c r="AL77" s="16">
        <f t="shared" si="25"/>
        <v>0</v>
      </c>
      <c r="AM77" s="17">
        <f t="shared" si="26"/>
        <v>0</v>
      </c>
      <c r="AN77" s="17">
        <f t="shared" si="27"/>
        <v>0</v>
      </c>
      <c r="AO77" s="17">
        <f t="shared" si="28"/>
        <v>0</v>
      </c>
      <c r="AP77" s="18">
        <f t="shared" si="29"/>
        <v>0</v>
      </c>
      <c r="AQ77" s="18">
        <f t="shared" si="30"/>
        <v>0</v>
      </c>
      <c r="AR77" s="18">
        <f t="shared" si="31"/>
        <v>0</v>
      </c>
      <c r="AS77" s="132">
        <f t="shared" si="32"/>
        <v>0</v>
      </c>
    </row>
    <row r="78" spans="1:45" hidden="1" x14ac:dyDescent="0.3">
      <c r="A78" s="269"/>
      <c r="B78" s="271">
        <v>73</v>
      </c>
      <c r="C78" s="100">
        <f>VLOOKUP(B:B,'Start List Youth'!C:F,2,FALSE)</f>
        <v>0</v>
      </c>
      <c r="D78" s="127">
        <f>VLOOKUP(B:B,'Start List Youth'!C:F,4,FALSE)</f>
        <v>0</v>
      </c>
      <c r="E78" s="12"/>
      <c r="F78" s="29"/>
      <c r="G78" s="29"/>
      <c r="H78" s="29"/>
      <c r="I78" s="31"/>
      <c r="J78" s="12"/>
      <c r="K78" s="29"/>
      <c r="L78" s="29"/>
      <c r="M78" s="29"/>
      <c r="N78" s="31"/>
      <c r="O78" s="12"/>
      <c r="P78" s="29"/>
      <c r="Q78" s="29"/>
      <c r="R78" s="29"/>
      <c r="S78" s="33"/>
      <c r="T78" s="520">
        <f t="shared" si="33"/>
        <v>0</v>
      </c>
      <c r="U78" s="576">
        <f t="shared" si="33"/>
        <v>0</v>
      </c>
      <c r="V78" s="576">
        <f t="shared" si="33"/>
        <v>0</v>
      </c>
      <c r="W78" s="576">
        <f t="shared" si="33"/>
        <v>0</v>
      </c>
      <c r="X78" s="577">
        <f t="shared" si="33"/>
        <v>0</v>
      </c>
      <c r="Y78" s="520"/>
      <c r="Z78" s="576"/>
      <c r="AA78" s="576"/>
      <c r="AB78" s="576"/>
      <c r="AC78" s="521"/>
      <c r="AD78" s="68">
        <f t="shared" si="17"/>
        <v>0</v>
      </c>
      <c r="AE78" s="14">
        <f t="shared" si="18"/>
        <v>0</v>
      </c>
      <c r="AF78" s="14">
        <f t="shared" si="19"/>
        <v>0</v>
      </c>
      <c r="AG78" s="15">
        <f t="shared" si="20"/>
        <v>0</v>
      </c>
      <c r="AH78" s="15">
        <f t="shared" si="21"/>
        <v>0</v>
      </c>
      <c r="AI78" s="15">
        <f t="shared" si="22"/>
        <v>0</v>
      </c>
      <c r="AJ78" s="16">
        <f t="shared" si="23"/>
        <v>0</v>
      </c>
      <c r="AK78" s="16">
        <f t="shared" si="24"/>
        <v>0</v>
      </c>
      <c r="AL78" s="16">
        <f t="shared" si="25"/>
        <v>0</v>
      </c>
      <c r="AM78" s="17">
        <f t="shared" si="26"/>
        <v>0</v>
      </c>
      <c r="AN78" s="17">
        <f t="shared" si="27"/>
        <v>0</v>
      </c>
      <c r="AO78" s="17">
        <f t="shared" si="28"/>
        <v>0</v>
      </c>
      <c r="AP78" s="18">
        <f t="shared" si="29"/>
        <v>0</v>
      </c>
      <c r="AQ78" s="18">
        <f t="shared" si="30"/>
        <v>0</v>
      </c>
      <c r="AR78" s="18">
        <f t="shared" si="31"/>
        <v>0</v>
      </c>
      <c r="AS78" s="132">
        <f t="shared" si="32"/>
        <v>0</v>
      </c>
    </row>
    <row r="79" spans="1:45" hidden="1" x14ac:dyDescent="0.3">
      <c r="A79" s="269"/>
      <c r="B79" s="271">
        <v>74</v>
      </c>
      <c r="C79" s="100">
        <f>VLOOKUP(B:B,'Start List Youth'!C:F,2,FALSE)</f>
        <v>0</v>
      </c>
      <c r="D79" s="127">
        <f>VLOOKUP(B:B,'Start List Youth'!C:F,4,FALSE)</f>
        <v>0</v>
      </c>
      <c r="E79" s="12"/>
      <c r="F79" s="29"/>
      <c r="G79" s="29"/>
      <c r="H79" s="29"/>
      <c r="I79" s="31"/>
      <c r="J79" s="12"/>
      <c r="K79" s="29"/>
      <c r="L79" s="29"/>
      <c r="M79" s="29"/>
      <c r="N79" s="31"/>
      <c r="O79" s="12"/>
      <c r="P79" s="29"/>
      <c r="Q79" s="29"/>
      <c r="R79" s="29"/>
      <c r="S79" s="33"/>
      <c r="T79" s="520">
        <f t="shared" si="33"/>
        <v>0</v>
      </c>
      <c r="U79" s="576">
        <f t="shared" si="33"/>
        <v>0</v>
      </c>
      <c r="V79" s="576">
        <f t="shared" si="33"/>
        <v>0</v>
      </c>
      <c r="W79" s="576">
        <f t="shared" si="33"/>
        <v>0</v>
      </c>
      <c r="X79" s="577">
        <f t="shared" si="33"/>
        <v>0</v>
      </c>
      <c r="Y79" s="520"/>
      <c r="Z79" s="576"/>
      <c r="AA79" s="576"/>
      <c r="AB79" s="576"/>
      <c r="AC79" s="521"/>
      <c r="AD79" s="68">
        <f t="shared" si="17"/>
        <v>0</v>
      </c>
      <c r="AE79" s="14">
        <f t="shared" si="18"/>
        <v>0</v>
      </c>
      <c r="AF79" s="14">
        <f t="shared" si="19"/>
        <v>0</v>
      </c>
      <c r="AG79" s="15">
        <f t="shared" si="20"/>
        <v>0</v>
      </c>
      <c r="AH79" s="15">
        <f t="shared" si="21"/>
        <v>0</v>
      </c>
      <c r="AI79" s="15">
        <f t="shared" si="22"/>
        <v>0</v>
      </c>
      <c r="AJ79" s="16">
        <f t="shared" si="23"/>
        <v>0</v>
      </c>
      <c r="AK79" s="16">
        <f t="shared" si="24"/>
        <v>0</v>
      </c>
      <c r="AL79" s="16">
        <f t="shared" si="25"/>
        <v>0</v>
      </c>
      <c r="AM79" s="17">
        <f t="shared" si="26"/>
        <v>0</v>
      </c>
      <c r="AN79" s="17">
        <f t="shared" si="27"/>
        <v>0</v>
      </c>
      <c r="AO79" s="17">
        <f t="shared" si="28"/>
        <v>0</v>
      </c>
      <c r="AP79" s="18">
        <f t="shared" si="29"/>
        <v>0</v>
      </c>
      <c r="AQ79" s="18">
        <f t="shared" si="30"/>
        <v>0</v>
      </c>
      <c r="AR79" s="18">
        <f t="shared" si="31"/>
        <v>0</v>
      </c>
      <c r="AS79" s="132">
        <f t="shared" si="32"/>
        <v>0</v>
      </c>
    </row>
    <row r="80" spans="1:45" hidden="1" x14ac:dyDescent="0.3">
      <c r="A80" s="269"/>
      <c r="B80" s="271">
        <v>75</v>
      </c>
      <c r="C80" s="100">
        <f>VLOOKUP(B:B,'Start List Youth'!C:F,2,FALSE)</f>
        <v>0</v>
      </c>
      <c r="D80" s="127">
        <f>VLOOKUP(B:B,'Start List Youth'!C:F,4,FALSE)</f>
        <v>0</v>
      </c>
      <c r="E80" s="12"/>
      <c r="F80" s="29"/>
      <c r="G80" s="29"/>
      <c r="H80" s="29"/>
      <c r="I80" s="31"/>
      <c r="J80" s="12"/>
      <c r="K80" s="29"/>
      <c r="L80" s="29"/>
      <c r="M80" s="29"/>
      <c r="N80" s="31"/>
      <c r="O80" s="12"/>
      <c r="P80" s="29"/>
      <c r="Q80" s="29"/>
      <c r="R80" s="29"/>
      <c r="S80" s="33"/>
      <c r="T80" s="520">
        <f t="shared" si="33"/>
        <v>0</v>
      </c>
      <c r="U80" s="576">
        <f t="shared" si="33"/>
        <v>0</v>
      </c>
      <c r="V80" s="576">
        <f t="shared" si="33"/>
        <v>0</v>
      </c>
      <c r="W80" s="576">
        <f t="shared" si="33"/>
        <v>0</v>
      </c>
      <c r="X80" s="577">
        <f t="shared" si="33"/>
        <v>0</v>
      </c>
      <c r="Y80" s="520"/>
      <c r="Z80" s="576"/>
      <c r="AA80" s="576"/>
      <c r="AB80" s="576"/>
      <c r="AC80" s="521"/>
      <c r="AD80" s="68">
        <f t="shared" si="17"/>
        <v>0</v>
      </c>
      <c r="AE80" s="14">
        <f t="shared" si="18"/>
        <v>0</v>
      </c>
      <c r="AF80" s="14">
        <f t="shared" si="19"/>
        <v>0</v>
      </c>
      <c r="AG80" s="15">
        <f t="shared" si="20"/>
        <v>0</v>
      </c>
      <c r="AH80" s="15">
        <f t="shared" si="21"/>
        <v>0</v>
      </c>
      <c r="AI80" s="15">
        <f t="shared" si="22"/>
        <v>0</v>
      </c>
      <c r="AJ80" s="16">
        <f t="shared" si="23"/>
        <v>0</v>
      </c>
      <c r="AK80" s="16">
        <f t="shared" si="24"/>
        <v>0</v>
      </c>
      <c r="AL80" s="16">
        <f t="shared" si="25"/>
        <v>0</v>
      </c>
      <c r="AM80" s="17">
        <f t="shared" si="26"/>
        <v>0</v>
      </c>
      <c r="AN80" s="17">
        <f t="shared" si="27"/>
        <v>0</v>
      </c>
      <c r="AO80" s="17">
        <f t="shared" si="28"/>
        <v>0</v>
      </c>
      <c r="AP80" s="18">
        <f t="shared" si="29"/>
        <v>0</v>
      </c>
      <c r="AQ80" s="18">
        <f t="shared" si="30"/>
        <v>0</v>
      </c>
      <c r="AR80" s="18">
        <f t="shared" si="31"/>
        <v>0</v>
      </c>
      <c r="AS80" s="132">
        <f t="shared" si="32"/>
        <v>0</v>
      </c>
    </row>
    <row r="81" spans="1:62" hidden="1" x14ac:dyDescent="0.3">
      <c r="A81" s="269"/>
      <c r="B81" s="271">
        <v>76</v>
      </c>
      <c r="C81" s="100">
        <f>VLOOKUP(B:B,'Start List Youth'!C:F,2,FALSE)</f>
        <v>0</v>
      </c>
      <c r="D81" s="127">
        <f>VLOOKUP(B:B,'Start List Youth'!C:F,4,FALSE)</f>
        <v>0</v>
      </c>
      <c r="E81" s="12"/>
      <c r="F81" s="29"/>
      <c r="G81" s="29"/>
      <c r="H81" s="29"/>
      <c r="I81" s="31"/>
      <c r="J81" s="12"/>
      <c r="K81" s="29"/>
      <c r="L81" s="29"/>
      <c r="M81" s="29"/>
      <c r="N81" s="31"/>
      <c r="O81" s="12"/>
      <c r="P81" s="29"/>
      <c r="Q81" s="29"/>
      <c r="R81" s="29"/>
      <c r="S81" s="33"/>
      <c r="T81" s="520">
        <f t="shared" si="33"/>
        <v>0</v>
      </c>
      <c r="U81" s="576">
        <f t="shared" si="33"/>
        <v>0</v>
      </c>
      <c r="V81" s="576">
        <f t="shared" si="33"/>
        <v>0</v>
      </c>
      <c r="W81" s="576">
        <f t="shared" si="33"/>
        <v>0</v>
      </c>
      <c r="X81" s="577">
        <f t="shared" si="33"/>
        <v>0</v>
      </c>
      <c r="Y81" s="520"/>
      <c r="Z81" s="576"/>
      <c r="AA81" s="576"/>
      <c r="AB81" s="576"/>
      <c r="AC81" s="521"/>
      <c r="AD81" s="68">
        <f t="shared" si="17"/>
        <v>0</v>
      </c>
      <c r="AE81" s="14">
        <f t="shared" si="18"/>
        <v>0</v>
      </c>
      <c r="AF81" s="14">
        <f t="shared" si="19"/>
        <v>0</v>
      </c>
      <c r="AG81" s="15">
        <f t="shared" si="20"/>
        <v>0</v>
      </c>
      <c r="AH81" s="15">
        <f t="shared" si="21"/>
        <v>0</v>
      </c>
      <c r="AI81" s="15">
        <f t="shared" si="22"/>
        <v>0</v>
      </c>
      <c r="AJ81" s="16">
        <f t="shared" si="23"/>
        <v>0</v>
      </c>
      <c r="AK81" s="16">
        <f t="shared" si="24"/>
        <v>0</v>
      </c>
      <c r="AL81" s="16">
        <f t="shared" si="25"/>
        <v>0</v>
      </c>
      <c r="AM81" s="17">
        <f t="shared" si="26"/>
        <v>0</v>
      </c>
      <c r="AN81" s="17">
        <f t="shared" si="27"/>
        <v>0</v>
      </c>
      <c r="AO81" s="17">
        <f t="shared" si="28"/>
        <v>0</v>
      </c>
      <c r="AP81" s="18">
        <f t="shared" si="29"/>
        <v>0</v>
      </c>
      <c r="AQ81" s="18">
        <f t="shared" si="30"/>
        <v>0</v>
      </c>
      <c r="AR81" s="18">
        <f t="shared" si="31"/>
        <v>0</v>
      </c>
      <c r="AS81" s="132">
        <f t="shared" si="32"/>
        <v>0</v>
      </c>
    </row>
    <row r="82" spans="1:62" hidden="1" x14ac:dyDescent="0.3">
      <c r="A82" s="269"/>
      <c r="B82" s="271">
        <v>77</v>
      </c>
      <c r="C82" s="100">
        <f>VLOOKUP(B:B,'Start List Youth'!C:F,2,FALSE)</f>
        <v>0</v>
      </c>
      <c r="D82" s="127">
        <f>VLOOKUP(B:B,'Start List Youth'!C:F,4,FALSE)</f>
        <v>0</v>
      </c>
      <c r="E82" s="12"/>
      <c r="F82" s="29"/>
      <c r="G82" s="29"/>
      <c r="H82" s="29"/>
      <c r="I82" s="31"/>
      <c r="J82" s="12"/>
      <c r="K82" s="29"/>
      <c r="L82" s="29"/>
      <c r="M82" s="29"/>
      <c r="N82" s="31"/>
      <c r="O82" s="12"/>
      <c r="P82" s="29"/>
      <c r="Q82" s="29"/>
      <c r="R82" s="29"/>
      <c r="S82" s="33"/>
      <c r="T82" s="520">
        <f t="shared" si="33"/>
        <v>0</v>
      </c>
      <c r="U82" s="576">
        <f t="shared" si="33"/>
        <v>0</v>
      </c>
      <c r="V82" s="576">
        <f t="shared" si="33"/>
        <v>0</v>
      </c>
      <c r="W82" s="576">
        <f t="shared" si="33"/>
        <v>0</v>
      </c>
      <c r="X82" s="577">
        <f t="shared" si="33"/>
        <v>0</v>
      </c>
      <c r="Y82" s="520"/>
      <c r="Z82" s="576"/>
      <c r="AA82" s="576"/>
      <c r="AB82" s="576"/>
      <c r="AC82" s="521"/>
      <c r="AD82" s="68">
        <f t="shared" si="17"/>
        <v>0</v>
      </c>
      <c r="AE82" s="14">
        <f t="shared" si="18"/>
        <v>0</v>
      </c>
      <c r="AF82" s="14">
        <f t="shared" si="19"/>
        <v>0</v>
      </c>
      <c r="AG82" s="15">
        <f t="shared" si="20"/>
        <v>0</v>
      </c>
      <c r="AH82" s="15">
        <f t="shared" si="21"/>
        <v>0</v>
      </c>
      <c r="AI82" s="15">
        <f t="shared" si="22"/>
        <v>0</v>
      </c>
      <c r="AJ82" s="16">
        <f t="shared" si="23"/>
        <v>0</v>
      </c>
      <c r="AK82" s="16">
        <f t="shared" si="24"/>
        <v>0</v>
      </c>
      <c r="AL82" s="16">
        <f t="shared" si="25"/>
        <v>0</v>
      </c>
      <c r="AM82" s="17">
        <f t="shared" si="26"/>
        <v>0</v>
      </c>
      <c r="AN82" s="17">
        <f t="shared" si="27"/>
        <v>0</v>
      </c>
      <c r="AO82" s="17">
        <f t="shared" si="28"/>
        <v>0</v>
      </c>
      <c r="AP82" s="18">
        <f t="shared" si="29"/>
        <v>0</v>
      </c>
      <c r="AQ82" s="18">
        <f t="shared" si="30"/>
        <v>0</v>
      </c>
      <c r="AR82" s="18">
        <f t="shared" si="31"/>
        <v>0</v>
      </c>
      <c r="AS82" s="132">
        <f t="shared" si="32"/>
        <v>0</v>
      </c>
    </row>
    <row r="83" spans="1:62" hidden="1" x14ac:dyDescent="0.3">
      <c r="A83" s="269"/>
      <c r="B83" s="271">
        <v>78</v>
      </c>
      <c r="C83" s="100">
        <f>VLOOKUP(B:B,'Start List Youth'!C:F,2,FALSE)</f>
        <v>0</v>
      </c>
      <c r="D83" s="127">
        <f>VLOOKUP(B:B,'Start List Youth'!C:F,4,FALSE)</f>
        <v>0</v>
      </c>
      <c r="E83" s="12"/>
      <c r="F83" s="29"/>
      <c r="G83" s="29"/>
      <c r="H83" s="29"/>
      <c r="I83" s="31"/>
      <c r="J83" s="12"/>
      <c r="K83" s="29"/>
      <c r="L83" s="29"/>
      <c r="M83" s="29"/>
      <c r="N83" s="31"/>
      <c r="O83" s="12"/>
      <c r="P83" s="29"/>
      <c r="Q83" s="29"/>
      <c r="R83" s="29"/>
      <c r="S83" s="33"/>
      <c r="T83" s="520">
        <f t="shared" si="33"/>
        <v>0</v>
      </c>
      <c r="U83" s="576">
        <f t="shared" si="33"/>
        <v>0</v>
      </c>
      <c r="V83" s="576">
        <f t="shared" si="33"/>
        <v>0</v>
      </c>
      <c r="W83" s="576">
        <f t="shared" si="33"/>
        <v>0</v>
      </c>
      <c r="X83" s="577">
        <f t="shared" si="33"/>
        <v>0</v>
      </c>
      <c r="Y83" s="520"/>
      <c r="Z83" s="576"/>
      <c r="AA83" s="576"/>
      <c r="AB83" s="576"/>
      <c r="AC83" s="521"/>
      <c r="AD83" s="68">
        <f t="shared" si="17"/>
        <v>0</v>
      </c>
      <c r="AE83" s="14">
        <f t="shared" si="18"/>
        <v>0</v>
      </c>
      <c r="AF83" s="14">
        <f t="shared" si="19"/>
        <v>0</v>
      </c>
      <c r="AG83" s="15">
        <f t="shared" si="20"/>
        <v>0</v>
      </c>
      <c r="AH83" s="15">
        <f t="shared" si="21"/>
        <v>0</v>
      </c>
      <c r="AI83" s="15">
        <f t="shared" si="22"/>
        <v>0</v>
      </c>
      <c r="AJ83" s="16">
        <f t="shared" si="23"/>
        <v>0</v>
      </c>
      <c r="AK83" s="16">
        <f t="shared" si="24"/>
        <v>0</v>
      </c>
      <c r="AL83" s="16">
        <f t="shared" si="25"/>
        <v>0</v>
      </c>
      <c r="AM83" s="17">
        <f t="shared" si="26"/>
        <v>0</v>
      </c>
      <c r="AN83" s="17">
        <f t="shared" si="27"/>
        <v>0</v>
      </c>
      <c r="AO83" s="17">
        <f t="shared" si="28"/>
        <v>0</v>
      </c>
      <c r="AP83" s="18">
        <f t="shared" si="29"/>
        <v>0</v>
      </c>
      <c r="AQ83" s="18">
        <f t="shared" si="30"/>
        <v>0</v>
      </c>
      <c r="AR83" s="18">
        <f t="shared" si="31"/>
        <v>0</v>
      </c>
      <c r="AS83" s="132">
        <f t="shared" si="32"/>
        <v>0</v>
      </c>
    </row>
    <row r="84" spans="1:62" hidden="1" x14ac:dyDescent="0.3">
      <c r="A84" s="269"/>
      <c r="B84" s="271">
        <v>79</v>
      </c>
      <c r="C84" s="100">
        <f>VLOOKUP(B:B,'Start List Youth'!C:F,2,FALSE)</f>
        <v>0</v>
      </c>
      <c r="D84" s="127">
        <f>VLOOKUP(B:B,'Start List Youth'!C:F,4,FALSE)</f>
        <v>0</v>
      </c>
      <c r="E84" s="12"/>
      <c r="F84" s="29"/>
      <c r="G84" s="29"/>
      <c r="H84" s="29"/>
      <c r="I84" s="31"/>
      <c r="J84" s="12"/>
      <c r="K84" s="29"/>
      <c r="L84" s="29"/>
      <c r="M84" s="29"/>
      <c r="N84" s="31"/>
      <c r="O84" s="12"/>
      <c r="P84" s="29"/>
      <c r="Q84" s="29"/>
      <c r="R84" s="29"/>
      <c r="S84" s="33"/>
      <c r="T84" s="520">
        <f t="shared" ref="T84:X90" si="34">+(E84+J84+O84)/3</f>
        <v>0</v>
      </c>
      <c r="U84" s="576">
        <f t="shared" si="34"/>
        <v>0</v>
      </c>
      <c r="V84" s="576">
        <f t="shared" si="34"/>
        <v>0</v>
      </c>
      <c r="W84" s="576">
        <f t="shared" si="34"/>
        <v>0</v>
      </c>
      <c r="X84" s="577">
        <f t="shared" si="34"/>
        <v>0</v>
      </c>
      <c r="Y84" s="520"/>
      <c r="Z84" s="576"/>
      <c r="AA84" s="576"/>
      <c r="AB84" s="576"/>
      <c r="AC84" s="521"/>
      <c r="AD84" s="68">
        <f t="shared" si="17"/>
        <v>0</v>
      </c>
      <c r="AE84" s="14">
        <f t="shared" si="18"/>
        <v>0</v>
      </c>
      <c r="AF84" s="14">
        <f t="shared" si="19"/>
        <v>0</v>
      </c>
      <c r="AG84" s="15">
        <f t="shared" si="20"/>
        <v>0</v>
      </c>
      <c r="AH84" s="15">
        <f t="shared" si="21"/>
        <v>0</v>
      </c>
      <c r="AI84" s="15">
        <f t="shared" si="22"/>
        <v>0</v>
      </c>
      <c r="AJ84" s="16">
        <f t="shared" si="23"/>
        <v>0</v>
      </c>
      <c r="AK84" s="16">
        <f t="shared" si="24"/>
        <v>0</v>
      </c>
      <c r="AL84" s="16">
        <f t="shared" si="25"/>
        <v>0</v>
      </c>
      <c r="AM84" s="17">
        <f t="shared" si="26"/>
        <v>0</v>
      </c>
      <c r="AN84" s="17">
        <f t="shared" si="27"/>
        <v>0</v>
      </c>
      <c r="AO84" s="17">
        <f t="shared" si="28"/>
        <v>0</v>
      </c>
      <c r="AP84" s="18">
        <f t="shared" si="29"/>
        <v>0</v>
      </c>
      <c r="AQ84" s="18">
        <f t="shared" si="30"/>
        <v>0</v>
      </c>
      <c r="AR84" s="18">
        <f t="shared" si="31"/>
        <v>0</v>
      </c>
      <c r="AS84" s="132">
        <f t="shared" si="32"/>
        <v>0</v>
      </c>
    </row>
    <row r="85" spans="1:62" hidden="1" x14ac:dyDescent="0.3">
      <c r="A85" s="269"/>
      <c r="B85" s="271">
        <v>80</v>
      </c>
      <c r="C85" s="100">
        <f>VLOOKUP(B:B,'Start List Youth'!C:F,2,FALSE)</f>
        <v>0</v>
      </c>
      <c r="D85" s="127">
        <f>VLOOKUP(B:B,'Start List Youth'!C:F,4,FALSE)</f>
        <v>0</v>
      </c>
      <c r="E85" s="12"/>
      <c r="F85" s="29"/>
      <c r="G85" s="29"/>
      <c r="H85" s="29"/>
      <c r="I85" s="31"/>
      <c r="J85" s="12"/>
      <c r="K85" s="29"/>
      <c r="L85" s="29"/>
      <c r="M85" s="29"/>
      <c r="N85" s="31"/>
      <c r="O85" s="12"/>
      <c r="P85" s="29"/>
      <c r="Q85" s="29"/>
      <c r="R85" s="29"/>
      <c r="S85" s="33"/>
      <c r="T85" s="520">
        <f t="shared" si="34"/>
        <v>0</v>
      </c>
      <c r="U85" s="576">
        <f t="shared" si="34"/>
        <v>0</v>
      </c>
      <c r="V85" s="576">
        <f t="shared" si="34"/>
        <v>0</v>
      </c>
      <c r="W85" s="576">
        <f t="shared" si="34"/>
        <v>0</v>
      </c>
      <c r="X85" s="577">
        <f t="shared" si="34"/>
        <v>0</v>
      </c>
      <c r="Y85" s="520"/>
      <c r="Z85" s="576"/>
      <c r="AA85" s="576"/>
      <c r="AB85" s="576"/>
      <c r="AC85" s="521"/>
      <c r="AD85" s="68">
        <f t="shared" si="17"/>
        <v>0</v>
      </c>
      <c r="AE85" s="14">
        <f t="shared" si="18"/>
        <v>0</v>
      </c>
      <c r="AF85" s="14">
        <f t="shared" si="19"/>
        <v>0</v>
      </c>
      <c r="AG85" s="15">
        <f t="shared" si="20"/>
        <v>0</v>
      </c>
      <c r="AH85" s="15">
        <f t="shared" si="21"/>
        <v>0</v>
      </c>
      <c r="AI85" s="15">
        <f t="shared" si="22"/>
        <v>0</v>
      </c>
      <c r="AJ85" s="16">
        <f t="shared" si="23"/>
        <v>0</v>
      </c>
      <c r="AK85" s="16">
        <f t="shared" si="24"/>
        <v>0</v>
      </c>
      <c r="AL85" s="16">
        <f t="shared" si="25"/>
        <v>0</v>
      </c>
      <c r="AM85" s="17">
        <f t="shared" si="26"/>
        <v>0</v>
      </c>
      <c r="AN85" s="17">
        <f t="shared" si="27"/>
        <v>0</v>
      </c>
      <c r="AO85" s="17">
        <f t="shared" si="28"/>
        <v>0</v>
      </c>
      <c r="AP85" s="18">
        <f t="shared" si="29"/>
        <v>0</v>
      </c>
      <c r="AQ85" s="18">
        <f t="shared" si="30"/>
        <v>0</v>
      </c>
      <c r="AR85" s="18">
        <f t="shared" si="31"/>
        <v>0</v>
      </c>
      <c r="AS85" s="132">
        <f t="shared" si="32"/>
        <v>0</v>
      </c>
    </row>
    <row r="86" spans="1:62" hidden="1" x14ac:dyDescent="0.3">
      <c r="A86" s="269"/>
      <c r="B86" s="271">
        <v>81</v>
      </c>
      <c r="C86" s="100">
        <f>VLOOKUP(B:B,'Start List Youth'!C:F,2,FALSE)</f>
        <v>0</v>
      </c>
      <c r="D86" s="127">
        <f>VLOOKUP(B:B,'Start List Youth'!C:F,4,FALSE)</f>
        <v>0</v>
      </c>
      <c r="E86" s="12"/>
      <c r="F86" s="29"/>
      <c r="G86" s="29"/>
      <c r="H86" s="29"/>
      <c r="I86" s="31"/>
      <c r="J86" s="12"/>
      <c r="K86" s="29"/>
      <c r="L86" s="29"/>
      <c r="M86" s="29"/>
      <c r="N86" s="31"/>
      <c r="O86" s="12"/>
      <c r="P86" s="29"/>
      <c r="Q86" s="29"/>
      <c r="R86" s="29"/>
      <c r="S86" s="33"/>
      <c r="T86" s="520">
        <f t="shared" si="34"/>
        <v>0</v>
      </c>
      <c r="U86" s="576">
        <f t="shared" si="34"/>
        <v>0</v>
      </c>
      <c r="V86" s="576">
        <f t="shared" si="34"/>
        <v>0</v>
      </c>
      <c r="W86" s="576">
        <f t="shared" si="34"/>
        <v>0</v>
      </c>
      <c r="X86" s="577">
        <f t="shared" si="34"/>
        <v>0</v>
      </c>
      <c r="Y86" s="520"/>
      <c r="Z86" s="576"/>
      <c r="AA86" s="576"/>
      <c r="AB86" s="576"/>
      <c r="AC86" s="521"/>
      <c r="AD86" s="68">
        <f t="shared" si="17"/>
        <v>0</v>
      </c>
      <c r="AE86" s="14">
        <f t="shared" si="18"/>
        <v>0</v>
      </c>
      <c r="AF86" s="14">
        <f t="shared" si="19"/>
        <v>0</v>
      </c>
      <c r="AG86" s="15">
        <f t="shared" si="20"/>
        <v>0</v>
      </c>
      <c r="AH86" s="15">
        <f t="shared" si="21"/>
        <v>0</v>
      </c>
      <c r="AI86" s="15">
        <f t="shared" si="22"/>
        <v>0</v>
      </c>
      <c r="AJ86" s="16">
        <f t="shared" si="23"/>
        <v>0</v>
      </c>
      <c r="AK86" s="16">
        <f t="shared" si="24"/>
        <v>0</v>
      </c>
      <c r="AL86" s="16">
        <f t="shared" si="25"/>
        <v>0</v>
      </c>
      <c r="AM86" s="17">
        <f t="shared" si="26"/>
        <v>0</v>
      </c>
      <c r="AN86" s="17">
        <f t="shared" si="27"/>
        <v>0</v>
      </c>
      <c r="AO86" s="17">
        <f t="shared" si="28"/>
        <v>0</v>
      </c>
      <c r="AP86" s="18">
        <f t="shared" si="29"/>
        <v>0</v>
      </c>
      <c r="AQ86" s="18">
        <f t="shared" si="30"/>
        <v>0</v>
      </c>
      <c r="AR86" s="18">
        <f t="shared" si="31"/>
        <v>0</v>
      </c>
      <c r="AS86" s="132">
        <f t="shared" si="32"/>
        <v>0</v>
      </c>
    </row>
    <row r="87" spans="1:62" hidden="1" x14ac:dyDescent="0.3">
      <c r="A87" s="269"/>
      <c r="B87" s="271">
        <v>82</v>
      </c>
      <c r="C87" s="100">
        <f>VLOOKUP(B:B,'Start List Youth'!C:F,2,FALSE)</f>
        <v>0</v>
      </c>
      <c r="D87" s="127">
        <f>VLOOKUP(B:B,'Start List Youth'!C:F,4,FALSE)</f>
        <v>0</v>
      </c>
      <c r="E87" s="12"/>
      <c r="F87" s="29"/>
      <c r="G87" s="29"/>
      <c r="H87" s="29"/>
      <c r="I87" s="31"/>
      <c r="J87" s="12"/>
      <c r="K87" s="29"/>
      <c r="L87" s="29"/>
      <c r="M87" s="29"/>
      <c r="N87" s="31"/>
      <c r="O87" s="12"/>
      <c r="P87" s="29"/>
      <c r="Q87" s="29"/>
      <c r="R87" s="29"/>
      <c r="S87" s="33"/>
      <c r="T87" s="520">
        <f t="shared" si="34"/>
        <v>0</v>
      </c>
      <c r="U87" s="576">
        <f t="shared" si="34"/>
        <v>0</v>
      </c>
      <c r="V87" s="576">
        <f t="shared" si="34"/>
        <v>0</v>
      </c>
      <c r="W87" s="576">
        <f t="shared" si="34"/>
        <v>0</v>
      </c>
      <c r="X87" s="577">
        <f t="shared" si="34"/>
        <v>0</v>
      </c>
      <c r="Y87" s="520"/>
      <c r="Z87" s="576"/>
      <c r="AA87" s="576"/>
      <c r="AB87" s="576"/>
      <c r="AC87" s="521"/>
      <c r="AD87" s="68">
        <f t="shared" si="17"/>
        <v>0</v>
      </c>
      <c r="AE87" s="14">
        <f t="shared" si="18"/>
        <v>0</v>
      </c>
      <c r="AF87" s="14">
        <f t="shared" si="19"/>
        <v>0</v>
      </c>
      <c r="AG87" s="15">
        <f t="shared" si="20"/>
        <v>0</v>
      </c>
      <c r="AH87" s="15">
        <f t="shared" si="21"/>
        <v>0</v>
      </c>
      <c r="AI87" s="15">
        <f t="shared" si="22"/>
        <v>0</v>
      </c>
      <c r="AJ87" s="16">
        <f t="shared" si="23"/>
        <v>0</v>
      </c>
      <c r="AK87" s="16">
        <f t="shared" si="24"/>
        <v>0</v>
      </c>
      <c r="AL87" s="16">
        <f t="shared" si="25"/>
        <v>0</v>
      </c>
      <c r="AM87" s="17">
        <f t="shared" si="26"/>
        <v>0</v>
      </c>
      <c r="AN87" s="17">
        <f t="shared" si="27"/>
        <v>0</v>
      </c>
      <c r="AO87" s="17">
        <f t="shared" si="28"/>
        <v>0</v>
      </c>
      <c r="AP87" s="18">
        <f t="shared" si="29"/>
        <v>0</v>
      </c>
      <c r="AQ87" s="18">
        <f t="shared" si="30"/>
        <v>0</v>
      </c>
      <c r="AR87" s="18">
        <f t="shared" si="31"/>
        <v>0</v>
      </c>
      <c r="AS87" s="132">
        <f t="shared" si="32"/>
        <v>0</v>
      </c>
    </row>
    <row r="88" spans="1:62" s="11" customFormat="1" ht="17.25" hidden="1" customHeight="1" x14ac:dyDescent="0.3">
      <c r="A88" s="269"/>
      <c r="B88" s="271">
        <v>83</v>
      </c>
      <c r="C88" s="100">
        <f>VLOOKUP(B:B,'Start List Youth'!C:F,2,FALSE)</f>
        <v>0</v>
      </c>
      <c r="D88" s="127">
        <f>VLOOKUP(B:B,'Start List Youth'!C:F,4,FALSE)</f>
        <v>0</v>
      </c>
      <c r="E88" s="12"/>
      <c r="F88" s="29"/>
      <c r="G88" s="29"/>
      <c r="H88" s="29"/>
      <c r="I88" s="31"/>
      <c r="J88" s="12"/>
      <c r="K88" s="29"/>
      <c r="L88" s="29"/>
      <c r="M88" s="29"/>
      <c r="N88" s="31"/>
      <c r="O88" s="12"/>
      <c r="P88" s="29"/>
      <c r="Q88" s="29"/>
      <c r="R88" s="29"/>
      <c r="S88" s="33"/>
      <c r="T88" s="520">
        <f t="shared" si="34"/>
        <v>0</v>
      </c>
      <c r="U88" s="576">
        <f t="shared" si="34"/>
        <v>0</v>
      </c>
      <c r="V88" s="576">
        <f t="shared" si="34"/>
        <v>0</v>
      </c>
      <c r="W88" s="576">
        <f t="shared" si="34"/>
        <v>0</v>
      </c>
      <c r="X88" s="577">
        <f t="shared" si="34"/>
        <v>0</v>
      </c>
      <c r="Y88" s="520"/>
      <c r="Z88" s="576"/>
      <c r="AA88" s="576"/>
      <c r="AB88" s="576"/>
      <c r="AC88" s="521"/>
      <c r="AD88" s="68">
        <f t="shared" si="17"/>
        <v>0</v>
      </c>
      <c r="AE88" s="14">
        <f t="shared" si="18"/>
        <v>0</v>
      </c>
      <c r="AF88" s="14">
        <f t="shared" si="19"/>
        <v>0</v>
      </c>
      <c r="AG88" s="15">
        <f t="shared" si="20"/>
        <v>0</v>
      </c>
      <c r="AH88" s="15">
        <f t="shared" si="21"/>
        <v>0</v>
      </c>
      <c r="AI88" s="15">
        <f t="shared" si="22"/>
        <v>0</v>
      </c>
      <c r="AJ88" s="16">
        <f t="shared" si="23"/>
        <v>0</v>
      </c>
      <c r="AK88" s="16">
        <f t="shared" si="24"/>
        <v>0</v>
      </c>
      <c r="AL88" s="16">
        <f t="shared" si="25"/>
        <v>0</v>
      </c>
      <c r="AM88" s="17">
        <f t="shared" si="26"/>
        <v>0</v>
      </c>
      <c r="AN88" s="17">
        <f t="shared" si="27"/>
        <v>0</v>
      </c>
      <c r="AO88" s="17">
        <f t="shared" si="28"/>
        <v>0</v>
      </c>
      <c r="AP88" s="18">
        <f t="shared" si="29"/>
        <v>0</v>
      </c>
      <c r="AQ88" s="18">
        <f t="shared" si="30"/>
        <v>0</v>
      </c>
      <c r="AR88" s="18">
        <f t="shared" si="31"/>
        <v>0</v>
      </c>
      <c r="AS88" s="132">
        <f t="shared" si="32"/>
        <v>0</v>
      </c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  <row r="89" spans="1:62" hidden="1" x14ac:dyDescent="0.3">
      <c r="A89" s="269"/>
      <c r="B89" s="271">
        <v>84</v>
      </c>
      <c r="C89" s="100">
        <f>VLOOKUP(B:B,'Start List Youth'!C:F,2,FALSE)</f>
        <v>0</v>
      </c>
      <c r="D89" s="127">
        <f>VLOOKUP(B:B,'Start List Youth'!C:F,4,FALSE)</f>
        <v>0</v>
      </c>
      <c r="E89" s="12"/>
      <c r="F89" s="29"/>
      <c r="G89" s="29"/>
      <c r="H89" s="29"/>
      <c r="I89" s="31"/>
      <c r="J89" s="12"/>
      <c r="K89" s="29"/>
      <c r="L89" s="29"/>
      <c r="M89" s="29"/>
      <c r="N89" s="31"/>
      <c r="O89" s="12"/>
      <c r="P89" s="29"/>
      <c r="Q89" s="29"/>
      <c r="R89" s="29"/>
      <c r="S89" s="33"/>
      <c r="T89" s="520">
        <f t="shared" si="34"/>
        <v>0</v>
      </c>
      <c r="U89" s="576">
        <f t="shared" si="34"/>
        <v>0</v>
      </c>
      <c r="V89" s="576">
        <f t="shared" si="34"/>
        <v>0</v>
      </c>
      <c r="W89" s="576">
        <f t="shared" si="34"/>
        <v>0</v>
      </c>
      <c r="X89" s="577">
        <f t="shared" si="34"/>
        <v>0</v>
      </c>
      <c r="Y89" s="520"/>
      <c r="Z89" s="576"/>
      <c r="AA89" s="576"/>
      <c r="AB89" s="576"/>
      <c r="AC89" s="521"/>
      <c r="AD89" s="68">
        <f t="shared" si="17"/>
        <v>0</v>
      </c>
      <c r="AE89" s="14">
        <f t="shared" si="18"/>
        <v>0</v>
      </c>
      <c r="AF89" s="14">
        <f t="shared" si="19"/>
        <v>0</v>
      </c>
      <c r="AG89" s="15">
        <f t="shared" si="20"/>
        <v>0</v>
      </c>
      <c r="AH89" s="15">
        <f t="shared" si="21"/>
        <v>0</v>
      </c>
      <c r="AI89" s="15">
        <f t="shared" si="22"/>
        <v>0</v>
      </c>
      <c r="AJ89" s="16">
        <f t="shared" si="23"/>
        <v>0</v>
      </c>
      <c r="AK89" s="16">
        <f t="shared" si="24"/>
        <v>0</v>
      </c>
      <c r="AL89" s="16">
        <f t="shared" si="25"/>
        <v>0</v>
      </c>
      <c r="AM89" s="17">
        <f t="shared" si="26"/>
        <v>0</v>
      </c>
      <c r="AN89" s="17">
        <f t="shared" si="27"/>
        <v>0</v>
      </c>
      <c r="AO89" s="17">
        <f t="shared" si="28"/>
        <v>0</v>
      </c>
      <c r="AP89" s="18">
        <f t="shared" si="29"/>
        <v>0</v>
      </c>
      <c r="AQ89" s="18">
        <f t="shared" si="30"/>
        <v>0</v>
      </c>
      <c r="AR89" s="18">
        <f t="shared" si="31"/>
        <v>0</v>
      </c>
      <c r="AS89" s="132">
        <f t="shared" si="32"/>
        <v>0</v>
      </c>
    </row>
    <row r="90" spans="1:62" hidden="1" x14ac:dyDescent="0.3">
      <c r="A90" s="269"/>
      <c r="B90" s="271">
        <v>85</v>
      </c>
      <c r="C90" s="100">
        <f>VLOOKUP(B:B,'Start List Youth'!C:F,2,FALSE)</f>
        <v>0</v>
      </c>
      <c r="D90" s="127">
        <f>VLOOKUP(B:B,'Start List Youth'!C:F,4,FALSE)</f>
        <v>0</v>
      </c>
      <c r="E90" s="12"/>
      <c r="F90" s="29"/>
      <c r="G90" s="29"/>
      <c r="H90" s="29"/>
      <c r="I90" s="31"/>
      <c r="J90" s="12"/>
      <c r="K90" s="29"/>
      <c r="L90" s="29"/>
      <c r="M90" s="29"/>
      <c r="N90" s="31"/>
      <c r="O90" s="12"/>
      <c r="P90" s="29"/>
      <c r="Q90" s="29"/>
      <c r="R90" s="29"/>
      <c r="S90" s="33"/>
      <c r="T90" s="520">
        <f t="shared" si="34"/>
        <v>0</v>
      </c>
      <c r="U90" s="576">
        <f t="shared" si="34"/>
        <v>0</v>
      </c>
      <c r="V90" s="576">
        <f t="shared" si="34"/>
        <v>0</v>
      </c>
      <c r="W90" s="576">
        <f t="shared" si="34"/>
        <v>0</v>
      </c>
      <c r="X90" s="577">
        <f t="shared" si="34"/>
        <v>0</v>
      </c>
      <c r="Y90" s="520"/>
      <c r="Z90" s="576"/>
      <c r="AA90" s="576"/>
      <c r="AB90" s="576"/>
      <c r="AC90" s="521"/>
      <c r="AD90" s="68">
        <f t="shared" si="17"/>
        <v>0</v>
      </c>
      <c r="AE90" s="14">
        <f t="shared" si="18"/>
        <v>0</v>
      </c>
      <c r="AF90" s="14">
        <f t="shared" si="19"/>
        <v>0</v>
      </c>
      <c r="AG90" s="15">
        <f t="shared" si="20"/>
        <v>0</v>
      </c>
      <c r="AH90" s="15">
        <f t="shared" si="21"/>
        <v>0</v>
      </c>
      <c r="AI90" s="15">
        <f t="shared" si="22"/>
        <v>0</v>
      </c>
      <c r="AJ90" s="16">
        <f t="shared" si="23"/>
        <v>0</v>
      </c>
      <c r="AK90" s="16">
        <f t="shared" si="24"/>
        <v>0</v>
      </c>
      <c r="AL90" s="16">
        <f t="shared" si="25"/>
        <v>0</v>
      </c>
      <c r="AM90" s="17">
        <f t="shared" si="26"/>
        <v>0</v>
      </c>
      <c r="AN90" s="17">
        <f t="shared" si="27"/>
        <v>0</v>
      </c>
      <c r="AO90" s="17">
        <f t="shared" si="28"/>
        <v>0</v>
      </c>
      <c r="AP90" s="18">
        <f t="shared" si="29"/>
        <v>0</v>
      </c>
      <c r="AQ90" s="18">
        <f t="shared" si="30"/>
        <v>0</v>
      </c>
      <c r="AR90" s="18">
        <f t="shared" si="31"/>
        <v>0</v>
      </c>
      <c r="AS90" s="132">
        <f t="shared" si="32"/>
        <v>0</v>
      </c>
    </row>
    <row r="91" spans="1:62" hidden="1" x14ac:dyDescent="0.3">
      <c r="A91" s="269"/>
      <c r="B91" s="271">
        <v>86</v>
      </c>
      <c r="C91" s="100">
        <f>VLOOKUP(B:B,'Start List Youth'!C:F,2,FALSE)</f>
        <v>0</v>
      </c>
      <c r="D91" s="127">
        <f>VLOOKUP(B:B,'Start List Youth'!C:F,4,FALSE)</f>
        <v>0</v>
      </c>
      <c r="E91" s="12"/>
      <c r="F91" s="29"/>
      <c r="G91" s="29"/>
      <c r="H91" s="29"/>
      <c r="I91" s="31"/>
      <c r="J91" s="12"/>
      <c r="K91" s="29"/>
      <c r="L91" s="29"/>
      <c r="M91" s="29"/>
      <c r="N91" s="31"/>
      <c r="O91" s="12"/>
      <c r="P91" s="29"/>
      <c r="Q91" s="29"/>
      <c r="R91" s="29"/>
      <c r="S91" s="33"/>
      <c r="T91" s="520">
        <f t="shared" ref="T91:T154" si="35">+(E91+J91+O91)/3</f>
        <v>0</v>
      </c>
      <c r="U91" s="576">
        <f t="shared" ref="U91:U154" si="36">+(F91+K91+P91)/3</f>
        <v>0</v>
      </c>
      <c r="V91" s="576">
        <f t="shared" ref="V91:V154" si="37">+(G91+L91+Q91)/3</f>
        <v>0</v>
      </c>
      <c r="W91" s="576">
        <f t="shared" ref="W91:W154" si="38">+(H91+M91+R91)/3</f>
        <v>0</v>
      </c>
      <c r="X91" s="577">
        <f t="shared" ref="X91:X154" si="39">+(I91+N91+S91)/3</f>
        <v>0</v>
      </c>
      <c r="Y91" s="520"/>
      <c r="Z91" s="576"/>
      <c r="AA91" s="576"/>
      <c r="AB91" s="576"/>
      <c r="AC91" s="521"/>
      <c r="AD91" s="68">
        <f t="shared" ref="AD91:AD154" si="40">MAX(E91,J91,O91,T91,Y91)</f>
        <v>0</v>
      </c>
      <c r="AE91" s="14">
        <f t="shared" ref="AE91:AE154" si="41">MIN(E91,J91,O91,T91,Y91)</f>
        <v>0</v>
      </c>
      <c r="AF91" s="14">
        <f t="shared" ref="AF91:AF154" si="42">(SUM(E91,J91,O91,T91,Y91)-AD91-AE91)/3</f>
        <v>0</v>
      </c>
      <c r="AG91" s="15">
        <f t="shared" ref="AG91:AG154" si="43">MAX(F91,K91,P91,U91,Z91)</f>
        <v>0</v>
      </c>
      <c r="AH91" s="15">
        <f t="shared" ref="AH91:AH154" si="44">MIN(F91,K91,P91,U91,Z91)</f>
        <v>0</v>
      </c>
      <c r="AI91" s="15">
        <f t="shared" ref="AI91:AI154" si="45">(SUM(F91,K91,P91,U91,Z91)-AG91-AH91)/3</f>
        <v>0</v>
      </c>
      <c r="AJ91" s="16">
        <f t="shared" ref="AJ91:AJ154" si="46">MAX(G91,L91,Q91,V91,AA91)</f>
        <v>0</v>
      </c>
      <c r="AK91" s="16">
        <f t="shared" ref="AK91:AK154" si="47">MIN(G91,L91,Q91,V91,AA91)</f>
        <v>0</v>
      </c>
      <c r="AL91" s="16">
        <f t="shared" ref="AL91:AL154" si="48">(SUM(G91,L91,Q91,V91,AA91)-AJ91-AK91)/3</f>
        <v>0</v>
      </c>
      <c r="AM91" s="17">
        <f t="shared" ref="AM91:AM154" si="49">MAX(H91,M91,R91,W91,AB91)</f>
        <v>0</v>
      </c>
      <c r="AN91" s="17">
        <f t="shared" ref="AN91:AN154" si="50">MIN(H91,M91,R91,W91,AB91)</f>
        <v>0</v>
      </c>
      <c r="AO91" s="17">
        <f t="shared" ref="AO91:AO154" si="51">(SUM(H91,M91,R91,W91,AB91)-AM91-AN91)/3</f>
        <v>0</v>
      </c>
      <c r="AP91" s="18">
        <f t="shared" si="29"/>
        <v>0</v>
      </c>
      <c r="AQ91" s="18">
        <f t="shared" si="30"/>
        <v>0</v>
      </c>
      <c r="AR91" s="18">
        <f t="shared" si="31"/>
        <v>0</v>
      </c>
      <c r="AS91" s="132">
        <f t="shared" si="32"/>
        <v>0</v>
      </c>
    </row>
    <row r="92" spans="1:62" hidden="1" x14ac:dyDescent="0.3">
      <c r="A92" s="269"/>
      <c r="B92" s="271">
        <v>87</v>
      </c>
      <c r="C92" s="100">
        <f>VLOOKUP(B:B,'Start List Youth'!C:F,2,FALSE)</f>
        <v>0</v>
      </c>
      <c r="D92" s="127">
        <f>VLOOKUP(B:B,'Start List Youth'!C:F,4,FALSE)</f>
        <v>0</v>
      </c>
      <c r="E92" s="12"/>
      <c r="F92" s="29"/>
      <c r="G92" s="29"/>
      <c r="H92" s="29"/>
      <c r="I92" s="31"/>
      <c r="J92" s="12"/>
      <c r="K92" s="29"/>
      <c r="L92" s="29"/>
      <c r="M92" s="29"/>
      <c r="N92" s="31"/>
      <c r="O92" s="12"/>
      <c r="P92" s="29"/>
      <c r="Q92" s="29"/>
      <c r="R92" s="29"/>
      <c r="S92" s="33"/>
      <c r="T92" s="520">
        <f t="shared" si="35"/>
        <v>0</v>
      </c>
      <c r="U92" s="576">
        <f t="shared" si="36"/>
        <v>0</v>
      </c>
      <c r="V92" s="576">
        <f t="shared" si="37"/>
        <v>0</v>
      </c>
      <c r="W92" s="576">
        <f t="shared" si="38"/>
        <v>0</v>
      </c>
      <c r="X92" s="577">
        <f t="shared" si="39"/>
        <v>0</v>
      </c>
      <c r="Y92" s="520"/>
      <c r="Z92" s="576"/>
      <c r="AA92" s="576"/>
      <c r="AB92" s="576"/>
      <c r="AC92" s="521"/>
      <c r="AD92" s="68">
        <f t="shared" si="40"/>
        <v>0</v>
      </c>
      <c r="AE92" s="14">
        <f t="shared" si="41"/>
        <v>0</v>
      </c>
      <c r="AF92" s="14">
        <f t="shared" si="42"/>
        <v>0</v>
      </c>
      <c r="AG92" s="15">
        <f t="shared" si="43"/>
        <v>0</v>
      </c>
      <c r="AH92" s="15">
        <f t="shared" si="44"/>
        <v>0</v>
      </c>
      <c r="AI92" s="15">
        <f t="shared" si="45"/>
        <v>0</v>
      </c>
      <c r="AJ92" s="16">
        <f t="shared" si="46"/>
        <v>0</v>
      </c>
      <c r="AK92" s="16">
        <f t="shared" si="47"/>
        <v>0</v>
      </c>
      <c r="AL92" s="16">
        <f t="shared" si="48"/>
        <v>0</v>
      </c>
      <c r="AM92" s="17">
        <f t="shared" si="49"/>
        <v>0</v>
      </c>
      <c r="AN92" s="17">
        <f t="shared" si="50"/>
        <v>0</v>
      </c>
      <c r="AO92" s="17">
        <f t="shared" si="51"/>
        <v>0</v>
      </c>
      <c r="AP92" s="18">
        <f t="shared" si="29"/>
        <v>0</v>
      </c>
      <c r="AQ92" s="18">
        <f t="shared" si="30"/>
        <v>0</v>
      </c>
      <c r="AR92" s="18">
        <f t="shared" si="31"/>
        <v>0</v>
      </c>
      <c r="AS92" s="132">
        <f t="shared" si="32"/>
        <v>0</v>
      </c>
    </row>
    <row r="93" spans="1:62" hidden="1" x14ac:dyDescent="0.3">
      <c r="A93" s="269"/>
      <c r="B93" s="271">
        <v>88</v>
      </c>
      <c r="C93" s="100">
        <f>VLOOKUP(B:B,'Start List Youth'!C:F,2,FALSE)</f>
        <v>0</v>
      </c>
      <c r="D93" s="127">
        <f>VLOOKUP(B:B,'Start List Youth'!C:F,4,FALSE)</f>
        <v>0</v>
      </c>
      <c r="E93" s="12"/>
      <c r="F93" s="29"/>
      <c r="G93" s="29"/>
      <c r="H93" s="29"/>
      <c r="I93" s="31"/>
      <c r="J93" s="12"/>
      <c r="K93" s="29"/>
      <c r="L93" s="29"/>
      <c r="M93" s="29"/>
      <c r="N93" s="31"/>
      <c r="O93" s="12"/>
      <c r="P93" s="29"/>
      <c r="Q93" s="29"/>
      <c r="R93" s="29"/>
      <c r="S93" s="33"/>
      <c r="T93" s="520">
        <f t="shared" si="35"/>
        <v>0</v>
      </c>
      <c r="U93" s="576">
        <f t="shared" si="36"/>
        <v>0</v>
      </c>
      <c r="V93" s="576">
        <f t="shared" si="37"/>
        <v>0</v>
      </c>
      <c r="W93" s="576">
        <f t="shared" si="38"/>
        <v>0</v>
      </c>
      <c r="X93" s="577">
        <f t="shared" si="39"/>
        <v>0</v>
      </c>
      <c r="Y93" s="520"/>
      <c r="Z93" s="576"/>
      <c r="AA93" s="576"/>
      <c r="AB93" s="576"/>
      <c r="AC93" s="521"/>
      <c r="AD93" s="68">
        <f t="shared" si="40"/>
        <v>0</v>
      </c>
      <c r="AE93" s="14">
        <f t="shared" si="41"/>
        <v>0</v>
      </c>
      <c r="AF93" s="14">
        <f t="shared" si="42"/>
        <v>0</v>
      </c>
      <c r="AG93" s="15">
        <f t="shared" si="43"/>
        <v>0</v>
      </c>
      <c r="AH93" s="15">
        <f t="shared" si="44"/>
        <v>0</v>
      </c>
      <c r="AI93" s="15">
        <f t="shared" si="45"/>
        <v>0</v>
      </c>
      <c r="AJ93" s="16">
        <f t="shared" si="46"/>
        <v>0</v>
      </c>
      <c r="AK93" s="16">
        <f t="shared" si="47"/>
        <v>0</v>
      </c>
      <c r="AL93" s="16">
        <f t="shared" si="48"/>
        <v>0</v>
      </c>
      <c r="AM93" s="17">
        <f t="shared" si="49"/>
        <v>0</v>
      </c>
      <c r="AN93" s="17">
        <f t="shared" si="50"/>
        <v>0</v>
      </c>
      <c r="AO93" s="17">
        <f t="shared" si="51"/>
        <v>0</v>
      </c>
      <c r="AP93" s="18">
        <f t="shared" si="29"/>
        <v>0</v>
      </c>
      <c r="AQ93" s="18">
        <f t="shared" si="30"/>
        <v>0</v>
      </c>
      <c r="AR93" s="18">
        <f t="shared" si="31"/>
        <v>0</v>
      </c>
      <c r="AS93" s="132">
        <f t="shared" si="32"/>
        <v>0</v>
      </c>
    </row>
    <row r="94" spans="1:62" hidden="1" x14ac:dyDescent="0.3">
      <c r="A94" s="269"/>
      <c r="B94" s="271">
        <v>89</v>
      </c>
      <c r="C94" s="100">
        <f>VLOOKUP(B:B,'Start List Youth'!C:F,2,FALSE)</f>
        <v>0</v>
      </c>
      <c r="D94" s="127">
        <f>VLOOKUP(B:B,'Start List Youth'!C:F,4,FALSE)</f>
        <v>0</v>
      </c>
      <c r="E94" s="12"/>
      <c r="F94" s="29"/>
      <c r="G94" s="29"/>
      <c r="H94" s="29"/>
      <c r="I94" s="31"/>
      <c r="J94" s="12"/>
      <c r="K94" s="29"/>
      <c r="L94" s="29"/>
      <c r="M94" s="29"/>
      <c r="N94" s="31"/>
      <c r="O94" s="12"/>
      <c r="P94" s="29"/>
      <c r="Q94" s="29"/>
      <c r="R94" s="29"/>
      <c r="S94" s="33"/>
      <c r="T94" s="520">
        <f t="shared" si="35"/>
        <v>0</v>
      </c>
      <c r="U94" s="576">
        <f t="shared" si="36"/>
        <v>0</v>
      </c>
      <c r="V94" s="576">
        <f t="shared" si="37"/>
        <v>0</v>
      </c>
      <c r="W94" s="576">
        <f t="shared" si="38"/>
        <v>0</v>
      </c>
      <c r="X94" s="577">
        <f t="shared" si="39"/>
        <v>0</v>
      </c>
      <c r="Y94" s="520"/>
      <c r="Z94" s="576"/>
      <c r="AA94" s="576"/>
      <c r="AB94" s="576"/>
      <c r="AC94" s="521"/>
      <c r="AD94" s="68">
        <f t="shared" si="40"/>
        <v>0</v>
      </c>
      <c r="AE94" s="14">
        <f t="shared" si="41"/>
        <v>0</v>
      </c>
      <c r="AF94" s="14">
        <f t="shared" si="42"/>
        <v>0</v>
      </c>
      <c r="AG94" s="15">
        <f t="shared" si="43"/>
        <v>0</v>
      </c>
      <c r="AH94" s="15">
        <f t="shared" si="44"/>
        <v>0</v>
      </c>
      <c r="AI94" s="15">
        <f t="shared" si="45"/>
        <v>0</v>
      </c>
      <c r="AJ94" s="16">
        <f t="shared" si="46"/>
        <v>0</v>
      </c>
      <c r="AK94" s="16">
        <f t="shared" si="47"/>
        <v>0</v>
      </c>
      <c r="AL94" s="16">
        <f t="shared" si="48"/>
        <v>0</v>
      </c>
      <c r="AM94" s="17">
        <f t="shared" si="49"/>
        <v>0</v>
      </c>
      <c r="AN94" s="17">
        <f t="shared" si="50"/>
        <v>0</v>
      </c>
      <c r="AO94" s="17">
        <f t="shared" si="51"/>
        <v>0</v>
      </c>
      <c r="AP94" s="18">
        <f t="shared" si="29"/>
        <v>0</v>
      </c>
      <c r="AQ94" s="18">
        <f t="shared" si="30"/>
        <v>0</v>
      </c>
      <c r="AR94" s="18">
        <f t="shared" si="31"/>
        <v>0</v>
      </c>
      <c r="AS94" s="132">
        <f t="shared" si="32"/>
        <v>0</v>
      </c>
    </row>
    <row r="95" spans="1:62" hidden="1" x14ac:dyDescent="0.3">
      <c r="A95" s="269"/>
      <c r="B95" s="271">
        <v>90</v>
      </c>
      <c r="C95" s="100">
        <f>VLOOKUP(B:B,'Start List Youth'!C:F,2,FALSE)</f>
        <v>0</v>
      </c>
      <c r="D95" s="127">
        <f>VLOOKUP(B:B,'Start List Youth'!C:F,4,FALSE)</f>
        <v>0</v>
      </c>
      <c r="E95" s="12"/>
      <c r="F95" s="29"/>
      <c r="G95" s="29"/>
      <c r="H95" s="29"/>
      <c r="I95" s="31"/>
      <c r="J95" s="12"/>
      <c r="K95" s="29"/>
      <c r="L95" s="29"/>
      <c r="M95" s="29"/>
      <c r="N95" s="31"/>
      <c r="O95" s="12"/>
      <c r="P95" s="29"/>
      <c r="Q95" s="29"/>
      <c r="R95" s="29"/>
      <c r="S95" s="33"/>
      <c r="T95" s="520">
        <f t="shared" si="35"/>
        <v>0</v>
      </c>
      <c r="U95" s="576">
        <f t="shared" si="36"/>
        <v>0</v>
      </c>
      <c r="V95" s="576">
        <f t="shared" si="37"/>
        <v>0</v>
      </c>
      <c r="W95" s="576">
        <f t="shared" si="38"/>
        <v>0</v>
      </c>
      <c r="X95" s="577">
        <f t="shared" si="39"/>
        <v>0</v>
      </c>
      <c r="Y95" s="520"/>
      <c r="Z95" s="576"/>
      <c r="AA95" s="576"/>
      <c r="AB95" s="576"/>
      <c r="AC95" s="521"/>
      <c r="AD95" s="68">
        <f t="shared" si="40"/>
        <v>0</v>
      </c>
      <c r="AE95" s="14">
        <f t="shared" si="41"/>
        <v>0</v>
      </c>
      <c r="AF95" s="14">
        <f t="shared" si="42"/>
        <v>0</v>
      </c>
      <c r="AG95" s="15">
        <f t="shared" si="43"/>
        <v>0</v>
      </c>
      <c r="AH95" s="15">
        <f t="shared" si="44"/>
        <v>0</v>
      </c>
      <c r="AI95" s="15">
        <f t="shared" si="45"/>
        <v>0</v>
      </c>
      <c r="AJ95" s="16">
        <f t="shared" si="46"/>
        <v>0</v>
      </c>
      <c r="AK95" s="16">
        <f t="shared" si="47"/>
        <v>0</v>
      </c>
      <c r="AL95" s="16">
        <f t="shared" si="48"/>
        <v>0</v>
      </c>
      <c r="AM95" s="17">
        <f t="shared" si="49"/>
        <v>0</v>
      </c>
      <c r="AN95" s="17">
        <f t="shared" si="50"/>
        <v>0</v>
      </c>
      <c r="AO95" s="17">
        <f t="shared" si="51"/>
        <v>0</v>
      </c>
      <c r="AP95" s="18">
        <f t="shared" si="29"/>
        <v>0</v>
      </c>
      <c r="AQ95" s="18">
        <f t="shared" si="30"/>
        <v>0</v>
      </c>
      <c r="AR95" s="18">
        <f t="shared" si="31"/>
        <v>0</v>
      </c>
      <c r="AS95" s="132">
        <f t="shared" si="32"/>
        <v>0</v>
      </c>
    </row>
    <row r="96" spans="1:62" hidden="1" x14ac:dyDescent="0.3">
      <c r="A96" s="269"/>
      <c r="B96" s="271">
        <v>91</v>
      </c>
      <c r="C96" s="100">
        <f>VLOOKUP(B:B,'Start List Youth'!C:F,2,FALSE)</f>
        <v>0</v>
      </c>
      <c r="D96" s="127">
        <f>VLOOKUP(B:B,'Start List Youth'!C:F,4,FALSE)</f>
        <v>0</v>
      </c>
      <c r="E96" s="12"/>
      <c r="F96" s="29"/>
      <c r="G96" s="29"/>
      <c r="H96" s="29"/>
      <c r="I96" s="31"/>
      <c r="J96" s="12"/>
      <c r="K96" s="29"/>
      <c r="L96" s="29"/>
      <c r="M96" s="29"/>
      <c r="N96" s="31"/>
      <c r="O96" s="12"/>
      <c r="P96" s="29"/>
      <c r="Q96" s="29"/>
      <c r="R96" s="29"/>
      <c r="S96" s="33"/>
      <c r="T96" s="520">
        <f t="shared" si="35"/>
        <v>0</v>
      </c>
      <c r="U96" s="576">
        <f t="shared" si="36"/>
        <v>0</v>
      </c>
      <c r="V96" s="576">
        <f t="shared" si="37"/>
        <v>0</v>
      </c>
      <c r="W96" s="576">
        <f t="shared" si="38"/>
        <v>0</v>
      </c>
      <c r="X96" s="577">
        <f t="shared" si="39"/>
        <v>0</v>
      </c>
      <c r="Y96" s="520"/>
      <c r="Z96" s="576"/>
      <c r="AA96" s="576"/>
      <c r="AB96" s="576"/>
      <c r="AC96" s="521"/>
      <c r="AD96" s="68">
        <f t="shared" si="40"/>
        <v>0</v>
      </c>
      <c r="AE96" s="14">
        <f t="shared" si="41"/>
        <v>0</v>
      </c>
      <c r="AF96" s="14">
        <f t="shared" si="42"/>
        <v>0</v>
      </c>
      <c r="AG96" s="15">
        <f t="shared" si="43"/>
        <v>0</v>
      </c>
      <c r="AH96" s="15">
        <f t="shared" si="44"/>
        <v>0</v>
      </c>
      <c r="AI96" s="15">
        <f t="shared" si="45"/>
        <v>0</v>
      </c>
      <c r="AJ96" s="16">
        <f t="shared" si="46"/>
        <v>0</v>
      </c>
      <c r="AK96" s="16">
        <f t="shared" si="47"/>
        <v>0</v>
      </c>
      <c r="AL96" s="16">
        <f t="shared" si="48"/>
        <v>0</v>
      </c>
      <c r="AM96" s="17">
        <f t="shared" si="49"/>
        <v>0</v>
      </c>
      <c r="AN96" s="17">
        <f t="shared" si="50"/>
        <v>0</v>
      </c>
      <c r="AO96" s="17">
        <f t="shared" si="51"/>
        <v>0</v>
      </c>
      <c r="AP96" s="18">
        <f t="shared" si="29"/>
        <v>0</v>
      </c>
      <c r="AQ96" s="18">
        <f t="shared" si="30"/>
        <v>0</v>
      </c>
      <c r="AR96" s="18">
        <f t="shared" si="31"/>
        <v>0</v>
      </c>
      <c r="AS96" s="132">
        <f t="shared" si="32"/>
        <v>0</v>
      </c>
    </row>
    <row r="97" spans="1:45" hidden="1" x14ac:dyDescent="0.3">
      <c r="A97" s="269"/>
      <c r="B97" s="271">
        <v>92</v>
      </c>
      <c r="C97" s="100">
        <f>VLOOKUP(B:B,'Start List Youth'!C:F,2,FALSE)</f>
        <v>0</v>
      </c>
      <c r="D97" s="127">
        <f>VLOOKUP(B:B,'Start List Youth'!C:F,4,FALSE)</f>
        <v>0</v>
      </c>
      <c r="E97" s="12"/>
      <c r="F97" s="29"/>
      <c r="G97" s="29"/>
      <c r="H97" s="29"/>
      <c r="I97" s="31"/>
      <c r="J97" s="12"/>
      <c r="K97" s="29"/>
      <c r="L97" s="29"/>
      <c r="M97" s="29"/>
      <c r="N97" s="31"/>
      <c r="O97" s="12"/>
      <c r="P97" s="29"/>
      <c r="Q97" s="29"/>
      <c r="R97" s="29"/>
      <c r="S97" s="33"/>
      <c r="T97" s="520">
        <f t="shared" si="35"/>
        <v>0</v>
      </c>
      <c r="U97" s="576">
        <f t="shared" si="36"/>
        <v>0</v>
      </c>
      <c r="V97" s="576">
        <f t="shared" si="37"/>
        <v>0</v>
      </c>
      <c r="W97" s="576">
        <f t="shared" si="38"/>
        <v>0</v>
      </c>
      <c r="X97" s="577">
        <f t="shared" si="39"/>
        <v>0</v>
      </c>
      <c r="Y97" s="520"/>
      <c r="Z97" s="576"/>
      <c r="AA97" s="576"/>
      <c r="AB97" s="576"/>
      <c r="AC97" s="521"/>
      <c r="AD97" s="68">
        <f t="shared" si="40"/>
        <v>0</v>
      </c>
      <c r="AE97" s="14">
        <f t="shared" si="41"/>
        <v>0</v>
      </c>
      <c r="AF97" s="14">
        <f t="shared" si="42"/>
        <v>0</v>
      </c>
      <c r="AG97" s="15">
        <f t="shared" si="43"/>
        <v>0</v>
      </c>
      <c r="AH97" s="15">
        <f t="shared" si="44"/>
        <v>0</v>
      </c>
      <c r="AI97" s="15">
        <f t="shared" si="45"/>
        <v>0</v>
      </c>
      <c r="AJ97" s="16">
        <f t="shared" si="46"/>
        <v>0</v>
      </c>
      <c r="AK97" s="16">
        <f t="shared" si="47"/>
        <v>0</v>
      </c>
      <c r="AL97" s="16">
        <f t="shared" si="48"/>
        <v>0</v>
      </c>
      <c r="AM97" s="17">
        <f t="shared" si="49"/>
        <v>0</v>
      </c>
      <c r="AN97" s="17">
        <f t="shared" si="50"/>
        <v>0</v>
      </c>
      <c r="AO97" s="17">
        <f t="shared" si="51"/>
        <v>0</v>
      </c>
      <c r="AP97" s="18">
        <f t="shared" si="29"/>
        <v>0</v>
      </c>
      <c r="AQ97" s="18">
        <f t="shared" si="30"/>
        <v>0</v>
      </c>
      <c r="AR97" s="18">
        <f t="shared" si="31"/>
        <v>0</v>
      </c>
      <c r="AS97" s="132">
        <f t="shared" si="32"/>
        <v>0</v>
      </c>
    </row>
    <row r="98" spans="1:45" hidden="1" x14ac:dyDescent="0.3">
      <c r="A98" s="269"/>
      <c r="B98" s="271">
        <v>93</v>
      </c>
      <c r="C98" s="100">
        <f>VLOOKUP(B:B,'Start List Youth'!C:F,2,FALSE)</f>
        <v>0</v>
      </c>
      <c r="D98" s="127">
        <f>VLOOKUP(B:B,'Start List Youth'!C:F,4,FALSE)</f>
        <v>0</v>
      </c>
      <c r="E98" s="12"/>
      <c r="F98" s="29"/>
      <c r="G98" s="29"/>
      <c r="H98" s="29"/>
      <c r="I98" s="31"/>
      <c r="J98" s="12"/>
      <c r="K98" s="29"/>
      <c r="L98" s="29"/>
      <c r="M98" s="29"/>
      <c r="N98" s="31"/>
      <c r="O98" s="12"/>
      <c r="P98" s="29"/>
      <c r="Q98" s="29"/>
      <c r="R98" s="29"/>
      <c r="S98" s="33"/>
      <c r="T98" s="520">
        <f t="shared" si="35"/>
        <v>0</v>
      </c>
      <c r="U98" s="576">
        <f t="shared" si="36"/>
        <v>0</v>
      </c>
      <c r="V98" s="576">
        <f t="shared" si="37"/>
        <v>0</v>
      </c>
      <c r="W98" s="576">
        <f t="shared" si="38"/>
        <v>0</v>
      </c>
      <c r="X98" s="577">
        <f t="shared" si="39"/>
        <v>0</v>
      </c>
      <c r="Y98" s="520"/>
      <c r="Z98" s="576"/>
      <c r="AA98" s="576"/>
      <c r="AB98" s="576"/>
      <c r="AC98" s="521"/>
      <c r="AD98" s="68">
        <f t="shared" si="40"/>
        <v>0</v>
      </c>
      <c r="AE98" s="14">
        <f t="shared" si="41"/>
        <v>0</v>
      </c>
      <c r="AF98" s="14">
        <f t="shared" si="42"/>
        <v>0</v>
      </c>
      <c r="AG98" s="15">
        <f t="shared" si="43"/>
        <v>0</v>
      </c>
      <c r="AH98" s="15">
        <f t="shared" si="44"/>
        <v>0</v>
      </c>
      <c r="AI98" s="15">
        <f t="shared" si="45"/>
        <v>0</v>
      </c>
      <c r="AJ98" s="16">
        <f t="shared" si="46"/>
        <v>0</v>
      </c>
      <c r="AK98" s="16">
        <f t="shared" si="47"/>
        <v>0</v>
      </c>
      <c r="AL98" s="16">
        <f t="shared" si="48"/>
        <v>0</v>
      </c>
      <c r="AM98" s="17">
        <f t="shared" si="49"/>
        <v>0</v>
      </c>
      <c r="AN98" s="17">
        <f t="shared" si="50"/>
        <v>0</v>
      </c>
      <c r="AO98" s="17">
        <f t="shared" si="51"/>
        <v>0</v>
      </c>
      <c r="AP98" s="18">
        <f t="shared" si="29"/>
        <v>0</v>
      </c>
      <c r="AQ98" s="18">
        <f t="shared" si="30"/>
        <v>0</v>
      </c>
      <c r="AR98" s="18">
        <f t="shared" si="31"/>
        <v>0</v>
      </c>
      <c r="AS98" s="132">
        <f t="shared" si="32"/>
        <v>0</v>
      </c>
    </row>
    <row r="99" spans="1:45" hidden="1" x14ac:dyDescent="0.3">
      <c r="A99" s="269"/>
      <c r="B99" s="271">
        <v>94</v>
      </c>
      <c r="C99" s="100">
        <f>VLOOKUP(B:B,'Start List Youth'!C:F,2,FALSE)</f>
        <v>0</v>
      </c>
      <c r="D99" s="127">
        <f>VLOOKUP(B:B,'Start List Youth'!C:F,4,FALSE)</f>
        <v>0</v>
      </c>
      <c r="E99" s="12"/>
      <c r="F99" s="29"/>
      <c r="G99" s="29"/>
      <c r="H99" s="29"/>
      <c r="I99" s="31"/>
      <c r="J99" s="12"/>
      <c r="K99" s="29"/>
      <c r="L99" s="29"/>
      <c r="M99" s="29"/>
      <c r="N99" s="31"/>
      <c r="O99" s="12"/>
      <c r="P99" s="29"/>
      <c r="Q99" s="29"/>
      <c r="R99" s="29"/>
      <c r="S99" s="33"/>
      <c r="T99" s="520">
        <f t="shared" si="35"/>
        <v>0</v>
      </c>
      <c r="U99" s="576">
        <f t="shared" si="36"/>
        <v>0</v>
      </c>
      <c r="V99" s="576">
        <f t="shared" si="37"/>
        <v>0</v>
      </c>
      <c r="W99" s="576">
        <f t="shared" si="38"/>
        <v>0</v>
      </c>
      <c r="X99" s="577">
        <f t="shared" si="39"/>
        <v>0</v>
      </c>
      <c r="Y99" s="520"/>
      <c r="Z99" s="576"/>
      <c r="AA99" s="576"/>
      <c r="AB99" s="576"/>
      <c r="AC99" s="521"/>
      <c r="AD99" s="68">
        <f t="shared" si="40"/>
        <v>0</v>
      </c>
      <c r="AE99" s="14">
        <f t="shared" si="41"/>
        <v>0</v>
      </c>
      <c r="AF99" s="14">
        <f t="shared" si="42"/>
        <v>0</v>
      </c>
      <c r="AG99" s="15">
        <f t="shared" si="43"/>
        <v>0</v>
      </c>
      <c r="AH99" s="15">
        <f t="shared" si="44"/>
        <v>0</v>
      </c>
      <c r="AI99" s="15">
        <f t="shared" si="45"/>
        <v>0</v>
      </c>
      <c r="AJ99" s="16">
        <f t="shared" si="46"/>
        <v>0</v>
      </c>
      <c r="AK99" s="16">
        <f t="shared" si="47"/>
        <v>0</v>
      </c>
      <c r="AL99" s="16">
        <f t="shared" si="48"/>
        <v>0</v>
      </c>
      <c r="AM99" s="17">
        <f t="shared" si="49"/>
        <v>0</v>
      </c>
      <c r="AN99" s="17">
        <f t="shared" si="50"/>
        <v>0</v>
      </c>
      <c r="AO99" s="17">
        <f t="shared" si="51"/>
        <v>0</v>
      </c>
      <c r="AP99" s="18">
        <f t="shared" si="29"/>
        <v>0</v>
      </c>
      <c r="AQ99" s="18">
        <f t="shared" si="30"/>
        <v>0</v>
      </c>
      <c r="AR99" s="18">
        <f t="shared" si="31"/>
        <v>0</v>
      </c>
      <c r="AS99" s="132">
        <f t="shared" si="32"/>
        <v>0</v>
      </c>
    </row>
    <row r="100" spans="1:45" hidden="1" x14ac:dyDescent="0.3">
      <c r="A100" s="269"/>
      <c r="B100" s="271">
        <v>95</v>
      </c>
      <c r="C100" s="100">
        <f>VLOOKUP(B:B,'Start List Youth'!C:F,2,FALSE)</f>
        <v>0</v>
      </c>
      <c r="D100" s="127">
        <f>VLOOKUP(B:B,'Start List Youth'!C:F,4,FALSE)</f>
        <v>0</v>
      </c>
      <c r="E100" s="12"/>
      <c r="F100" s="29"/>
      <c r="G100" s="29"/>
      <c r="H100" s="29"/>
      <c r="I100" s="31"/>
      <c r="J100" s="12"/>
      <c r="K100" s="29"/>
      <c r="L100" s="29"/>
      <c r="M100" s="29"/>
      <c r="N100" s="31"/>
      <c r="O100" s="12"/>
      <c r="P100" s="29"/>
      <c r="Q100" s="29"/>
      <c r="R100" s="29"/>
      <c r="S100" s="33"/>
      <c r="T100" s="520">
        <f t="shared" si="35"/>
        <v>0</v>
      </c>
      <c r="U100" s="576">
        <f t="shared" si="36"/>
        <v>0</v>
      </c>
      <c r="V100" s="576">
        <f t="shared" si="37"/>
        <v>0</v>
      </c>
      <c r="W100" s="576">
        <f t="shared" si="38"/>
        <v>0</v>
      </c>
      <c r="X100" s="577">
        <f t="shared" si="39"/>
        <v>0</v>
      </c>
      <c r="Y100" s="520">
        <f t="shared" ref="Y100:Y154" si="52">+(E100+J100+O100+T100)/4</f>
        <v>0</v>
      </c>
      <c r="Z100" s="576">
        <f t="shared" ref="Z100:Z154" si="53">+(F100+K100+P100+U100)/4</f>
        <v>0</v>
      </c>
      <c r="AA100" s="576">
        <f t="shared" ref="AA100:AA154" si="54">+(G100+L100+Q100+V100)/4</f>
        <v>0</v>
      </c>
      <c r="AB100" s="576">
        <f t="shared" ref="AB100:AB154" si="55">+(H100+M100+R100+W100)/4</f>
        <v>0</v>
      </c>
      <c r="AC100" s="521">
        <f t="shared" ref="AC100:AC154" si="56">+(I100+N100+S100+X100)/4</f>
        <v>0</v>
      </c>
      <c r="AD100" s="68">
        <f t="shared" si="40"/>
        <v>0</v>
      </c>
      <c r="AE100" s="14">
        <f t="shared" si="41"/>
        <v>0</v>
      </c>
      <c r="AF100" s="14">
        <f t="shared" si="42"/>
        <v>0</v>
      </c>
      <c r="AG100" s="15">
        <f t="shared" si="43"/>
        <v>0</v>
      </c>
      <c r="AH100" s="15">
        <f t="shared" si="44"/>
        <v>0</v>
      </c>
      <c r="AI100" s="15">
        <f t="shared" si="45"/>
        <v>0</v>
      </c>
      <c r="AJ100" s="16">
        <f t="shared" si="46"/>
        <v>0</v>
      </c>
      <c r="AK100" s="16">
        <f t="shared" si="47"/>
        <v>0</v>
      </c>
      <c r="AL100" s="16">
        <f t="shared" si="48"/>
        <v>0</v>
      </c>
      <c r="AM100" s="17">
        <f t="shared" si="49"/>
        <v>0</v>
      </c>
      <c r="AN100" s="17">
        <f t="shared" si="50"/>
        <v>0</v>
      </c>
      <c r="AO100" s="17">
        <f t="shared" si="51"/>
        <v>0</v>
      </c>
      <c r="AP100" s="18">
        <f t="shared" si="29"/>
        <v>0</v>
      </c>
      <c r="AQ100" s="18">
        <f t="shared" si="30"/>
        <v>0</v>
      </c>
      <c r="AR100" s="18">
        <f t="shared" si="31"/>
        <v>0</v>
      </c>
      <c r="AS100" s="132">
        <f t="shared" si="32"/>
        <v>0</v>
      </c>
    </row>
    <row r="101" spans="1:45" hidden="1" x14ac:dyDescent="0.3">
      <c r="A101" s="269"/>
      <c r="B101" s="271">
        <v>96</v>
      </c>
      <c r="C101" s="100">
        <f>VLOOKUP(B:B,'Start List Youth'!C:F,2,FALSE)</f>
        <v>0</v>
      </c>
      <c r="D101" s="127">
        <f>VLOOKUP(B:B,'Start List Youth'!C:F,4,FALSE)</f>
        <v>0</v>
      </c>
      <c r="E101" s="12"/>
      <c r="F101" s="29"/>
      <c r="G101" s="29"/>
      <c r="H101" s="29"/>
      <c r="I101" s="31"/>
      <c r="J101" s="12"/>
      <c r="K101" s="29"/>
      <c r="L101" s="29"/>
      <c r="M101" s="29"/>
      <c r="N101" s="31"/>
      <c r="O101" s="12"/>
      <c r="P101" s="29"/>
      <c r="Q101" s="29"/>
      <c r="R101" s="29"/>
      <c r="S101" s="33"/>
      <c r="T101" s="520">
        <f t="shared" si="35"/>
        <v>0</v>
      </c>
      <c r="U101" s="576">
        <f t="shared" si="36"/>
        <v>0</v>
      </c>
      <c r="V101" s="576">
        <f t="shared" si="37"/>
        <v>0</v>
      </c>
      <c r="W101" s="576">
        <f t="shared" si="38"/>
        <v>0</v>
      </c>
      <c r="X101" s="577">
        <f t="shared" si="39"/>
        <v>0</v>
      </c>
      <c r="Y101" s="520">
        <f t="shared" si="52"/>
        <v>0</v>
      </c>
      <c r="Z101" s="576">
        <f t="shared" si="53"/>
        <v>0</v>
      </c>
      <c r="AA101" s="576">
        <f t="shared" si="54"/>
        <v>0</v>
      </c>
      <c r="AB101" s="576">
        <f t="shared" si="55"/>
        <v>0</v>
      </c>
      <c r="AC101" s="521">
        <f t="shared" si="56"/>
        <v>0</v>
      </c>
      <c r="AD101" s="68">
        <f t="shared" si="40"/>
        <v>0</v>
      </c>
      <c r="AE101" s="14">
        <f t="shared" si="41"/>
        <v>0</v>
      </c>
      <c r="AF101" s="14">
        <f t="shared" si="42"/>
        <v>0</v>
      </c>
      <c r="AG101" s="15">
        <f t="shared" si="43"/>
        <v>0</v>
      </c>
      <c r="AH101" s="15">
        <f t="shared" si="44"/>
        <v>0</v>
      </c>
      <c r="AI101" s="15">
        <f t="shared" si="45"/>
        <v>0</v>
      </c>
      <c r="AJ101" s="16">
        <f t="shared" si="46"/>
        <v>0</v>
      </c>
      <c r="AK101" s="16">
        <f t="shared" si="47"/>
        <v>0</v>
      </c>
      <c r="AL101" s="16">
        <f t="shared" si="48"/>
        <v>0</v>
      </c>
      <c r="AM101" s="17">
        <f t="shared" si="49"/>
        <v>0</v>
      </c>
      <c r="AN101" s="17">
        <f t="shared" si="50"/>
        <v>0</v>
      </c>
      <c r="AO101" s="17">
        <f t="shared" si="51"/>
        <v>0</v>
      </c>
      <c r="AP101" s="18">
        <f t="shared" si="29"/>
        <v>0</v>
      </c>
      <c r="AQ101" s="18">
        <f t="shared" si="30"/>
        <v>0</v>
      </c>
      <c r="AR101" s="18">
        <f t="shared" si="31"/>
        <v>0</v>
      </c>
      <c r="AS101" s="132">
        <f t="shared" si="32"/>
        <v>0</v>
      </c>
    </row>
    <row r="102" spans="1:45" hidden="1" x14ac:dyDescent="0.3">
      <c r="A102" s="269"/>
      <c r="B102" s="271">
        <v>97</v>
      </c>
      <c r="C102" s="100">
        <f>VLOOKUP(B:B,'Start List Youth'!C:F,2,FALSE)</f>
        <v>0</v>
      </c>
      <c r="D102" s="127">
        <f>VLOOKUP(B:B,'Start List Youth'!C:F,4,FALSE)</f>
        <v>0</v>
      </c>
      <c r="E102" s="12"/>
      <c r="F102" s="29"/>
      <c r="G102" s="29"/>
      <c r="H102" s="29"/>
      <c r="I102" s="31"/>
      <c r="J102" s="12"/>
      <c r="K102" s="29"/>
      <c r="L102" s="29"/>
      <c r="M102" s="29"/>
      <c r="N102" s="31"/>
      <c r="O102" s="12"/>
      <c r="P102" s="29"/>
      <c r="Q102" s="29"/>
      <c r="R102" s="29"/>
      <c r="S102" s="33"/>
      <c r="T102" s="520">
        <f t="shared" si="35"/>
        <v>0</v>
      </c>
      <c r="U102" s="576">
        <f t="shared" si="36"/>
        <v>0</v>
      </c>
      <c r="V102" s="576">
        <f t="shared" si="37"/>
        <v>0</v>
      </c>
      <c r="W102" s="576">
        <f t="shared" si="38"/>
        <v>0</v>
      </c>
      <c r="X102" s="577">
        <f t="shared" si="39"/>
        <v>0</v>
      </c>
      <c r="Y102" s="520">
        <f t="shared" si="52"/>
        <v>0</v>
      </c>
      <c r="Z102" s="576">
        <f t="shared" si="53"/>
        <v>0</v>
      </c>
      <c r="AA102" s="576">
        <f t="shared" si="54"/>
        <v>0</v>
      </c>
      <c r="AB102" s="576">
        <f t="shared" si="55"/>
        <v>0</v>
      </c>
      <c r="AC102" s="521">
        <f t="shared" si="56"/>
        <v>0</v>
      </c>
      <c r="AD102" s="68">
        <f t="shared" si="40"/>
        <v>0</v>
      </c>
      <c r="AE102" s="14">
        <f t="shared" si="41"/>
        <v>0</v>
      </c>
      <c r="AF102" s="14">
        <f t="shared" si="42"/>
        <v>0</v>
      </c>
      <c r="AG102" s="15">
        <f t="shared" si="43"/>
        <v>0</v>
      </c>
      <c r="AH102" s="15">
        <f t="shared" si="44"/>
        <v>0</v>
      </c>
      <c r="AI102" s="15">
        <f t="shared" si="45"/>
        <v>0</v>
      </c>
      <c r="AJ102" s="16">
        <f t="shared" si="46"/>
        <v>0</v>
      </c>
      <c r="AK102" s="16">
        <f t="shared" si="47"/>
        <v>0</v>
      </c>
      <c r="AL102" s="16">
        <f t="shared" si="48"/>
        <v>0</v>
      </c>
      <c r="AM102" s="17">
        <f t="shared" si="49"/>
        <v>0</v>
      </c>
      <c r="AN102" s="17">
        <f t="shared" si="50"/>
        <v>0</v>
      </c>
      <c r="AO102" s="17">
        <f t="shared" si="51"/>
        <v>0</v>
      </c>
      <c r="AP102" s="18">
        <f t="shared" si="29"/>
        <v>0</v>
      </c>
      <c r="AQ102" s="18">
        <f t="shared" si="30"/>
        <v>0</v>
      </c>
      <c r="AR102" s="18">
        <f t="shared" si="31"/>
        <v>0</v>
      </c>
      <c r="AS102" s="132">
        <f t="shared" si="32"/>
        <v>0</v>
      </c>
    </row>
    <row r="103" spans="1:45" hidden="1" x14ac:dyDescent="0.3">
      <c r="A103" s="269"/>
      <c r="B103" s="271">
        <v>98</v>
      </c>
      <c r="C103" s="100">
        <f>VLOOKUP(B:B,'Start List Youth'!C:F,2,FALSE)</f>
        <v>0</v>
      </c>
      <c r="D103" s="127">
        <f>VLOOKUP(B:B,'Start List Youth'!C:F,4,FALSE)</f>
        <v>0</v>
      </c>
      <c r="E103" s="12"/>
      <c r="F103" s="29"/>
      <c r="G103" s="29"/>
      <c r="H103" s="29"/>
      <c r="I103" s="31"/>
      <c r="J103" s="12"/>
      <c r="K103" s="29"/>
      <c r="L103" s="29"/>
      <c r="M103" s="29"/>
      <c r="N103" s="31"/>
      <c r="O103" s="12"/>
      <c r="P103" s="29"/>
      <c r="Q103" s="29"/>
      <c r="R103" s="29"/>
      <c r="S103" s="33"/>
      <c r="T103" s="520">
        <f t="shared" si="35"/>
        <v>0</v>
      </c>
      <c r="U103" s="576">
        <f t="shared" si="36"/>
        <v>0</v>
      </c>
      <c r="V103" s="576">
        <f t="shared" si="37"/>
        <v>0</v>
      </c>
      <c r="W103" s="576">
        <f t="shared" si="38"/>
        <v>0</v>
      </c>
      <c r="X103" s="577">
        <f t="shared" si="39"/>
        <v>0</v>
      </c>
      <c r="Y103" s="520">
        <f t="shared" si="52"/>
        <v>0</v>
      </c>
      <c r="Z103" s="576">
        <f t="shared" si="53"/>
        <v>0</v>
      </c>
      <c r="AA103" s="576">
        <f t="shared" si="54"/>
        <v>0</v>
      </c>
      <c r="AB103" s="576">
        <f t="shared" si="55"/>
        <v>0</v>
      </c>
      <c r="AC103" s="521">
        <f t="shared" si="56"/>
        <v>0</v>
      </c>
      <c r="AD103" s="68">
        <f t="shared" si="40"/>
        <v>0</v>
      </c>
      <c r="AE103" s="14">
        <f t="shared" si="41"/>
        <v>0</v>
      </c>
      <c r="AF103" s="14">
        <f t="shared" si="42"/>
        <v>0</v>
      </c>
      <c r="AG103" s="15">
        <f t="shared" si="43"/>
        <v>0</v>
      </c>
      <c r="AH103" s="15">
        <f t="shared" si="44"/>
        <v>0</v>
      </c>
      <c r="AI103" s="15">
        <f t="shared" si="45"/>
        <v>0</v>
      </c>
      <c r="AJ103" s="16">
        <f t="shared" si="46"/>
        <v>0</v>
      </c>
      <c r="AK103" s="16">
        <f t="shared" si="47"/>
        <v>0</v>
      </c>
      <c r="AL103" s="16">
        <f t="shared" si="48"/>
        <v>0</v>
      </c>
      <c r="AM103" s="17">
        <f t="shared" si="49"/>
        <v>0</v>
      </c>
      <c r="AN103" s="17">
        <f t="shared" si="50"/>
        <v>0</v>
      </c>
      <c r="AO103" s="17">
        <f t="shared" si="51"/>
        <v>0</v>
      </c>
      <c r="AP103" s="18">
        <f t="shared" si="29"/>
        <v>0</v>
      </c>
      <c r="AQ103" s="18">
        <f t="shared" si="30"/>
        <v>0</v>
      </c>
      <c r="AR103" s="18">
        <f t="shared" si="31"/>
        <v>0</v>
      </c>
      <c r="AS103" s="132">
        <f t="shared" si="32"/>
        <v>0</v>
      </c>
    </row>
    <row r="104" spans="1:45" hidden="1" x14ac:dyDescent="0.3">
      <c r="A104" s="269"/>
      <c r="B104" s="271">
        <v>99</v>
      </c>
      <c r="C104" s="100">
        <f>VLOOKUP(B:B,'Start List Youth'!C:F,2,FALSE)</f>
        <v>0</v>
      </c>
      <c r="D104" s="127">
        <f>VLOOKUP(B:B,'Start List Youth'!C:F,4,FALSE)</f>
        <v>0</v>
      </c>
      <c r="E104" s="12"/>
      <c r="F104" s="29"/>
      <c r="G104" s="29"/>
      <c r="H104" s="29"/>
      <c r="I104" s="31"/>
      <c r="J104" s="12"/>
      <c r="K104" s="29"/>
      <c r="L104" s="29"/>
      <c r="M104" s="29"/>
      <c r="N104" s="31"/>
      <c r="O104" s="12"/>
      <c r="P104" s="29"/>
      <c r="Q104" s="29"/>
      <c r="R104" s="29"/>
      <c r="S104" s="33"/>
      <c r="T104" s="520">
        <f t="shared" si="35"/>
        <v>0</v>
      </c>
      <c r="U104" s="576">
        <f t="shared" si="36"/>
        <v>0</v>
      </c>
      <c r="V104" s="576">
        <f t="shared" si="37"/>
        <v>0</v>
      </c>
      <c r="W104" s="576">
        <f t="shared" si="38"/>
        <v>0</v>
      </c>
      <c r="X104" s="577">
        <f t="shared" si="39"/>
        <v>0</v>
      </c>
      <c r="Y104" s="520">
        <f t="shared" si="52"/>
        <v>0</v>
      </c>
      <c r="Z104" s="576">
        <f t="shared" si="53"/>
        <v>0</v>
      </c>
      <c r="AA104" s="576">
        <f t="shared" si="54"/>
        <v>0</v>
      </c>
      <c r="AB104" s="576">
        <f t="shared" si="55"/>
        <v>0</v>
      </c>
      <c r="AC104" s="521">
        <f t="shared" si="56"/>
        <v>0</v>
      </c>
      <c r="AD104" s="68">
        <f t="shared" si="40"/>
        <v>0</v>
      </c>
      <c r="AE104" s="14">
        <f t="shared" si="41"/>
        <v>0</v>
      </c>
      <c r="AF104" s="14">
        <f t="shared" si="42"/>
        <v>0</v>
      </c>
      <c r="AG104" s="15">
        <f t="shared" si="43"/>
        <v>0</v>
      </c>
      <c r="AH104" s="15">
        <f t="shared" si="44"/>
        <v>0</v>
      </c>
      <c r="AI104" s="15">
        <f t="shared" si="45"/>
        <v>0</v>
      </c>
      <c r="AJ104" s="16">
        <f t="shared" si="46"/>
        <v>0</v>
      </c>
      <c r="AK104" s="16">
        <f t="shared" si="47"/>
        <v>0</v>
      </c>
      <c r="AL104" s="16">
        <f t="shared" si="48"/>
        <v>0</v>
      </c>
      <c r="AM104" s="17">
        <f t="shared" si="49"/>
        <v>0</v>
      </c>
      <c r="AN104" s="17">
        <f t="shared" si="50"/>
        <v>0</v>
      </c>
      <c r="AO104" s="17">
        <f t="shared" si="51"/>
        <v>0</v>
      </c>
      <c r="AP104" s="18">
        <f t="shared" si="29"/>
        <v>0</v>
      </c>
      <c r="AQ104" s="18">
        <f t="shared" si="30"/>
        <v>0</v>
      </c>
      <c r="AR104" s="18">
        <f t="shared" si="31"/>
        <v>0</v>
      </c>
      <c r="AS104" s="132">
        <f t="shared" si="32"/>
        <v>0</v>
      </c>
    </row>
    <row r="105" spans="1:45" hidden="1" x14ac:dyDescent="0.3">
      <c r="A105" s="269"/>
      <c r="B105" s="271">
        <v>100</v>
      </c>
      <c r="C105" s="100">
        <f>VLOOKUP(B:B,'Start List Youth'!C:F,2,FALSE)</f>
        <v>0</v>
      </c>
      <c r="D105" s="127">
        <f>VLOOKUP(B:B,'Start List Youth'!C:F,4,FALSE)</f>
        <v>0</v>
      </c>
      <c r="E105" s="12"/>
      <c r="F105" s="29"/>
      <c r="G105" s="29"/>
      <c r="H105" s="29"/>
      <c r="I105" s="31"/>
      <c r="J105" s="12"/>
      <c r="K105" s="29"/>
      <c r="L105" s="29"/>
      <c r="M105" s="29"/>
      <c r="N105" s="31"/>
      <c r="O105" s="12"/>
      <c r="P105" s="29"/>
      <c r="Q105" s="29"/>
      <c r="R105" s="29"/>
      <c r="S105" s="33"/>
      <c r="T105" s="520">
        <f t="shared" si="35"/>
        <v>0</v>
      </c>
      <c r="U105" s="576">
        <f t="shared" si="36"/>
        <v>0</v>
      </c>
      <c r="V105" s="576">
        <f t="shared" si="37"/>
        <v>0</v>
      </c>
      <c r="W105" s="576">
        <f t="shared" si="38"/>
        <v>0</v>
      </c>
      <c r="X105" s="577">
        <f t="shared" si="39"/>
        <v>0</v>
      </c>
      <c r="Y105" s="520">
        <f t="shared" si="52"/>
        <v>0</v>
      </c>
      <c r="Z105" s="576">
        <f t="shared" si="53"/>
        <v>0</v>
      </c>
      <c r="AA105" s="576">
        <f t="shared" si="54"/>
        <v>0</v>
      </c>
      <c r="AB105" s="576">
        <f t="shared" si="55"/>
        <v>0</v>
      </c>
      <c r="AC105" s="521">
        <f t="shared" si="56"/>
        <v>0</v>
      </c>
      <c r="AD105" s="68">
        <f t="shared" si="40"/>
        <v>0</v>
      </c>
      <c r="AE105" s="14">
        <f t="shared" si="41"/>
        <v>0</v>
      </c>
      <c r="AF105" s="14">
        <f t="shared" si="42"/>
        <v>0</v>
      </c>
      <c r="AG105" s="15">
        <f t="shared" si="43"/>
        <v>0</v>
      </c>
      <c r="AH105" s="15">
        <f t="shared" si="44"/>
        <v>0</v>
      </c>
      <c r="AI105" s="15">
        <f t="shared" si="45"/>
        <v>0</v>
      </c>
      <c r="AJ105" s="16">
        <f t="shared" si="46"/>
        <v>0</v>
      </c>
      <c r="AK105" s="16">
        <f t="shared" si="47"/>
        <v>0</v>
      </c>
      <c r="AL105" s="16">
        <f t="shared" si="48"/>
        <v>0</v>
      </c>
      <c r="AM105" s="17">
        <f t="shared" si="49"/>
        <v>0</v>
      </c>
      <c r="AN105" s="17">
        <f t="shared" si="50"/>
        <v>0</v>
      </c>
      <c r="AO105" s="17">
        <f t="shared" si="51"/>
        <v>0</v>
      </c>
      <c r="AP105" s="18">
        <f t="shared" si="29"/>
        <v>0</v>
      </c>
      <c r="AQ105" s="18">
        <f t="shared" si="30"/>
        <v>0</v>
      </c>
      <c r="AR105" s="18">
        <f t="shared" si="31"/>
        <v>0</v>
      </c>
      <c r="AS105" s="132">
        <f t="shared" si="32"/>
        <v>0</v>
      </c>
    </row>
    <row r="106" spans="1:45" hidden="1" x14ac:dyDescent="0.3">
      <c r="A106" s="269"/>
      <c r="B106" s="271">
        <v>101</v>
      </c>
      <c r="C106" s="100">
        <f>VLOOKUP(B:B,'Start List Youth'!C:F,2,FALSE)</f>
        <v>0</v>
      </c>
      <c r="D106" s="127">
        <f>VLOOKUP(B:B,'Start List Youth'!C:F,4,FALSE)</f>
        <v>0</v>
      </c>
      <c r="E106" s="12"/>
      <c r="F106" s="29"/>
      <c r="G106" s="29"/>
      <c r="H106" s="29"/>
      <c r="I106" s="31"/>
      <c r="J106" s="12"/>
      <c r="K106" s="29"/>
      <c r="L106" s="29"/>
      <c r="M106" s="29"/>
      <c r="N106" s="31"/>
      <c r="O106" s="12"/>
      <c r="P106" s="29"/>
      <c r="Q106" s="29"/>
      <c r="R106" s="29"/>
      <c r="S106" s="33"/>
      <c r="T106" s="520">
        <f t="shared" si="35"/>
        <v>0</v>
      </c>
      <c r="U106" s="576">
        <f t="shared" si="36"/>
        <v>0</v>
      </c>
      <c r="V106" s="576">
        <f t="shared" si="37"/>
        <v>0</v>
      </c>
      <c r="W106" s="576">
        <f t="shared" si="38"/>
        <v>0</v>
      </c>
      <c r="X106" s="577">
        <f t="shared" si="39"/>
        <v>0</v>
      </c>
      <c r="Y106" s="520">
        <f t="shared" si="52"/>
        <v>0</v>
      </c>
      <c r="Z106" s="576">
        <f t="shared" si="53"/>
        <v>0</v>
      </c>
      <c r="AA106" s="576">
        <f t="shared" si="54"/>
        <v>0</v>
      </c>
      <c r="AB106" s="576">
        <f t="shared" si="55"/>
        <v>0</v>
      </c>
      <c r="AC106" s="521">
        <f t="shared" si="56"/>
        <v>0</v>
      </c>
      <c r="AD106" s="68">
        <f t="shared" si="40"/>
        <v>0</v>
      </c>
      <c r="AE106" s="14">
        <f t="shared" si="41"/>
        <v>0</v>
      </c>
      <c r="AF106" s="14">
        <f t="shared" si="42"/>
        <v>0</v>
      </c>
      <c r="AG106" s="15">
        <f t="shared" si="43"/>
        <v>0</v>
      </c>
      <c r="AH106" s="15">
        <f t="shared" si="44"/>
        <v>0</v>
      </c>
      <c r="AI106" s="15">
        <f t="shared" si="45"/>
        <v>0</v>
      </c>
      <c r="AJ106" s="16">
        <f t="shared" si="46"/>
        <v>0</v>
      </c>
      <c r="AK106" s="16">
        <f t="shared" si="47"/>
        <v>0</v>
      </c>
      <c r="AL106" s="16">
        <f t="shared" si="48"/>
        <v>0</v>
      </c>
      <c r="AM106" s="17">
        <f t="shared" si="49"/>
        <v>0</v>
      </c>
      <c r="AN106" s="17">
        <f t="shared" si="50"/>
        <v>0</v>
      </c>
      <c r="AO106" s="17">
        <f t="shared" si="51"/>
        <v>0</v>
      </c>
      <c r="AP106" s="18">
        <f t="shared" si="29"/>
        <v>0</v>
      </c>
      <c r="AQ106" s="18">
        <f t="shared" si="30"/>
        <v>0</v>
      </c>
      <c r="AR106" s="18">
        <f t="shared" si="31"/>
        <v>0</v>
      </c>
      <c r="AS106" s="132">
        <f t="shared" si="32"/>
        <v>0</v>
      </c>
    </row>
    <row r="107" spans="1:45" hidden="1" x14ac:dyDescent="0.3">
      <c r="A107" s="269"/>
      <c r="B107" s="271">
        <v>102</v>
      </c>
      <c r="C107" s="100">
        <f>VLOOKUP(B:B,'Start List Youth'!C:F,2,FALSE)</f>
        <v>0</v>
      </c>
      <c r="D107" s="127">
        <f>VLOOKUP(B:B,'Start List Youth'!C:F,4,FALSE)</f>
        <v>0</v>
      </c>
      <c r="E107" s="12"/>
      <c r="F107" s="29"/>
      <c r="G107" s="29"/>
      <c r="H107" s="29"/>
      <c r="I107" s="31"/>
      <c r="J107" s="12"/>
      <c r="K107" s="29"/>
      <c r="L107" s="29"/>
      <c r="M107" s="29"/>
      <c r="N107" s="31"/>
      <c r="O107" s="12"/>
      <c r="P107" s="29"/>
      <c r="Q107" s="29"/>
      <c r="R107" s="29"/>
      <c r="S107" s="33"/>
      <c r="T107" s="520">
        <f t="shared" si="35"/>
        <v>0</v>
      </c>
      <c r="U107" s="576">
        <f t="shared" si="36"/>
        <v>0</v>
      </c>
      <c r="V107" s="576">
        <f t="shared" si="37"/>
        <v>0</v>
      </c>
      <c r="W107" s="576">
        <f t="shared" si="38"/>
        <v>0</v>
      </c>
      <c r="X107" s="577">
        <f t="shared" si="39"/>
        <v>0</v>
      </c>
      <c r="Y107" s="520">
        <f t="shared" si="52"/>
        <v>0</v>
      </c>
      <c r="Z107" s="576">
        <f t="shared" si="53"/>
        <v>0</v>
      </c>
      <c r="AA107" s="576">
        <f t="shared" si="54"/>
        <v>0</v>
      </c>
      <c r="AB107" s="576">
        <f t="shared" si="55"/>
        <v>0</v>
      </c>
      <c r="AC107" s="521">
        <f t="shared" si="56"/>
        <v>0</v>
      </c>
      <c r="AD107" s="68">
        <f t="shared" si="40"/>
        <v>0</v>
      </c>
      <c r="AE107" s="14">
        <f t="shared" si="41"/>
        <v>0</v>
      </c>
      <c r="AF107" s="14">
        <f t="shared" si="42"/>
        <v>0</v>
      </c>
      <c r="AG107" s="15">
        <f t="shared" si="43"/>
        <v>0</v>
      </c>
      <c r="AH107" s="15">
        <f t="shared" si="44"/>
        <v>0</v>
      </c>
      <c r="AI107" s="15">
        <f t="shared" si="45"/>
        <v>0</v>
      </c>
      <c r="AJ107" s="16">
        <f t="shared" si="46"/>
        <v>0</v>
      </c>
      <c r="AK107" s="16">
        <f t="shared" si="47"/>
        <v>0</v>
      </c>
      <c r="AL107" s="16">
        <f t="shared" si="48"/>
        <v>0</v>
      </c>
      <c r="AM107" s="17">
        <f t="shared" si="49"/>
        <v>0</v>
      </c>
      <c r="AN107" s="17">
        <f t="shared" si="50"/>
        <v>0</v>
      </c>
      <c r="AO107" s="17">
        <f t="shared" si="51"/>
        <v>0</v>
      </c>
      <c r="AP107" s="18">
        <f t="shared" si="29"/>
        <v>0</v>
      </c>
      <c r="AQ107" s="18">
        <f t="shared" si="30"/>
        <v>0</v>
      </c>
      <c r="AR107" s="18">
        <f t="shared" si="31"/>
        <v>0</v>
      </c>
      <c r="AS107" s="132">
        <f t="shared" si="32"/>
        <v>0</v>
      </c>
    </row>
    <row r="108" spans="1:45" hidden="1" x14ac:dyDescent="0.3">
      <c r="A108" s="269"/>
      <c r="B108" s="271">
        <v>103</v>
      </c>
      <c r="C108" s="100">
        <f>VLOOKUP(B:B,'Start List Youth'!C:F,2,FALSE)</f>
        <v>0</v>
      </c>
      <c r="D108" s="127">
        <f>VLOOKUP(B:B,'Start List Youth'!C:F,4,FALSE)</f>
        <v>0</v>
      </c>
      <c r="E108" s="12"/>
      <c r="F108" s="29"/>
      <c r="G108" s="29"/>
      <c r="H108" s="29"/>
      <c r="I108" s="31"/>
      <c r="J108" s="12"/>
      <c r="K108" s="29"/>
      <c r="L108" s="29"/>
      <c r="M108" s="29"/>
      <c r="N108" s="31"/>
      <c r="O108" s="12"/>
      <c r="P108" s="29"/>
      <c r="Q108" s="29"/>
      <c r="R108" s="29"/>
      <c r="S108" s="33"/>
      <c r="T108" s="520">
        <f t="shared" si="35"/>
        <v>0</v>
      </c>
      <c r="U108" s="576">
        <f t="shared" si="36"/>
        <v>0</v>
      </c>
      <c r="V108" s="576">
        <f t="shared" si="37"/>
        <v>0</v>
      </c>
      <c r="W108" s="576">
        <f t="shared" si="38"/>
        <v>0</v>
      </c>
      <c r="X108" s="577">
        <f t="shared" si="39"/>
        <v>0</v>
      </c>
      <c r="Y108" s="520">
        <f t="shared" si="52"/>
        <v>0</v>
      </c>
      <c r="Z108" s="576">
        <f t="shared" si="53"/>
        <v>0</v>
      </c>
      <c r="AA108" s="576">
        <f t="shared" si="54"/>
        <v>0</v>
      </c>
      <c r="AB108" s="576">
        <f t="shared" si="55"/>
        <v>0</v>
      </c>
      <c r="AC108" s="521">
        <f t="shared" si="56"/>
        <v>0</v>
      </c>
      <c r="AD108" s="68">
        <f t="shared" si="40"/>
        <v>0</v>
      </c>
      <c r="AE108" s="14">
        <f t="shared" si="41"/>
        <v>0</v>
      </c>
      <c r="AF108" s="14">
        <f t="shared" si="42"/>
        <v>0</v>
      </c>
      <c r="AG108" s="15">
        <f t="shared" si="43"/>
        <v>0</v>
      </c>
      <c r="AH108" s="15">
        <f t="shared" si="44"/>
        <v>0</v>
      </c>
      <c r="AI108" s="15">
        <f t="shared" si="45"/>
        <v>0</v>
      </c>
      <c r="AJ108" s="16">
        <f t="shared" si="46"/>
        <v>0</v>
      </c>
      <c r="AK108" s="16">
        <f t="shared" si="47"/>
        <v>0</v>
      </c>
      <c r="AL108" s="16">
        <f t="shared" si="48"/>
        <v>0</v>
      </c>
      <c r="AM108" s="17">
        <f t="shared" si="49"/>
        <v>0</v>
      </c>
      <c r="AN108" s="17">
        <f t="shared" si="50"/>
        <v>0</v>
      </c>
      <c r="AO108" s="17">
        <f t="shared" si="51"/>
        <v>0</v>
      </c>
      <c r="AP108" s="18">
        <f t="shared" si="29"/>
        <v>0</v>
      </c>
      <c r="AQ108" s="18">
        <f t="shared" si="30"/>
        <v>0</v>
      </c>
      <c r="AR108" s="18">
        <f t="shared" si="31"/>
        <v>0</v>
      </c>
      <c r="AS108" s="132">
        <f t="shared" si="32"/>
        <v>0</v>
      </c>
    </row>
    <row r="109" spans="1:45" hidden="1" x14ac:dyDescent="0.3">
      <c r="A109" s="269"/>
      <c r="B109" s="271">
        <v>104</v>
      </c>
      <c r="C109" s="100">
        <f>VLOOKUP(B:B,'Start List Youth'!C:F,2,FALSE)</f>
        <v>0</v>
      </c>
      <c r="D109" s="127">
        <f>VLOOKUP(B:B,'Start List Youth'!C:F,4,FALSE)</f>
        <v>0</v>
      </c>
      <c r="E109" s="12"/>
      <c r="F109" s="29"/>
      <c r="G109" s="29"/>
      <c r="H109" s="29"/>
      <c r="I109" s="31"/>
      <c r="J109" s="12"/>
      <c r="K109" s="29"/>
      <c r="L109" s="29"/>
      <c r="M109" s="29"/>
      <c r="N109" s="31"/>
      <c r="O109" s="12"/>
      <c r="P109" s="29"/>
      <c r="Q109" s="29"/>
      <c r="R109" s="29"/>
      <c r="S109" s="33"/>
      <c r="T109" s="520">
        <f t="shared" si="35"/>
        <v>0</v>
      </c>
      <c r="U109" s="576">
        <f t="shared" si="36"/>
        <v>0</v>
      </c>
      <c r="V109" s="576">
        <f t="shared" si="37"/>
        <v>0</v>
      </c>
      <c r="W109" s="576">
        <f t="shared" si="38"/>
        <v>0</v>
      </c>
      <c r="X109" s="577">
        <f t="shared" si="39"/>
        <v>0</v>
      </c>
      <c r="Y109" s="520">
        <f t="shared" si="52"/>
        <v>0</v>
      </c>
      <c r="Z109" s="576">
        <f t="shared" si="53"/>
        <v>0</v>
      </c>
      <c r="AA109" s="576">
        <f t="shared" si="54"/>
        <v>0</v>
      </c>
      <c r="AB109" s="576">
        <f t="shared" si="55"/>
        <v>0</v>
      </c>
      <c r="AC109" s="521">
        <f t="shared" si="56"/>
        <v>0</v>
      </c>
      <c r="AD109" s="68">
        <f t="shared" si="40"/>
        <v>0</v>
      </c>
      <c r="AE109" s="14">
        <f t="shared" si="41"/>
        <v>0</v>
      </c>
      <c r="AF109" s="14">
        <f t="shared" si="42"/>
        <v>0</v>
      </c>
      <c r="AG109" s="15">
        <f t="shared" si="43"/>
        <v>0</v>
      </c>
      <c r="AH109" s="15">
        <f t="shared" si="44"/>
        <v>0</v>
      </c>
      <c r="AI109" s="15">
        <f t="shared" si="45"/>
        <v>0</v>
      </c>
      <c r="AJ109" s="16">
        <f t="shared" si="46"/>
        <v>0</v>
      </c>
      <c r="AK109" s="16">
        <f t="shared" si="47"/>
        <v>0</v>
      </c>
      <c r="AL109" s="16">
        <f t="shared" si="48"/>
        <v>0</v>
      </c>
      <c r="AM109" s="17">
        <f t="shared" si="49"/>
        <v>0</v>
      </c>
      <c r="AN109" s="17">
        <f t="shared" si="50"/>
        <v>0</v>
      </c>
      <c r="AO109" s="17">
        <f t="shared" si="51"/>
        <v>0</v>
      </c>
      <c r="AP109" s="18">
        <f t="shared" si="29"/>
        <v>0</v>
      </c>
      <c r="AQ109" s="18">
        <f t="shared" si="30"/>
        <v>0</v>
      </c>
      <c r="AR109" s="18">
        <f t="shared" si="31"/>
        <v>0</v>
      </c>
      <c r="AS109" s="132">
        <f t="shared" si="32"/>
        <v>0</v>
      </c>
    </row>
    <row r="110" spans="1:45" hidden="1" x14ac:dyDescent="0.3">
      <c r="A110" s="269"/>
      <c r="B110" s="271">
        <v>105</v>
      </c>
      <c r="C110" s="100">
        <f>VLOOKUP(B:B,'Start List Youth'!C:F,2,FALSE)</f>
        <v>0</v>
      </c>
      <c r="D110" s="127">
        <f>VLOOKUP(B:B,'Start List Youth'!C:F,4,FALSE)</f>
        <v>0</v>
      </c>
      <c r="E110" s="12"/>
      <c r="F110" s="29"/>
      <c r="G110" s="29"/>
      <c r="H110" s="29"/>
      <c r="I110" s="31"/>
      <c r="J110" s="12"/>
      <c r="K110" s="29"/>
      <c r="L110" s="29"/>
      <c r="M110" s="29"/>
      <c r="N110" s="31"/>
      <c r="O110" s="12"/>
      <c r="P110" s="29"/>
      <c r="Q110" s="29"/>
      <c r="R110" s="29"/>
      <c r="S110" s="33"/>
      <c r="T110" s="520">
        <f t="shared" si="35"/>
        <v>0</v>
      </c>
      <c r="U110" s="576">
        <f t="shared" si="36"/>
        <v>0</v>
      </c>
      <c r="V110" s="576">
        <f t="shared" si="37"/>
        <v>0</v>
      </c>
      <c r="W110" s="576">
        <f t="shared" si="38"/>
        <v>0</v>
      </c>
      <c r="X110" s="577">
        <f t="shared" si="39"/>
        <v>0</v>
      </c>
      <c r="Y110" s="520">
        <f t="shared" si="52"/>
        <v>0</v>
      </c>
      <c r="Z110" s="576">
        <f t="shared" si="53"/>
        <v>0</v>
      </c>
      <c r="AA110" s="576">
        <f t="shared" si="54"/>
        <v>0</v>
      </c>
      <c r="AB110" s="576">
        <f t="shared" si="55"/>
        <v>0</v>
      </c>
      <c r="AC110" s="521">
        <f t="shared" si="56"/>
        <v>0</v>
      </c>
      <c r="AD110" s="68">
        <f t="shared" si="40"/>
        <v>0</v>
      </c>
      <c r="AE110" s="14">
        <f t="shared" si="41"/>
        <v>0</v>
      </c>
      <c r="AF110" s="14">
        <f t="shared" si="42"/>
        <v>0</v>
      </c>
      <c r="AG110" s="15">
        <f t="shared" si="43"/>
        <v>0</v>
      </c>
      <c r="AH110" s="15">
        <f t="shared" si="44"/>
        <v>0</v>
      </c>
      <c r="AI110" s="15">
        <f t="shared" si="45"/>
        <v>0</v>
      </c>
      <c r="AJ110" s="16">
        <f t="shared" si="46"/>
        <v>0</v>
      </c>
      <c r="AK110" s="16">
        <f t="shared" si="47"/>
        <v>0</v>
      </c>
      <c r="AL110" s="16">
        <f t="shared" si="48"/>
        <v>0</v>
      </c>
      <c r="AM110" s="17">
        <f t="shared" si="49"/>
        <v>0</v>
      </c>
      <c r="AN110" s="17">
        <f t="shared" si="50"/>
        <v>0</v>
      </c>
      <c r="AO110" s="17">
        <f t="shared" si="51"/>
        <v>0</v>
      </c>
      <c r="AP110" s="18">
        <f t="shared" si="29"/>
        <v>0</v>
      </c>
      <c r="AQ110" s="18">
        <f t="shared" si="30"/>
        <v>0</v>
      </c>
      <c r="AR110" s="18">
        <f t="shared" si="31"/>
        <v>0</v>
      </c>
      <c r="AS110" s="132">
        <f t="shared" si="32"/>
        <v>0</v>
      </c>
    </row>
    <row r="111" spans="1:45" hidden="1" x14ac:dyDescent="0.3">
      <c r="A111" s="269"/>
      <c r="B111" s="271">
        <v>106</v>
      </c>
      <c r="C111" s="100">
        <f>VLOOKUP(B:B,'Start List Youth'!C:F,2,FALSE)</f>
        <v>0</v>
      </c>
      <c r="D111" s="127">
        <f>VLOOKUP(B:B,'Start List Youth'!C:F,4,FALSE)</f>
        <v>0</v>
      </c>
      <c r="E111" s="12"/>
      <c r="F111" s="29"/>
      <c r="G111" s="29"/>
      <c r="H111" s="29"/>
      <c r="I111" s="31"/>
      <c r="J111" s="12"/>
      <c r="K111" s="29"/>
      <c r="L111" s="29"/>
      <c r="M111" s="29"/>
      <c r="N111" s="31"/>
      <c r="O111" s="12"/>
      <c r="P111" s="29"/>
      <c r="Q111" s="29"/>
      <c r="R111" s="29"/>
      <c r="S111" s="33"/>
      <c r="T111" s="520">
        <f t="shared" si="35"/>
        <v>0</v>
      </c>
      <c r="U111" s="576">
        <f t="shared" si="36"/>
        <v>0</v>
      </c>
      <c r="V111" s="576">
        <f t="shared" si="37"/>
        <v>0</v>
      </c>
      <c r="W111" s="576">
        <f t="shared" si="38"/>
        <v>0</v>
      </c>
      <c r="X111" s="577">
        <f t="shared" si="39"/>
        <v>0</v>
      </c>
      <c r="Y111" s="520">
        <f t="shared" si="52"/>
        <v>0</v>
      </c>
      <c r="Z111" s="576">
        <f t="shared" si="53"/>
        <v>0</v>
      </c>
      <c r="AA111" s="576">
        <f t="shared" si="54"/>
        <v>0</v>
      </c>
      <c r="AB111" s="576">
        <f t="shared" si="55"/>
        <v>0</v>
      </c>
      <c r="AC111" s="521">
        <f t="shared" si="56"/>
        <v>0</v>
      </c>
      <c r="AD111" s="68">
        <f t="shared" si="40"/>
        <v>0</v>
      </c>
      <c r="AE111" s="14">
        <f t="shared" si="41"/>
        <v>0</v>
      </c>
      <c r="AF111" s="14">
        <f t="shared" si="42"/>
        <v>0</v>
      </c>
      <c r="AG111" s="15">
        <f t="shared" si="43"/>
        <v>0</v>
      </c>
      <c r="AH111" s="15">
        <f t="shared" si="44"/>
        <v>0</v>
      </c>
      <c r="AI111" s="15">
        <f t="shared" si="45"/>
        <v>0</v>
      </c>
      <c r="AJ111" s="16">
        <f t="shared" si="46"/>
        <v>0</v>
      </c>
      <c r="AK111" s="16">
        <f t="shared" si="47"/>
        <v>0</v>
      </c>
      <c r="AL111" s="16">
        <f t="shared" si="48"/>
        <v>0</v>
      </c>
      <c r="AM111" s="17">
        <f t="shared" si="49"/>
        <v>0</v>
      </c>
      <c r="AN111" s="17">
        <f t="shared" si="50"/>
        <v>0</v>
      </c>
      <c r="AO111" s="17">
        <f t="shared" si="51"/>
        <v>0</v>
      </c>
      <c r="AP111" s="18">
        <f t="shared" si="29"/>
        <v>0</v>
      </c>
      <c r="AQ111" s="18">
        <f t="shared" si="30"/>
        <v>0</v>
      </c>
      <c r="AR111" s="18">
        <f t="shared" si="31"/>
        <v>0</v>
      </c>
      <c r="AS111" s="132">
        <f t="shared" si="32"/>
        <v>0</v>
      </c>
    </row>
    <row r="112" spans="1:45" hidden="1" x14ac:dyDescent="0.3">
      <c r="A112" s="269"/>
      <c r="B112" s="271">
        <v>107</v>
      </c>
      <c r="C112" s="100">
        <f>VLOOKUP(B:B,'Start List Youth'!C:F,2,FALSE)</f>
        <v>0</v>
      </c>
      <c r="D112" s="127">
        <f>VLOOKUP(B:B,'Start List Youth'!C:F,4,FALSE)</f>
        <v>0</v>
      </c>
      <c r="E112" s="12"/>
      <c r="F112" s="29"/>
      <c r="G112" s="29"/>
      <c r="H112" s="29"/>
      <c r="I112" s="31"/>
      <c r="J112" s="12"/>
      <c r="K112" s="29"/>
      <c r="L112" s="29"/>
      <c r="M112" s="29"/>
      <c r="N112" s="31"/>
      <c r="O112" s="12"/>
      <c r="P112" s="29"/>
      <c r="Q112" s="29"/>
      <c r="R112" s="29"/>
      <c r="S112" s="33"/>
      <c r="T112" s="520">
        <f t="shared" si="35"/>
        <v>0</v>
      </c>
      <c r="U112" s="576">
        <f t="shared" si="36"/>
        <v>0</v>
      </c>
      <c r="V112" s="576">
        <f t="shared" si="37"/>
        <v>0</v>
      </c>
      <c r="W112" s="576">
        <f t="shared" si="38"/>
        <v>0</v>
      </c>
      <c r="X112" s="577">
        <f t="shared" si="39"/>
        <v>0</v>
      </c>
      <c r="Y112" s="520">
        <f t="shared" si="52"/>
        <v>0</v>
      </c>
      <c r="Z112" s="576">
        <f t="shared" si="53"/>
        <v>0</v>
      </c>
      <c r="AA112" s="576">
        <f t="shared" si="54"/>
        <v>0</v>
      </c>
      <c r="AB112" s="576">
        <f t="shared" si="55"/>
        <v>0</v>
      </c>
      <c r="AC112" s="521">
        <f t="shared" si="56"/>
        <v>0</v>
      </c>
      <c r="AD112" s="68">
        <f t="shared" si="40"/>
        <v>0</v>
      </c>
      <c r="AE112" s="14">
        <f t="shared" si="41"/>
        <v>0</v>
      </c>
      <c r="AF112" s="14">
        <f t="shared" si="42"/>
        <v>0</v>
      </c>
      <c r="AG112" s="15">
        <f t="shared" si="43"/>
        <v>0</v>
      </c>
      <c r="AH112" s="15">
        <f t="shared" si="44"/>
        <v>0</v>
      </c>
      <c r="AI112" s="15">
        <f t="shared" si="45"/>
        <v>0</v>
      </c>
      <c r="AJ112" s="16">
        <f t="shared" si="46"/>
        <v>0</v>
      </c>
      <c r="AK112" s="16">
        <f t="shared" si="47"/>
        <v>0</v>
      </c>
      <c r="AL112" s="16">
        <f t="shared" si="48"/>
        <v>0</v>
      </c>
      <c r="AM112" s="17">
        <f t="shared" si="49"/>
        <v>0</v>
      </c>
      <c r="AN112" s="17">
        <f t="shared" si="50"/>
        <v>0</v>
      </c>
      <c r="AO112" s="17">
        <f t="shared" si="51"/>
        <v>0</v>
      </c>
      <c r="AP112" s="18">
        <f t="shared" si="29"/>
        <v>0</v>
      </c>
      <c r="AQ112" s="18">
        <f t="shared" si="30"/>
        <v>0</v>
      </c>
      <c r="AR112" s="18">
        <f t="shared" si="31"/>
        <v>0</v>
      </c>
      <c r="AS112" s="132">
        <f t="shared" si="32"/>
        <v>0</v>
      </c>
    </row>
    <row r="113" spans="1:45" hidden="1" x14ac:dyDescent="0.3">
      <c r="A113" s="269"/>
      <c r="B113" s="271">
        <v>108</v>
      </c>
      <c r="C113" s="100">
        <f>VLOOKUP(B:B,'Start List Youth'!C:F,2,FALSE)</f>
        <v>0</v>
      </c>
      <c r="D113" s="127">
        <f>VLOOKUP(B:B,'Start List Youth'!C:F,4,FALSE)</f>
        <v>0</v>
      </c>
      <c r="E113" s="12"/>
      <c r="F113" s="29"/>
      <c r="G113" s="29"/>
      <c r="H113" s="29"/>
      <c r="I113" s="31"/>
      <c r="J113" s="12"/>
      <c r="K113" s="29"/>
      <c r="L113" s="29"/>
      <c r="M113" s="29"/>
      <c r="N113" s="31"/>
      <c r="O113" s="12"/>
      <c r="P113" s="29"/>
      <c r="Q113" s="29"/>
      <c r="R113" s="29"/>
      <c r="S113" s="33"/>
      <c r="T113" s="520">
        <f t="shared" si="35"/>
        <v>0</v>
      </c>
      <c r="U113" s="576">
        <f t="shared" si="36"/>
        <v>0</v>
      </c>
      <c r="V113" s="576">
        <f t="shared" si="37"/>
        <v>0</v>
      </c>
      <c r="W113" s="576">
        <f t="shared" si="38"/>
        <v>0</v>
      </c>
      <c r="X113" s="577">
        <f t="shared" si="39"/>
        <v>0</v>
      </c>
      <c r="Y113" s="520">
        <f t="shared" si="52"/>
        <v>0</v>
      </c>
      <c r="Z113" s="576">
        <f t="shared" si="53"/>
        <v>0</v>
      </c>
      <c r="AA113" s="576">
        <f t="shared" si="54"/>
        <v>0</v>
      </c>
      <c r="AB113" s="576">
        <f t="shared" si="55"/>
        <v>0</v>
      </c>
      <c r="AC113" s="521">
        <f t="shared" si="56"/>
        <v>0</v>
      </c>
      <c r="AD113" s="68">
        <f t="shared" si="40"/>
        <v>0</v>
      </c>
      <c r="AE113" s="14">
        <f t="shared" si="41"/>
        <v>0</v>
      </c>
      <c r="AF113" s="14">
        <f t="shared" si="42"/>
        <v>0</v>
      </c>
      <c r="AG113" s="15">
        <f t="shared" si="43"/>
        <v>0</v>
      </c>
      <c r="AH113" s="15">
        <f t="shared" si="44"/>
        <v>0</v>
      </c>
      <c r="AI113" s="15">
        <f t="shared" si="45"/>
        <v>0</v>
      </c>
      <c r="AJ113" s="16">
        <f t="shared" si="46"/>
        <v>0</v>
      </c>
      <c r="AK113" s="16">
        <f t="shared" si="47"/>
        <v>0</v>
      </c>
      <c r="AL113" s="16">
        <f t="shared" si="48"/>
        <v>0</v>
      </c>
      <c r="AM113" s="17">
        <f t="shared" si="49"/>
        <v>0</v>
      </c>
      <c r="AN113" s="17">
        <f t="shared" si="50"/>
        <v>0</v>
      </c>
      <c r="AO113" s="17">
        <f t="shared" si="51"/>
        <v>0</v>
      </c>
      <c r="AP113" s="18">
        <f t="shared" si="29"/>
        <v>0</v>
      </c>
      <c r="AQ113" s="18">
        <f t="shared" si="30"/>
        <v>0</v>
      </c>
      <c r="AR113" s="18">
        <f t="shared" si="31"/>
        <v>0</v>
      </c>
      <c r="AS113" s="132">
        <f t="shared" si="32"/>
        <v>0</v>
      </c>
    </row>
    <row r="114" spans="1:45" hidden="1" x14ac:dyDescent="0.3">
      <c r="A114" s="269"/>
      <c r="B114" s="271">
        <v>109</v>
      </c>
      <c r="C114" s="100">
        <f>VLOOKUP(B:B,'Start List Youth'!C:F,2,FALSE)</f>
        <v>0</v>
      </c>
      <c r="D114" s="127">
        <f>VLOOKUP(B:B,'Start List Youth'!C:F,4,FALSE)</f>
        <v>0</v>
      </c>
      <c r="E114" s="12"/>
      <c r="F114" s="29"/>
      <c r="G114" s="29"/>
      <c r="H114" s="29"/>
      <c r="I114" s="31"/>
      <c r="J114" s="12"/>
      <c r="K114" s="29"/>
      <c r="L114" s="29"/>
      <c r="M114" s="29"/>
      <c r="N114" s="31"/>
      <c r="O114" s="12"/>
      <c r="P114" s="29"/>
      <c r="Q114" s="29"/>
      <c r="R114" s="29"/>
      <c r="S114" s="33"/>
      <c r="T114" s="520">
        <f t="shared" si="35"/>
        <v>0</v>
      </c>
      <c r="U114" s="576">
        <f t="shared" si="36"/>
        <v>0</v>
      </c>
      <c r="V114" s="576">
        <f t="shared" si="37"/>
        <v>0</v>
      </c>
      <c r="W114" s="576">
        <f t="shared" si="38"/>
        <v>0</v>
      </c>
      <c r="X114" s="577">
        <f t="shared" si="39"/>
        <v>0</v>
      </c>
      <c r="Y114" s="520">
        <f t="shared" si="52"/>
        <v>0</v>
      </c>
      <c r="Z114" s="576">
        <f t="shared" si="53"/>
        <v>0</v>
      </c>
      <c r="AA114" s="576">
        <f t="shared" si="54"/>
        <v>0</v>
      </c>
      <c r="AB114" s="576">
        <f t="shared" si="55"/>
        <v>0</v>
      </c>
      <c r="AC114" s="521">
        <f t="shared" si="56"/>
        <v>0</v>
      </c>
      <c r="AD114" s="68">
        <f t="shared" si="40"/>
        <v>0</v>
      </c>
      <c r="AE114" s="14">
        <f t="shared" si="41"/>
        <v>0</v>
      </c>
      <c r="AF114" s="14">
        <f t="shared" si="42"/>
        <v>0</v>
      </c>
      <c r="AG114" s="15">
        <f t="shared" si="43"/>
        <v>0</v>
      </c>
      <c r="AH114" s="15">
        <f t="shared" si="44"/>
        <v>0</v>
      </c>
      <c r="AI114" s="15">
        <f t="shared" si="45"/>
        <v>0</v>
      </c>
      <c r="AJ114" s="16">
        <f t="shared" si="46"/>
        <v>0</v>
      </c>
      <c r="AK114" s="16">
        <f t="shared" si="47"/>
        <v>0</v>
      </c>
      <c r="AL114" s="16">
        <f t="shared" si="48"/>
        <v>0</v>
      </c>
      <c r="AM114" s="17">
        <f t="shared" si="49"/>
        <v>0</v>
      </c>
      <c r="AN114" s="17">
        <f t="shared" si="50"/>
        <v>0</v>
      </c>
      <c r="AO114" s="17">
        <f t="shared" si="51"/>
        <v>0</v>
      </c>
      <c r="AP114" s="18">
        <f t="shared" si="29"/>
        <v>0</v>
      </c>
      <c r="AQ114" s="18">
        <f t="shared" si="30"/>
        <v>0</v>
      </c>
      <c r="AR114" s="18">
        <f t="shared" si="31"/>
        <v>0</v>
      </c>
      <c r="AS114" s="132">
        <f t="shared" si="32"/>
        <v>0</v>
      </c>
    </row>
    <row r="115" spans="1:45" hidden="1" x14ac:dyDescent="0.3">
      <c r="A115" s="269"/>
      <c r="B115" s="271">
        <v>110</v>
      </c>
      <c r="C115" s="100">
        <f>VLOOKUP(B:B,'Start List Youth'!C:F,2,FALSE)</f>
        <v>0</v>
      </c>
      <c r="D115" s="127">
        <f>VLOOKUP(B:B,'Start List Youth'!C:F,4,FALSE)</f>
        <v>0</v>
      </c>
      <c r="E115" s="12"/>
      <c r="F115" s="29"/>
      <c r="G115" s="29"/>
      <c r="H115" s="29"/>
      <c r="I115" s="31"/>
      <c r="J115" s="12"/>
      <c r="K115" s="29"/>
      <c r="L115" s="29"/>
      <c r="M115" s="29"/>
      <c r="N115" s="31"/>
      <c r="O115" s="12"/>
      <c r="P115" s="29"/>
      <c r="Q115" s="29"/>
      <c r="R115" s="29"/>
      <c r="S115" s="33"/>
      <c r="T115" s="520">
        <f t="shared" si="35"/>
        <v>0</v>
      </c>
      <c r="U115" s="576">
        <f t="shared" si="36"/>
        <v>0</v>
      </c>
      <c r="V115" s="576">
        <f t="shared" si="37"/>
        <v>0</v>
      </c>
      <c r="W115" s="576">
        <f t="shared" si="38"/>
        <v>0</v>
      </c>
      <c r="X115" s="577">
        <f t="shared" si="39"/>
        <v>0</v>
      </c>
      <c r="Y115" s="520">
        <f t="shared" si="52"/>
        <v>0</v>
      </c>
      <c r="Z115" s="576">
        <f t="shared" si="53"/>
        <v>0</v>
      </c>
      <c r="AA115" s="576">
        <f t="shared" si="54"/>
        <v>0</v>
      </c>
      <c r="AB115" s="576">
        <f t="shared" si="55"/>
        <v>0</v>
      </c>
      <c r="AC115" s="521">
        <f t="shared" si="56"/>
        <v>0</v>
      </c>
      <c r="AD115" s="68">
        <f t="shared" si="40"/>
        <v>0</v>
      </c>
      <c r="AE115" s="14">
        <f t="shared" si="41"/>
        <v>0</v>
      </c>
      <c r="AF115" s="14">
        <f t="shared" si="42"/>
        <v>0</v>
      </c>
      <c r="AG115" s="15">
        <f t="shared" si="43"/>
        <v>0</v>
      </c>
      <c r="AH115" s="15">
        <f t="shared" si="44"/>
        <v>0</v>
      </c>
      <c r="AI115" s="15">
        <f t="shared" si="45"/>
        <v>0</v>
      </c>
      <c r="AJ115" s="16">
        <f t="shared" si="46"/>
        <v>0</v>
      </c>
      <c r="AK115" s="16">
        <f t="shared" si="47"/>
        <v>0</v>
      </c>
      <c r="AL115" s="16">
        <f t="shared" si="48"/>
        <v>0</v>
      </c>
      <c r="AM115" s="17">
        <f t="shared" si="49"/>
        <v>0</v>
      </c>
      <c r="AN115" s="17">
        <f t="shared" si="50"/>
        <v>0</v>
      </c>
      <c r="AO115" s="17">
        <f t="shared" si="51"/>
        <v>0</v>
      </c>
      <c r="AP115" s="18">
        <f t="shared" si="29"/>
        <v>0</v>
      </c>
      <c r="AQ115" s="18">
        <f t="shared" si="30"/>
        <v>0</v>
      </c>
      <c r="AR115" s="18">
        <f t="shared" si="31"/>
        <v>0</v>
      </c>
      <c r="AS115" s="132">
        <f t="shared" si="32"/>
        <v>0</v>
      </c>
    </row>
    <row r="116" spans="1:45" hidden="1" x14ac:dyDescent="0.3">
      <c r="A116" s="269"/>
      <c r="B116" s="271">
        <v>111</v>
      </c>
      <c r="C116" s="100">
        <f>VLOOKUP(B:B,'Start List Youth'!C:F,2,FALSE)</f>
        <v>0</v>
      </c>
      <c r="D116" s="127">
        <f>VLOOKUP(B:B,'Start List Youth'!C:F,4,FALSE)</f>
        <v>0</v>
      </c>
      <c r="E116" s="12"/>
      <c r="F116" s="29"/>
      <c r="G116" s="29"/>
      <c r="H116" s="29"/>
      <c r="I116" s="31"/>
      <c r="J116" s="12"/>
      <c r="K116" s="29"/>
      <c r="L116" s="29"/>
      <c r="M116" s="29"/>
      <c r="N116" s="31"/>
      <c r="O116" s="12"/>
      <c r="P116" s="29"/>
      <c r="Q116" s="29"/>
      <c r="R116" s="29"/>
      <c r="S116" s="33"/>
      <c r="T116" s="520">
        <f t="shared" si="35"/>
        <v>0</v>
      </c>
      <c r="U116" s="576">
        <f t="shared" si="36"/>
        <v>0</v>
      </c>
      <c r="V116" s="576">
        <f t="shared" si="37"/>
        <v>0</v>
      </c>
      <c r="W116" s="576">
        <f t="shared" si="38"/>
        <v>0</v>
      </c>
      <c r="X116" s="577">
        <f t="shared" si="39"/>
        <v>0</v>
      </c>
      <c r="Y116" s="520">
        <f t="shared" si="52"/>
        <v>0</v>
      </c>
      <c r="Z116" s="576">
        <f t="shared" si="53"/>
        <v>0</v>
      </c>
      <c r="AA116" s="576">
        <f t="shared" si="54"/>
        <v>0</v>
      </c>
      <c r="AB116" s="576">
        <f t="shared" si="55"/>
        <v>0</v>
      </c>
      <c r="AC116" s="521">
        <f t="shared" si="56"/>
        <v>0</v>
      </c>
      <c r="AD116" s="68">
        <f t="shared" si="40"/>
        <v>0</v>
      </c>
      <c r="AE116" s="14">
        <f t="shared" si="41"/>
        <v>0</v>
      </c>
      <c r="AF116" s="14">
        <f t="shared" si="42"/>
        <v>0</v>
      </c>
      <c r="AG116" s="15">
        <f t="shared" si="43"/>
        <v>0</v>
      </c>
      <c r="AH116" s="15">
        <f t="shared" si="44"/>
        <v>0</v>
      </c>
      <c r="AI116" s="15">
        <f t="shared" si="45"/>
        <v>0</v>
      </c>
      <c r="AJ116" s="16">
        <f t="shared" si="46"/>
        <v>0</v>
      </c>
      <c r="AK116" s="16">
        <f t="shared" si="47"/>
        <v>0</v>
      </c>
      <c r="AL116" s="16">
        <f t="shared" si="48"/>
        <v>0</v>
      </c>
      <c r="AM116" s="17">
        <f t="shared" si="49"/>
        <v>0</v>
      </c>
      <c r="AN116" s="17">
        <f t="shared" si="50"/>
        <v>0</v>
      </c>
      <c r="AO116" s="17">
        <f t="shared" si="51"/>
        <v>0</v>
      </c>
      <c r="AP116" s="18">
        <f t="shared" si="29"/>
        <v>0</v>
      </c>
      <c r="AQ116" s="18">
        <f t="shared" si="30"/>
        <v>0</v>
      </c>
      <c r="AR116" s="18">
        <f t="shared" si="31"/>
        <v>0</v>
      </c>
      <c r="AS116" s="132">
        <f t="shared" si="32"/>
        <v>0</v>
      </c>
    </row>
    <row r="117" spans="1:45" hidden="1" x14ac:dyDescent="0.3">
      <c r="A117" s="269"/>
      <c r="B117" s="271">
        <v>112</v>
      </c>
      <c r="C117" s="100">
        <f>VLOOKUP(B:B,'Start List Youth'!C:F,2,FALSE)</f>
        <v>0</v>
      </c>
      <c r="D117" s="127">
        <f>VLOOKUP(B:B,'Start List Youth'!C:F,4,FALSE)</f>
        <v>0</v>
      </c>
      <c r="E117" s="12"/>
      <c r="F117" s="29"/>
      <c r="G117" s="29"/>
      <c r="H117" s="29"/>
      <c r="I117" s="31"/>
      <c r="J117" s="12"/>
      <c r="K117" s="29"/>
      <c r="L117" s="29"/>
      <c r="M117" s="29"/>
      <c r="N117" s="31"/>
      <c r="O117" s="12"/>
      <c r="P117" s="29"/>
      <c r="Q117" s="29"/>
      <c r="R117" s="29"/>
      <c r="S117" s="33"/>
      <c r="T117" s="520">
        <f t="shared" si="35"/>
        <v>0</v>
      </c>
      <c r="U117" s="576">
        <f t="shared" si="36"/>
        <v>0</v>
      </c>
      <c r="V117" s="576">
        <f t="shared" si="37"/>
        <v>0</v>
      </c>
      <c r="W117" s="576">
        <f t="shared" si="38"/>
        <v>0</v>
      </c>
      <c r="X117" s="577">
        <f t="shared" si="39"/>
        <v>0</v>
      </c>
      <c r="Y117" s="520">
        <f t="shared" si="52"/>
        <v>0</v>
      </c>
      <c r="Z117" s="576">
        <f t="shared" si="53"/>
        <v>0</v>
      </c>
      <c r="AA117" s="576">
        <f t="shared" si="54"/>
        <v>0</v>
      </c>
      <c r="AB117" s="576">
        <f t="shared" si="55"/>
        <v>0</v>
      </c>
      <c r="AC117" s="521">
        <f t="shared" si="56"/>
        <v>0</v>
      </c>
      <c r="AD117" s="68">
        <f t="shared" si="40"/>
        <v>0</v>
      </c>
      <c r="AE117" s="14">
        <f t="shared" si="41"/>
        <v>0</v>
      </c>
      <c r="AF117" s="14">
        <f t="shared" si="42"/>
        <v>0</v>
      </c>
      <c r="AG117" s="15">
        <f t="shared" si="43"/>
        <v>0</v>
      </c>
      <c r="AH117" s="15">
        <f t="shared" si="44"/>
        <v>0</v>
      </c>
      <c r="AI117" s="15">
        <f t="shared" si="45"/>
        <v>0</v>
      </c>
      <c r="AJ117" s="16">
        <f t="shared" si="46"/>
        <v>0</v>
      </c>
      <c r="AK117" s="16">
        <f t="shared" si="47"/>
        <v>0</v>
      </c>
      <c r="AL117" s="16">
        <f t="shared" si="48"/>
        <v>0</v>
      </c>
      <c r="AM117" s="17">
        <f t="shared" si="49"/>
        <v>0</v>
      </c>
      <c r="AN117" s="17">
        <f t="shared" si="50"/>
        <v>0</v>
      </c>
      <c r="AO117" s="17">
        <f t="shared" si="51"/>
        <v>0</v>
      </c>
      <c r="AP117" s="18">
        <f t="shared" si="29"/>
        <v>0</v>
      </c>
      <c r="AQ117" s="18">
        <f t="shared" si="30"/>
        <v>0</v>
      </c>
      <c r="AR117" s="18">
        <f t="shared" si="31"/>
        <v>0</v>
      </c>
      <c r="AS117" s="132">
        <f t="shared" si="32"/>
        <v>0</v>
      </c>
    </row>
    <row r="118" spans="1:45" hidden="1" x14ac:dyDescent="0.3">
      <c r="A118" s="269"/>
      <c r="B118" s="271">
        <v>113</v>
      </c>
      <c r="C118" s="100">
        <f>VLOOKUP(B:B,'Start List Youth'!C:F,2,FALSE)</f>
        <v>0</v>
      </c>
      <c r="D118" s="127">
        <f>VLOOKUP(B:B,'Start List Youth'!C:F,4,FALSE)</f>
        <v>0</v>
      </c>
      <c r="E118" s="12"/>
      <c r="F118" s="29"/>
      <c r="G118" s="29"/>
      <c r="H118" s="29"/>
      <c r="I118" s="31"/>
      <c r="J118" s="12"/>
      <c r="K118" s="29"/>
      <c r="L118" s="29"/>
      <c r="M118" s="29"/>
      <c r="N118" s="31"/>
      <c r="O118" s="12"/>
      <c r="P118" s="29"/>
      <c r="Q118" s="29"/>
      <c r="R118" s="29"/>
      <c r="S118" s="33"/>
      <c r="T118" s="520">
        <f t="shared" si="35"/>
        <v>0</v>
      </c>
      <c r="U118" s="576">
        <f t="shared" si="36"/>
        <v>0</v>
      </c>
      <c r="V118" s="576">
        <f t="shared" si="37"/>
        <v>0</v>
      </c>
      <c r="W118" s="576">
        <f t="shared" si="38"/>
        <v>0</v>
      </c>
      <c r="X118" s="577">
        <f t="shared" si="39"/>
        <v>0</v>
      </c>
      <c r="Y118" s="520">
        <f t="shared" si="52"/>
        <v>0</v>
      </c>
      <c r="Z118" s="576">
        <f t="shared" si="53"/>
        <v>0</v>
      </c>
      <c r="AA118" s="576">
        <f t="shared" si="54"/>
        <v>0</v>
      </c>
      <c r="AB118" s="576">
        <f t="shared" si="55"/>
        <v>0</v>
      </c>
      <c r="AC118" s="521">
        <f t="shared" si="56"/>
        <v>0</v>
      </c>
      <c r="AD118" s="68">
        <f t="shared" si="40"/>
        <v>0</v>
      </c>
      <c r="AE118" s="14">
        <f t="shared" si="41"/>
        <v>0</v>
      </c>
      <c r="AF118" s="14">
        <f t="shared" si="42"/>
        <v>0</v>
      </c>
      <c r="AG118" s="15">
        <f t="shared" si="43"/>
        <v>0</v>
      </c>
      <c r="AH118" s="15">
        <f t="shared" si="44"/>
        <v>0</v>
      </c>
      <c r="AI118" s="15">
        <f t="shared" si="45"/>
        <v>0</v>
      </c>
      <c r="AJ118" s="16">
        <f t="shared" si="46"/>
        <v>0</v>
      </c>
      <c r="AK118" s="16">
        <f t="shared" si="47"/>
        <v>0</v>
      </c>
      <c r="AL118" s="16">
        <f t="shared" si="48"/>
        <v>0</v>
      </c>
      <c r="AM118" s="17">
        <f t="shared" si="49"/>
        <v>0</v>
      </c>
      <c r="AN118" s="17">
        <f t="shared" si="50"/>
        <v>0</v>
      </c>
      <c r="AO118" s="17">
        <f t="shared" si="51"/>
        <v>0</v>
      </c>
      <c r="AP118" s="18">
        <f t="shared" si="29"/>
        <v>0</v>
      </c>
      <c r="AQ118" s="18">
        <f t="shared" si="30"/>
        <v>0</v>
      </c>
      <c r="AR118" s="18">
        <f t="shared" si="31"/>
        <v>0</v>
      </c>
      <c r="AS118" s="132">
        <f t="shared" si="32"/>
        <v>0</v>
      </c>
    </row>
    <row r="119" spans="1:45" hidden="1" x14ac:dyDescent="0.3">
      <c r="A119" s="269"/>
      <c r="B119" s="271">
        <v>114</v>
      </c>
      <c r="C119" s="100">
        <f>VLOOKUP(B:B,'Start List Youth'!C:F,2,FALSE)</f>
        <v>0</v>
      </c>
      <c r="D119" s="127">
        <f>VLOOKUP(B:B,'Start List Youth'!C:F,4,FALSE)</f>
        <v>0</v>
      </c>
      <c r="E119" s="12"/>
      <c r="F119" s="29"/>
      <c r="G119" s="29"/>
      <c r="H119" s="29"/>
      <c r="I119" s="31"/>
      <c r="J119" s="12"/>
      <c r="K119" s="29"/>
      <c r="L119" s="29"/>
      <c r="M119" s="29"/>
      <c r="N119" s="31"/>
      <c r="O119" s="12"/>
      <c r="P119" s="29"/>
      <c r="Q119" s="29"/>
      <c r="R119" s="29"/>
      <c r="S119" s="33"/>
      <c r="T119" s="520">
        <f t="shared" si="35"/>
        <v>0</v>
      </c>
      <c r="U119" s="576">
        <f t="shared" si="36"/>
        <v>0</v>
      </c>
      <c r="V119" s="576">
        <f t="shared" si="37"/>
        <v>0</v>
      </c>
      <c r="W119" s="576">
        <f t="shared" si="38"/>
        <v>0</v>
      </c>
      <c r="X119" s="577">
        <f t="shared" si="39"/>
        <v>0</v>
      </c>
      <c r="Y119" s="520">
        <f t="shared" si="52"/>
        <v>0</v>
      </c>
      <c r="Z119" s="576">
        <f t="shared" si="53"/>
        <v>0</v>
      </c>
      <c r="AA119" s="576">
        <f t="shared" si="54"/>
        <v>0</v>
      </c>
      <c r="AB119" s="576">
        <f t="shared" si="55"/>
        <v>0</v>
      </c>
      <c r="AC119" s="521">
        <f t="shared" si="56"/>
        <v>0</v>
      </c>
      <c r="AD119" s="68">
        <f t="shared" si="40"/>
        <v>0</v>
      </c>
      <c r="AE119" s="14">
        <f t="shared" si="41"/>
        <v>0</v>
      </c>
      <c r="AF119" s="14">
        <f t="shared" si="42"/>
        <v>0</v>
      </c>
      <c r="AG119" s="15">
        <f t="shared" si="43"/>
        <v>0</v>
      </c>
      <c r="AH119" s="15">
        <f t="shared" si="44"/>
        <v>0</v>
      </c>
      <c r="AI119" s="15">
        <f t="shared" si="45"/>
        <v>0</v>
      </c>
      <c r="AJ119" s="16">
        <f t="shared" si="46"/>
        <v>0</v>
      </c>
      <c r="AK119" s="16">
        <f t="shared" si="47"/>
        <v>0</v>
      </c>
      <c r="AL119" s="16">
        <f t="shared" si="48"/>
        <v>0</v>
      </c>
      <c r="AM119" s="17">
        <f t="shared" si="49"/>
        <v>0</v>
      </c>
      <c r="AN119" s="17">
        <f t="shared" si="50"/>
        <v>0</v>
      </c>
      <c r="AO119" s="17">
        <f t="shared" si="51"/>
        <v>0</v>
      </c>
      <c r="AP119" s="18">
        <f t="shared" si="29"/>
        <v>0</v>
      </c>
      <c r="AQ119" s="18">
        <f t="shared" si="30"/>
        <v>0</v>
      </c>
      <c r="AR119" s="18">
        <f t="shared" si="31"/>
        <v>0</v>
      </c>
      <c r="AS119" s="132">
        <f t="shared" si="32"/>
        <v>0</v>
      </c>
    </row>
    <row r="120" spans="1:45" hidden="1" x14ac:dyDescent="0.3">
      <c r="A120" s="269"/>
      <c r="B120" s="271">
        <v>115</v>
      </c>
      <c r="C120" s="100">
        <f>VLOOKUP(B:B,'Start List Youth'!C:F,2,FALSE)</f>
        <v>0</v>
      </c>
      <c r="D120" s="127">
        <f>VLOOKUP(B:B,'Start List Youth'!C:F,4,FALSE)</f>
        <v>0</v>
      </c>
      <c r="E120" s="12"/>
      <c r="F120" s="29"/>
      <c r="G120" s="29"/>
      <c r="H120" s="29"/>
      <c r="I120" s="31"/>
      <c r="J120" s="12"/>
      <c r="K120" s="29"/>
      <c r="L120" s="29"/>
      <c r="M120" s="29"/>
      <c r="N120" s="31"/>
      <c r="O120" s="12"/>
      <c r="P120" s="29"/>
      <c r="Q120" s="29"/>
      <c r="R120" s="29"/>
      <c r="S120" s="33"/>
      <c r="T120" s="520">
        <f t="shared" si="35"/>
        <v>0</v>
      </c>
      <c r="U120" s="576">
        <f t="shared" si="36"/>
        <v>0</v>
      </c>
      <c r="V120" s="576">
        <f t="shared" si="37"/>
        <v>0</v>
      </c>
      <c r="W120" s="576">
        <f t="shared" si="38"/>
        <v>0</v>
      </c>
      <c r="X120" s="577">
        <f t="shared" si="39"/>
        <v>0</v>
      </c>
      <c r="Y120" s="520">
        <f t="shared" si="52"/>
        <v>0</v>
      </c>
      <c r="Z120" s="576">
        <f t="shared" si="53"/>
        <v>0</v>
      </c>
      <c r="AA120" s="576">
        <f t="shared" si="54"/>
        <v>0</v>
      </c>
      <c r="AB120" s="576">
        <f t="shared" si="55"/>
        <v>0</v>
      </c>
      <c r="AC120" s="521">
        <f t="shared" si="56"/>
        <v>0</v>
      </c>
      <c r="AD120" s="68">
        <f t="shared" si="40"/>
        <v>0</v>
      </c>
      <c r="AE120" s="14">
        <f t="shared" si="41"/>
        <v>0</v>
      </c>
      <c r="AF120" s="14">
        <f t="shared" si="42"/>
        <v>0</v>
      </c>
      <c r="AG120" s="15">
        <f t="shared" si="43"/>
        <v>0</v>
      </c>
      <c r="AH120" s="15">
        <f t="shared" si="44"/>
        <v>0</v>
      </c>
      <c r="AI120" s="15">
        <f t="shared" si="45"/>
        <v>0</v>
      </c>
      <c r="AJ120" s="16">
        <f t="shared" si="46"/>
        <v>0</v>
      </c>
      <c r="AK120" s="16">
        <f t="shared" si="47"/>
        <v>0</v>
      </c>
      <c r="AL120" s="16">
        <f t="shared" si="48"/>
        <v>0</v>
      </c>
      <c r="AM120" s="17">
        <f t="shared" si="49"/>
        <v>0</v>
      </c>
      <c r="AN120" s="17">
        <f t="shared" si="50"/>
        <v>0</v>
      </c>
      <c r="AO120" s="17">
        <f t="shared" si="51"/>
        <v>0</v>
      </c>
      <c r="AP120" s="18">
        <f t="shared" si="29"/>
        <v>0</v>
      </c>
      <c r="AQ120" s="18">
        <f t="shared" si="30"/>
        <v>0</v>
      </c>
      <c r="AR120" s="18">
        <f t="shared" si="31"/>
        <v>0</v>
      </c>
      <c r="AS120" s="132">
        <f t="shared" si="32"/>
        <v>0</v>
      </c>
    </row>
    <row r="121" spans="1:45" hidden="1" x14ac:dyDescent="0.3">
      <c r="A121" s="269"/>
      <c r="B121" s="271">
        <v>116</v>
      </c>
      <c r="C121" s="100">
        <f>VLOOKUP(B:B,'Start List Youth'!C:F,2,FALSE)</f>
        <v>0</v>
      </c>
      <c r="D121" s="127">
        <f>VLOOKUP(B:B,'Start List Youth'!C:F,4,FALSE)</f>
        <v>0</v>
      </c>
      <c r="E121" s="12"/>
      <c r="F121" s="29"/>
      <c r="G121" s="29"/>
      <c r="H121" s="29"/>
      <c r="I121" s="31"/>
      <c r="J121" s="12"/>
      <c r="K121" s="29"/>
      <c r="L121" s="29"/>
      <c r="M121" s="29"/>
      <c r="N121" s="31"/>
      <c r="O121" s="12"/>
      <c r="P121" s="29"/>
      <c r="Q121" s="29"/>
      <c r="R121" s="29"/>
      <c r="S121" s="33"/>
      <c r="T121" s="520">
        <f t="shared" si="35"/>
        <v>0</v>
      </c>
      <c r="U121" s="576">
        <f t="shared" si="36"/>
        <v>0</v>
      </c>
      <c r="V121" s="576">
        <f t="shared" si="37"/>
        <v>0</v>
      </c>
      <c r="W121" s="576">
        <f t="shared" si="38"/>
        <v>0</v>
      </c>
      <c r="X121" s="577">
        <f t="shared" si="39"/>
        <v>0</v>
      </c>
      <c r="Y121" s="520">
        <f t="shared" si="52"/>
        <v>0</v>
      </c>
      <c r="Z121" s="576">
        <f t="shared" si="53"/>
        <v>0</v>
      </c>
      <c r="AA121" s="576">
        <f t="shared" si="54"/>
        <v>0</v>
      </c>
      <c r="AB121" s="576">
        <f t="shared" si="55"/>
        <v>0</v>
      </c>
      <c r="AC121" s="521">
        <f t="shared" si="56"/>
        <v>0</v>
      </c>
      <c r="AD121" s="68">
        <f t="shared" si="40"/>
        <v>0</v>
      </c>
      <c r="AE121" s="14">
        <f t="shared" si="41"/>
        <v>0</v>
      </c>
      <c r="AF121" s="14">
        <f t="shared" si="42"/>
        <v>0</v>
      </c>
      <c r="AG121" s="15">
        <f t="shared" si="43"/>
        <v>0</v>
      </c>
      <c r="AH121" s="15">
        <f t="shared" si="44"/>
        <v>0</v>
      </c>
      <c r="AI121" s="15">
        <f t="shared" si="45"/>
        <v>0</v>
      </c>
      <c r="AJ121" s="16">
        <f t="shared" si="46"/>
        <v>0</v>
      </c>
      <c r="AK121" s="16">
        <f t="shared" si="47"/>
        <v>0</v>
      </c>
      <c r="AL121" s="16">
        <f t="shared" si="48"/>
        <v>0</v>
      </c>
      <c r="AM121" s="17">
        <f t="shared" si="49"/>
        <v>0</v>
      </c>
      <c r="AN121" s="17">
        <f t="shared" si="50"/>
        <v>0</v>
      </c>
      <c r="AO121" s="17">
        <f t="shared" si="51"/>
        <v>0</v>
      </c>
      <c r="AP121" s="18">
        <f t="shared" si="29"/>
        <v>0</v>
      </c>
      <c r="AQ121" s="18">
        <f t="shared" si="30"/>
        <v>0</v>
      </c>
      <c r="AR121" s="18">
        <f t="shared" si="31"/>
        <v>0</v>
      </c>
      <c r="AS121" s="132">
        <f t="shared" si="32"/>
        <v>0</v>
      </c>
    </row>
    <row r="122" spans="1:45" hidden="1" x14ac:dyDescent="0.3">
      <c r="A122" s="269"/>
      <c r="B122" s="271">
        <v>117</v>
      </c>
      <c r="C122" s="100">
        <f>VLOOKUP(B:B,'Start List Youth'!C:F,2,FALSE)</f>
        <v>0</v>
      </c>
      <c r="D122" s="127">
        <f>VLOOKUP(B:B,'Start List Youth'!C:F,4,FALSE)</f>
        <v>0</v>
      </c>
      <c r="E122" s="12"/>
      <c r="F122" s="29"/>
      <c r="G122" s="29"/>
      <c r="H122" s="29"/>
      <c r="I122" s="31"/>
      <c r="J122" s="12"/>
      <c r="K122" s="29"/>
      <c r="L122" s="29"/>
      <c r="M122" s="29"/>
      <c r="N122" s="31"/>
      <c r="O122" s="12"/>
      <c r="P122" s="29"/>
      <c r="Q122" s="29"/>
      <c r="R122" s="29"/>
      <c r="S122" s="33"/>
      <c r="T122" s="520">
        <f t="shared" si="35"/>
        <v>0</v>
      </c>
      <c r="U122" s="576">
        <f t="shared" si="36"/>
        <v>0</v>
      </c>
      <c r="V122" s="576">
        <f t="shared" si="37"/>
        <v>0</v>
      </c>
      <c r="W122" s="576">
        <f t="shared" si="38"/>
        <v>0</v>
      </c>
      <c r="X122" s="577">
        <f t="shared" si="39"/>
        <v>0</v>
      </c>
      <c r="Y122" s="520">
        <f t="shared" si="52"/>
        <v>0</v>
      </c>
      <c r="Z122" s="576">
        <f t="shared" si="53"/>
        <v>0</v>
      </c>
      <c r="AA122" s="576">
        <f t="shared" si="54"/>
        <v>0</v>
      </c>
      <c r="AB122" s="576">
        <f t="shared" si="55"/>
        <v>0</v>
      </c>
      <c r="AC122" s="521">
        <f t="shared" si="56"/>
        <v>0</v>
      </c>
      <c r="AD122" s="68">
        <f t="shared" si="40"/>
        <v>0</v>
      </c>
      <c r="AE122" s="14">
        <f t="shared" si="41"/>
        <v>0</v>
      </c>
      <c r="AF122" s="14">
        <f t="shared" si="42"/>
        <v>0</v>
      </c>
      <c r="AG122" s="15">
        <f t="shared" si="43"/>
        <v>0</v>
      </c>
      <c r="AH122" s="15">
        <f t="shared" si="44"/>
        <v>0</v>
      </c>
      <c r="AI122" s="15">
        <f t="shared" si="45"/>
        <v>0</v>
      </c>
      <c r="AJ122" s="16">
        <f t="shared" si="46"/>
        <v>0</v>
      </c>
      <c r="AK122" s="16">
        <f t="shared" si="47"/>
        <v>0</v>
      </c>
      <c r="AL122" s="16">
        <f t="shared" si="48"/>
        <v>0</v>
      </c>
      <c r="AM122" s="17">
        <f t="shared" si="49"/>
        <v>0</v>
      </c>
      <c r="AN122" s="17">
        <f t="shared" si="50"/>
        <v>0</v>
      </c>
      <c r="AO122" s="17">
        <f t="shared" si="51"/>
        <v>0</v>
      </c>
      <c r="AP122" s="18">
        <f t="shared" si="29"/>
        <v>0</v>
      </c>
      <c r="AQ122" s="18">
        <f t="shared" si="30"/>
        <v>0</v>
      </c>
      <c r="AR122" s="18">
        <f t="shared" si="31"/>
        <v>0</v>
      </c>
      <c r="AS122" s="132">
        <f t="shared" si="32"/>
        <v>0</v>
      </c>
    </row>
    <row r="123" spans="1:45" hidden="1" x14ac:dyDescent="0.3">
      <c r="A123" s="269"/>
      <c r="B123" s="271">
        <v>118</v>
      </c>
      <c r="C123" s="100">
        <f>VLOOKUP(B:B,'Start List Youth'!C:F,2,FALSE)</f>
        <v>0</v>
      </c>
      <c r="D123" s="127">
        <f>VLOOKUP(B:B,'Start List Youth'!C:F,4,FALSE)</f>
        <v>0</v>
      </c>
      <c r="E123" s="12"/>
      <c r="F123" s="29"/>
      <c r="G123" s="29"/>
      <c r="H123" s="29"/>
      <c r="I123" s="31"/>
      <c r="J123" s="12"/>
      <c r="K123" s="29"/>
      <c r="L123" s="29"/>
      <c r="M123" s="29"/>
      <c r="N123" s="31"/>
      <c r="O123" s="12"/>
      <c r="P123" s="29"/>
      <c r="Q123" s="29"/>
      <c r="R123" s="29"/>
      <c r="S123" s="33"/>
      <c r="T123" s="520">
        <f t="shared" si="35"/>
        <v>0</v>
      </c>
      <c r="U123" s="576">
        <f t="shared" si="36"/>
        <v>0</v>
      </c>
      <c r="V123" s="576">
        <f t="shared" si="37"/>
        <v>0</v>
      </c>
      <c r="W123" s="576">
        <f t="shared" si="38"/>
        <v>0</v>
      </c>
      <c r="X123" s="577">
        <f t="shared" si="39"/>
        <v>0</v>
      </c>
      <c r="Y123" s="520">
        <f t="shared" si="52"/>
        <v>0</v>
      </c>
      <c r="Z123" s="576">
        <f t="shared" si="53"/>
        <v>0</v>
      </c>
      <c r="AA123" s="576">
        <f t="shared" si="54"/>
        <v>0</v>
      </c>
      <c r="AB123" s="576">
        <f t="shared" si="55"/>
        <v>0</v>
      </c>
      <c r="AC123" s="521">
        <f t="shared" si="56"/>
        <v>0</v>
      </c>
      <c r="AD123" s="68">
        <f t="shared" si="40"/>
        <v>0</v>
      </c>
      <c r="AE123" s="14">
        <f t="shared" si="41"/>
        <v>0</v>
      </c>
      <c r="AF123" s="14">
        <f t="shared" si="42"/>
        <v>0</v>
      </c>
      <c r="AG123" s="15">
        <f t="shared" si="43"/>
        <v>0</v>
      </c>
      <c r="AH123" s="15">
        <f t="shared" si="44"/>
        <v>0</v>
      </c>
      <c r="AI123" s="15">
        <f t="shared" si="45"/>
        <v>0</v>
      </c>
      <c r="AJ123" s="16">
        <f t="shared" si="46"/>
        <v>0</v>
      </c>
      <c r="AK123" s="16">
        <f t="shared" si="47"/>
        <v>0</v>
      </c>
      <c r="AL123" s="16">
        <f t="shared" si="48"/>
        <v>0</v>
      </c>
      <c r="AM123" s="17">
        <f t="shared" si="49"/>
        <v>0</v>
      </c>
      <c r="AN123" s="17">
        <f t="shared" si="50"/>
        <v>0</v>
      </c>
      <c r="AO123" s="17">
        <f t="shared" si="51"/>
        <v>0</v>
      </c>
      <c r="AP123" s="18">
        <f t="shared" si="29"/>
        <v>0</v>
      </c>
      <c r="AQ123" s="18">
        <f t="shared" si="30"/>
        <v>0</v>
      </c>
      <c r="AR123" s="18">
        <f t="shared" si="31"/>
        <v>0</v>
      </c>
      <c r="AS123" s="132">
        <f t="shared" si="32"/>
        <v>0</v>
      </c>
    </row>
    <row r="124" spans="1:45" hidden="1" x14ac:dyDescent="0.3">
      <c r="A124" s="269"/>
      <c r="B124" s="271">
        <v>119</v>
      </c>
      <c r="C124" s="100">
        <f>VLOOKUP(B:B,'Start List Youth'!C:F,2,FALSE)</f>
        <v>0</v>
      </c>
      <c r="D124" s="127">
        <f>VLOOKUP(B:B,'Start List Youth'!C:F,4,FALSE)</f>
        <v>0</v>
      </c>
      <c r="E124" s="12"/>
      <c r="F124" s="29"/>
      <c r="G124" s="29"/>
      <c r="H124" s="29"/>
      <c r="I124" s="31"/>
      <c r="J124" s="12"/>
      <c r="K124" s="29"/>
      <c r="L124" s="29"/>
      <c r="M124" s="29"/>
      <c r="N124" s="31"/>
      <c r="O124" s="12"/>
      <c r="P124" s="29"/>
      <c r="Q124" s="29"/>
      <c r="R124" s="29"/>
      <c r="S124" s="33"/>
      <c r="T124" s="520">
        <f t="shared" si="35"/>
        <v>0</v>
      </c>
      <c r="U124" s="576">
        <f t="shared" si="36"/>
        <v>0</v>
      </c>
      <c r="V124" s="576">
        <f t="shared" si="37"/>
        <v>0</v>
      </c>
      <c r="W124" s="576">
        <f t="shared" si="38"/>
        <v>0</v>
      </c>
      <c r="X124" s="577">
        <f t="shared" si="39"/>
        <v>0</v>
      </c>
      <c r="Y124" s="520">
        <f t="shared" si="52"/>
        <v>0</v>
      </c>
      <c r="Z124" s="576">
        <f t="shared" si="53"/>
        <v>0</v>
      </c>
      <c r="AA124" s="576">
        <f t="shared" si="54"/>
        <v>0</v>
      </c>
      <c r="AB124" s="576">
        <f t="shared" si="55"/>
        <v>0</v>
      </c>
      <c r="AC124" s="521">
        <f t="shared" si="56"/>
        <v>0</v>
      </c>
      <c r="AD124" s="68">
        <f t="shared" si="40"/>
        <v>0</v>
      </c>
      <c r="AE124" s="14">
        <f t="shared" si="41"/>
        <v>0</v>
      </c>
      <c r="AF124" s="14">
        <f t="shared" si="42"/>
        <v>0</v>
      </c>
      <c r="AG124" s="15">
        <f t="shared" si="43"/>
        <v>0</v>
      </c>
      <c r="AH124" s="15">
        <f t="shared" si="44"/>
        <v>0</v>
      </c>
      <c r="AI124" s="15">
        <f t="shared" si="45"/>
        <v>0</v>
      </c>
      <c r="AJ124" s="16">
        <f t="shared" si="46"/>
        <v>0</v>
      </c>
      <c r="AK124" s="16">
        <f t="shared" si="47"/>
        <v>0</v>
      </c>
      <c r="AL124" s="16">
        <f t="shared" si="48"/>
        <v>0</v>
      </c>
      <c r="AM124" s="17">
        <f t="shared" si="49"/>
        <v>0</v>
      </c>
      <c r="AN124" s="17">
        <f t="shared" si="50"/>
        <v>0</v>
      </c>
      <c r="AO124" s="17">
        <f t="shared" si="51"/>
        <v>0</v>
      </c>
      <c r="AP124" s="18">
        <f t="shared" si="29"/>
        <v>0</v>
      </c>
      <c r="AQ124" s="18">
        <f t="shared" si="30"/>
        <v>0</v>
      </c>
      <c r="AR124" s="18">
        <f t="shared" si="31"/>
        <v>0</v>
      </c>
      <c r="AS124" s="132">
        <f t="shared" si="32"/>
        <v>0</v>
      </c>
    </row>
    <row r="125" spans="1:45" hidden="1" x14ac:dyDescent="0.3">
      <c r="A125" s="269"/>
      <c r="B125" s="271">
        <v>120</v>
      </c>
      <c r="C125" s="100">
        <f>VLOOKUP(B:B,'Start List Youth'!C:F,2,FALSE)</f>
        <v>0</v>
      </c>
      <c r="D125" s="127">
        <f>VLOOKUP(B:B,'Start List Youth'!C:F,4,FALSE)</f>
        <v>0</v>
      </c>
      <c r="E125" s="12"/>
      <c r="F125" s="29"/>
      <c r="G125" s="29"/>
      <c r="H125" s="29"/>
      <c r="I125" s="31"/>
      <c r="J125" s="12"/>
      <c r="K125" s="29"/>
      <c r="L125" s="29"/>
      <c r="M125" s="29"/>
      <c r="N125" s="31"/>
      <c r="O125" s="12"/>
      <c r="P125" s="29"/>
      <c r="Q125" s="29"/>
      <c r="R125" s="29"/>
      <c r="S125" s="33"/>
      <c r="T125" s="520">
        <f t="shared" si="35"/>
        <v>0</v>
      </c>
      <c r="U125" s="576">
        <f t="shared" si="36"/>
        <v>0</v>
      </c>
      <c r="V125" s="576">
        <f t="shared" si="37"/>
        <v>0</v>
      </c>
      <c r="W125" s="576">
        <f t="shared" si="38"/>
        <v>0</v>
      </c>
      <c r="X125" s="577">
        <f t="shared" si="39"/>
        <v>0</v>
      </c>
      <c r="Y125" s="520">
        <f t="shared" si="52"/>
        <v>0</v>
      </c>
      <c r="Z125" s="576">
        <f t="shared" si="53"/>
        <v>0</v>
      </c>
      <c r="AA125" s="576">
        <f t="shared" si="54"/>
        <v>0</v>
      </c>
      <c r="AB125" s="576">
        <f t="shared" si="55"/>
        <v>0</v>
      </c>
      <c r="AC125" s="521">
        <f t="shared" si="56"/>
        <v>0</v>
      </c>
      <c r="AD125" s="68">
        <f t="shared" si="40"/>
        <v>0</v>
      </c>
      <c r="AE125" s="14">
        <f t="shared" si="41"/>
        <v>0</v>
      </c>
      <c r="AF125" s="14">
        <f t="shared" si="42"/>
        <v>0</v>
      </c>
      <c r="AG125" s="15">
        <f t="shared" si="43"/>
        <v>0</v>
      </c>
      <c r="AH125" s="15">
        <f t="shared" si="44"/>
        <v>0</v>
      </c>
      <c r="AI125" s="15">
        <f t="shared" si="45"/>
        <v>0</v>
      </c>
      <c r="AJ125" s="16">
        <f t="shared" si="46"/>
        <v>0</v>
      </c>
      <c r="AK125" s="16">
        <f t="shared" si="47"/>
        <v>0</v>
      </c>
      <c r="AL125" s="16">
        <f t="shared" si="48"/>
        <v>0</v>
      </c>
      <c r="AM125" s="17">
        <f t="shared" si="49"/>
        <v>0</v>
      </c>
      <c r="AN125" s="17">
        <f t="shared" si="50"/>
        <v>0</v>
      </c>
      <c r="AO125" s="17">
        <f t="shared" si="51"/>
        <v>0</v>
      </c>
      <c r="AP125" s="18">
        <f t="shared" si="29"/>
        <v>0</v>
      </c>
      <c r="AQ125" s="18">
        <f t="shared" si="30"/>
        <v>0</v>
      </c>
      <c r="AR125" s="18">
        <f t="shared" si="31"/>
        <v>0</v>
      </c>
      <c r="AS125" s="132">
        <f t="shared" si="32"/>
        <v>0</v>
      </c>
    </row>
    <row r="126" spans="1:45" hidden="1" x14ac:dyDescent="0.3">
      <c r="A126" s="269"/>
      <c r="B126" s="271">
        <v>121</v>
      </c>
      <c r="C126" s="100">
        <f>VLOOKUP(B:B,'Start List Youth'!C:F,2,FALSE)</f>
        <v>0</v>
      </c>
      <c r="D126" s="127">
        <f>VLOOKUP(B:B,'Start List Youth'!C:F,4,FALSE)</f>
        <v>0</v>
      </c>
      <c r="E126" s="12"/>
      <c r="F126" s="29"/>
      <c r="G126" s="29"/>
      <c r="H126" s="29"/>
      <c r="I126" s="31"/>
      <c r="J126" s="12"/>
      <c r="K126" s="29"/>
      <c r="L126" s="29"/>
      <c r="M126" s="29"/>
      <c r="N126" s="31"/>
      <c r="O126" s="12"/>
      <c r="P126" s="29"/>
      <c r="Q126" s="29"/>
      <c r="R126" s="29"/>
      <c r="S126" s="33"/>
      <c r="T126" s="520">
        <f t="shared" si="35"/>
        <v>0</v>
      </c>
      <c r="U126" s="576">
        <f t="shared" si="36"/>
        <v>0</v>
      </c>
      <c r="V126" s="576">
        <f t="shared" si="37"/>
        <v>0</v>
      </c>
      <c r="W126" s="576">
        <f t="shared" si="38"/>
        <v>0</v>
      </c>
      <c r="X126" s="577">
        <f t="shared" si="39"/>
        <v>0</v>
      </c>
      <c r="Y126" s="520">
        <f t="shared" si="52"/>
        <v>0</v>
      </c>
      <c r="Z126" s="576">
        <f t="shared" si="53"/>
        <v>0</v>
      </c>
      <c r="AA126" s="576">
        <f t="shared" si="54"/>
        <v>0</v>
      </c>
      <c r="AB126" s="576">
        <f t="shared" si="55"/>
        <v>0</v>
      </c>
      <c r="AC126" s="521">
        <f t="shared" si="56"/>
        <v>0</v>
      </c>
      <c r="AD126" s="68">
        <f t="shared" si="40"/>
        <v>0</v>
      </c>
      <c r="AE126" s="14">
        <f t="shared" si="41"/>
        <v>0</v>
      </c>
      <c r="AF126" s="14">
        <f t="shared" si="42"/>
        <v>0</v>
      </c>
      <c r="AG126" s="15">
        <f t="shared" si="43"/>
        <v>0</v>
      </c>
      <c r="AH126" s="15">
        <f t="shared" si="44"/>
        <v>0</v>
      </c>
      <c r="AI126" s="15">
        <f t="shared" si="45"/>
        <v>0</v>
      </c>
      <c r="AJ126" s="16">
        <f t="shared" si="46"/>
        <v>0</v>
      </c>
      <c r="AK126" s="16">
        <f t="shared" si="47"/>
        <v>0</v>
      </c>
      <c r="AL126" s="16">
        <f t="shared" si="48"/>
        <v>0</v>
      </c>
      <c r="AM126" s="17">
        <f t="shared" si="49"/>
        <v>0</v>
      </c>
      <c r="AN126" s="17">
        <f t="shared" si="50"/>
        <v>0</v>
      </c>
      <c r="AO126" s="17">
        <f t="shared" si="51"/>
        <v>0</v>
      </c>
      <c r="AP126" s="18">
        <f t="shared" si="29"/>
        <v>0</v>
      </c>
      <c r="AQ126" s="18">
        <f t="shared" si="30"/>
        <v>0</v>
      </c>
      <c r="AR126" s="18">
        <f t="shared" si="31"/>
        <v>0</v>
      </c>
      <c r="AS126" s="132">
        <f t="shared" si="32"/>
        <v>0</v>
      </c>
    </row>
    <row r="127" spans="1:45" hidden="1" x14ac:dyDescent="0.3">
      <c r="A127" s="269"/>
      <c r="B127" s="271">
        <v>122</v>
      </c>
      <c r="C127" s="100">
        <f>VLOOKUP(B:B,'Start List Youth'!C:F,2,FALSE)</f>
        <v>0</v>
      </c>
      <c r="D127" s="127">
        <f>VLOOKUP(B:B,'Start List Youth'!C:F,4,FALSE)</f>
        <v>0</v>
      </c>
      <c r="E127" s="12"/>
      <c r="F127" s="29"/>
      <c r="G127" s="29"/>
      <c r="H127" s="29"/>
      <c r="I127" s="31"/>
      <c r="J127" s="12"/>
      <c r="K127" s="29"/>
      <c r="L127" s="29"/>
      <c r="M127" s="29"/>
      <c r="N127" s="31"/>
      <c r="O127" s="12"/>
      <c r="P127" s="29"/>
      <c r="Q127" s="29"/>
      <c r="R127" s="29"/>
      <c r="S127" s="33"/>
      <c r="T127" s="520">
        <f t="shared" si="35"/>
        <v>0</v>
      </c>
      <c r="U127" s="576">
        <f t="shared" si="36"/>
        <v>0</v>
      </c>
      <c r="V127" s="576">
        <f t="shared" si="37"/>
        <v>0</v>
      </c>
      <c r="W127" s="576">
        <f t="shared" si="38"/>
        <v>0</v>
      </c>
      <c r="X127" s="577">
        <f t="shared" si="39"/>
        <v>0</v>
      </c>
      <c r="Y127" s="520">
        <f t="shared" si="52"/>
        <v>0</v>
      </c>
      <c r="Z127" s="576">
        <f t="shared" si="53"/>
        <v>0</v>
      </c>
      <c r="AA127" s="576">
        <f t="shared" si="54"/>
        <v>0</v>
      </c>
      <c r="AB127" s="576">
        <f t="shared" si="55"/>
        <v>0</v>
      </c>
      <c r="AC127" s="521">
        <f t="shared" si="56"/>
        <v>0</v>
      </c>
      <c r="AD127" s="68">
        <f t="shared" si="40"/>
        <v>0</v>
      </c>
      <c r="AE127" s="14">
        <f t="shared" si="41"/>
        <v>0</v>
      </c>
      <c r="AF127" s="14">
        <f t="shared" si="42"/>
        <v>0</v>
      </c>
      <c r="AG127" s="15">
        <f t="shared" si="43"/>
        <v>0</v>
      </c>
      <c r="AH127" s="15">
        <f t="shared" si="44"/>
        <v>0</v>
      </c>
      <c r="AI127" s="15">
        <f t="shared" si="45"/>
        <v>0</v>
      </c>
      <c r="AJ127" s="16">
        <f t="shared" si="46"/>
        <v>0</v>
      </c>
      <c r="AK127" s="16">
        <f t="shared" si="47"/>
        <v>0</v>
      </c>
      <c r="AL127" s="16">
        <f t="shared" si="48"/>
        <v>0</v>
      </c>
      <c r="AM127" s="17">
        <f t="shared" si="49"/>
        <v>0</v>
      </c>
      <c r="AN127" s="17">
        <f t="shared" si="50"/>
        <v>0</v>
      </c>
      <c r="AO127" s="17">
        <f t="shared" si="51"/>
        <v>0</v>
      </c>
      <c r="AP127" s="18">
        <f t="shared" si="29"/>
        <v>0</v>
      </c>
      <c r="AQ127" s="18">
        <f t="shared" si="30"/>
        <v>0</v>
      </c>
      <c r="AR127" s="18">
        <f t="shared" si="31"/>
        <v>0</v>
      </c>
      <c r="AS127" s="132">
        <f t="shared" si="32"/>
        <v>0</v>
      </c>
    </row>
    <row r="128" spans="1:45" hidden="1" x14ac:dyDescent="0.3">
      <c r="A128" s="269"/>
      <c r="B128" s="271">
        <v>123</v>
      </c>
      <c r="C128" s="100">
        <f>VLOOKUP(B:B,'Start List Youth'!C:F,2,FALSE)</f>
        <v>0</v>
      </c>
      <c r="D128" s="127">
        <f>VLOOKUP(B:B,'Start List Youth'!C:F,4,FALSE)</f>
        <v>0</v>
      </c>
      <c r="E128" s="12"/>
      <c r="F128" s="29"/>
      <c r="G128" s="29"/>
      <c r="H128" s="29"/>
      <c r="I128" s="31"/>
      <c r="J128" s="12"/>
      <c r="K128" s="29"/>
      <c r="L128" s="29"/>
      <c r="M128" s="29"/>
      <c r="N128" s="31"/>
      <c r="O128" s="12"/>
      <c r="P128" s="29"/>
      <c r="Q128" s="29"/>
      <c r="R128" s="29"/>
      <c r="S128" s="33"/>
      <c r="T128" s="520">
        <f t="shared" si="35"/>
        <v>0</v>
      </c>
      <c r="U128" s="576">
        <f t="shared" si="36"/>
        <v>0</v>
      </c>
      <c r="V128" s="576">
        <f t="shared" si="37"/>
        <v>0</v>
      </c>
      <c r="W128" s="576">
        <f t="shared" si="38"/>
        <v>0</v>
      </c>
      <c r="X128" s="577">
        <f t="shared" si="39"/>
        <v>0</v>
      </c>
      <c r="Y128" s="520">
        <f t="shared" si="52"/>
        <v>0</v>
      </c>
      <c r="Z128" s="576">
        <f t="shared" si="53"/>
        <v>0</v>
      </c>
      <c r="AA128" s="576">
        <f t="shared" si="54"/>
        <v>0</v>
      </c>
      <c r="AB128" s="576">
        <f t="shared" si="55"/>
        <v>0</v>
      </c>
      <c r="AC128" s="521">
        <f t="shared" si="56"/>
        <v>0</v>
      </c>
      <c r="AD128" s="68">
        <f t="shared" si="40"/>
        <v>0</v>
      </c>
      <c r="AE128" s="14">
        <f t="shared" si="41"/>
        <v>0</v>
      </c>
      <c r="AF128" s="14">
        <f t="shared" si="42"/>
        <v>0</v>
      </c>
      <c r="AG128" s="15">
        <f t="shared" si="43"/>
        <v>0</v>
      </c>
      <c r="AH128" s="15">
        <f t="shared" si="44"/>
        <v>0</v>
      </c>
      <c r="AI128" s="15">
        <f t="shared" si="45"/>
        <v>0</v>
      </c>
      <c r="AJ128" s="16">
        <f t="shared" si="46"/>
        <v>0</v>
      </c>
      <c r="AK128" s="16">
        <f t="shared" si="47"/>
        <v>0</v>
      </c>
      <c r="AL128" s="16">
        <f t="shared" si="48"/>
        <v>0</v>
      </c>
      <c r="AM128" s="17">
        <f t="shared" si="49"/>
        <v>0</v>
      </c>
      <c r="AN128" s="17">
        <f t="shared" si="50"/>
        <v>0</v>
      </c>
      <c r="AO128" s="17">
        <f t="shared" si="51"/>
        <v>0</v>
      </c>
      <c r="AP128" s="18">
        <f t="shared" si="29"/>
        <v>0</v>
      </c>
      <c r="AQ128" s="18">
        <f t="shared" si="30"/>
        <v>0</v>
      </c>
      <c r="AR128" s="18">
        <f t="shared" si="31"/>
        <v>0</v>
      </c>
      <c r="AS128" s="132">
        <f t="shared" si="32"/>
        <v>0</v>
      </c>
    </row>
    <row r="129" spans="1:45" hidden="1" x14ac:dyDescent="0.3">
      <c r="A129" s="269"/>
      <c r="B129" s="271">
        <v>124</v>
      </c>
      <c r="C129" s="100">
        <f>VLOOKUP(B:B,'Start List Youth'!C:F,2,FALSE)</f>
        <v>0</v>
      </c>
      <c r="D129" s="127">
        <f>VLOOKUP(B:B,'Start List Youth'!C:F,4,FALSE)</f>
        <v>0</v>
      </c>
      <c r="E129" s="12"/>
      <c r="F129" s="29"/>
      <c r="G129" s="29"/>
      <c r="H129" s="29"/>
      <c r="I129" s="31"/>
      <c r="J129" s="12"/>
      <c r="K129" s="29"/>
      <c r="L129" s="29"/>
      <c r="M129" s="29"/>
      <c r="N129" s="31"/>
      <c r="O129" s="12"/>
      <c r="P129" s="29"/>
      <c r="Q129" s="29"/>
      <c r="R129" s="29"/>
      <c r="S129" s="33"/>
      <c r="T129" s="520">
        <f t="shared" si="35"/>
        <v>0</v>
      </c>
      <c r="U129" s="576">
        <f t="shared" si="36"/>
        <v>0</v>
      </c>
      <c r="V129" s="576">
        <f t="shared" si="37"/>
        <v>0</v>
      </c>
      <c r="W129" s="576">
        <f t="shared" si="38"/>
        <v>0</v>
      </c>
      <c r="X129" s="577">
        <f t="shared" si="39"/>
        <v>0</v>
      </c>
      <c r="Y129" s="520">
        <f t="shared" si="52"/>
        <v>0</v>
      </c>
      <c r="Z129" s="576">
        <f t="shared" si="53"/>
        <v>0</v>
      </c>
      <c r="AA129" s="576">
        <f t="shared" si="54"/>
        <v>0</v>
      </c>
      <c r="AB129" s="576">
        <f t="shared" si="55"/>
        <v>0</v>
      </c>
      <c r="AC129" s="521">
        <f t="shared" si="56"/>
        <v>0</v>
      </c>
      <c r="AD129" s="68">
        <f t="shared" si="40"/>
        <v>0</v>
      </c>
      <c r="AE129" s="14">
        <f t="shared" si="41"/>
        <v>0</v>
      </c>
      <c r="AF129" s="14">
        <f t="shared" si="42"/>
        <v>0</v>
      </c>
      <c r="AG129" s="15">
        <f t="shared" si="43"/>
        <v>0</v>
      </c>
      <c r="AH129" s="15">
        <f t="shared" si="44"/>
        <v>0</v>
      </c>
      <c r="AI129" s="15">
        <f t="shared" si="45"/>
        <v>0</v>
      </c>
      <c r="AJ129" s="16">
        <f t="shared" si="46"/>
        <v>0</v>
      </c>
      <c r="AK129" s="16">
        <f t="shared" si="47"/>
        <v>0</v>
      </c>
      <c r="AL129" s="16">
        <f t="shared" si="48"/>
        <v>0</v>
      </c>
      <c r="AM129" s="17">
        <f t="shared" si="49"/>
        <v>0</v>
      </c>
      <c r="AN129" s="17">
        <f t="shared" si="50"/>
        <v>0</v>
      </c>
      <c r="AO129" s="17">
        <f t="shared" si="51"/>
        <v>0</v>
      </c>
      <c r="AP129" s="18">
        <f t="shared" si="29"/>
        <v>0</v>
      </c>
      <c r="AQ129" s="18">
        <f t="shared" si="30"/>
        <v>0</v>
      </c>
      <c r="AR129" s="18">
        <f t="shared" si="31"/>
        <v>0</v>
      </c>
      <c r="AS129" s="132">
        <f t="shared" si="32"/>
        <v>0</v>
      </c>
    </row>
    <row r="130" spans="1:45" hidden="1" x14ac:dyDescent="0.3">
      <c r="A130" s="269"/>
      <c r="B130" s="271">
        <v>125</v>
      </c>
      <c r="C130" s="100">
        <f>VLOOKUP(B:B,'Start List Youth'!C:F,2,FALSE)</f>
        <v>0</v>
      </c>
      <c r="D130" s="127">
        <f>VLOOKUP(B:B,'Start List Youth'!C:F,4,FALSE)</f>
        <v>0</v>
      </c>
      <c r="E130" s="12"/>
      <c r="F130" s="29"/>
      <c r="G130" s="29"/>
      <c r="H130" s="29"/>
      <c r="I130" s="31"/>
      <c r="J130" s="12"/>
      <c r="K130" s="29"/>
      <c r="L130" s="29"/>
      <c r="M130" s="29"/>
      <c r="N130" s="31"/>
      <c r="O130" s="12"/>
      <c r="P130" s="29"/>
      <c r="Q130" s="29"/>
      <c r="R130" s="29"/>
      <c r="S130" s="33"/>
      <c r="T130" s="520">
        <f t="shared" si="35"/>
        <v>0</v>
      </c>
      <c r="U130" s="576">
        <f t="shared" si="36"/>
        <v>0</v>
      </c>
      <c r="V130" s="576">
        <f t="shared" si="37"/>
        <v>0</v>
      </c>
      <c r="W130" s="576">
        <f t="shared" si="38"/>
        <v>0</v>
      </c>
      <c r="X130" s="577">
        <f t="shared" si="39"/>
        <v>0</v>
      </c>
      <c r="Y130" s="520">
        <f t="shared" si="52"/>
        <v>0</v>
      </c>
      <c r="Z130" s="576">
        <f t="shared" si="53"/>
        <v>0</v>
      </c>
      <c r="AA130" s="576">
        <f t="shared" si="54"/>
        <v>0</v>
      </c>
      <c r="AB130" s="576">
        <f t="shared" si="55"/>
        <v>0</v>
      </c>
      <c r="AC130" s="521">
        <f t="shared" si="56"/>
        <v>0</v>
      </c>
      <c r="AD130" s="68">
        <f t="shared" si="40"/>
        <v>0</v>
      </c>
      <c r="AE130" s="14">
        <f t="shared" si="41"/>
        <v>0</v>
      </c>
      <c r="AF130" s="14">
        <f t="shared" si="42"/>
        <v>0</v>
      </c>
      <c r="AG130" s="15">
        <f t="shared" si="43"/>
        <v>0</v>
      </c>
      <c r="AH130" s="15">
        <f t="shared" si="44"/>
        <v>0</v>
      </c>
      <c r="AI130" s="15">
        <f t="shared" si="45"/>
        <v>0</v>
      </c>
      <c r="AJ130" s="16">
        <f t="shared" si="46"/>
        <v>0</v>
      </c>
      <c r="AK130" s="16">
        <f t="shared" si="47"/>
        <v>0</v>
      </c>
      <c r="AL130" s="16">
        <f t="shared" si="48"/>
        <v>0</v>
      </c>
      <c r="AM130" s="17">
        <f t="shared" si="49"/>
        <v>0</v>
      </c>
      <c r="AN130" s="17">
        <f t="shared" si="50"/>
        <v>0</v>
      </c>
      <c r="AO130" s="17">
        <f t="shared" si="51"/>
        <v>0</v>
      </c>
      <c r="AP130" s="18">
        <f t="shared" si="29"/>
        <v>0</v>
      </c>
      <c r="AQ130" s="18">
        <f t="shared" si="30"/>
        <v>0</v>
      </c>
      <c r="AR130" s="18">
        <f t="shared" si="31"/>
        <v>0</v>
      </c>
      <c r="AS130" s="132">
        <f t="shared" si="32"/>
        <v>0</v>
      </c>
    </row>
    <row r="131" spans="1:45" hidden="1" x14ac:dyDescent="0.3">
      <c r="A131" s="269"/>
      <c r="B131" s="271">
        <v>126</v>
      </c>
      <c r="C131" s="100">
        <f>VLOOKUP(B:B,'Start List Youth'!C:F,2,FALSE)</f>
        <v>0</v>
      </c>
      <c r="D131" s="127">
        <f>VLOOKUP(B:B,'Start List Youth'!C:F,4,FALSE)</f>
        <v>0</v>
      </c>
      <c r="E131" s="12"/>
      <c r="F131" s="29"/>
      <c r="G131" s="29"/>
      <c r="H131" s="29"/>
      <c r="I131" s="31"/>
      <c r="J131" s="12"/>
      <c r="K131" s="29"/>
      <c r="L131" s="29"/>
      <c r="M131" s="29"/>
      <c r="N131" s="31"/>
      <c r="O131" s="12"/>
      <c r="P131" s="29"/>
      <c r="Q131" s="29"/>
      <c r="R131" s="29"/>
      <c r="S131" s="33"/>
      <c r="T131" s="520">
        <f t="shared" si="35"/>
        <v>0</v>
      </c>
      <c r="U131" s="576">
        <f t="shared" si="36"/>
        <v>0</v>
      </c>
      <c r="V131" s="576">
        <f t="shared" si="37"/>
        <v>0</v>
      </c>
      <c r="W131" s="576">
        <f t="shared" si="38"/>
        <v>0</v>
      </c>
      <c r="X131" s="577">
        <f t="shared" si="39"/>
        <v>0</v>
      </c>
      <c r="Y131" s="520">
        <f t="shared" si="52"/>
        <v>0</v>
      </c>
      <c r="Z131" s="576">
        <f t="shared" si="53"/>
        <v>0</v>
      </c>
      <c r="AA131" s="576">
        <f t="shared" si="54"/>
        <v>0</v>
      </c>
      <c r="AB131" s="576">
        <f t="shared" si="55"/>
        <v>0</v>
      </c>
      <c r="AC131" s="521">
        <f t="shared" si="56"/>
        <v>0</v>
      </c>
      <c r="AD131" s="68">
        <f t="shared" si="40"/>
        <v>0</v>
      </c>
      <c r="AE131" s="14">
        <f t="shared" si="41"/>
        <v>0</v>
      </c>
      <c r="AF131" s="14">
        <f t="shared" si="42"/>
        <v>0</v>
      </c>
      <c r="AG131" s="15">
        <f t="shared" si="43"/>
        <v>0</v>
      </c>
      <c r="AH131" s="15">
        <f t="shared" si="44"/>
        <v>0</v>
      </c>
      <c r="AI131" s="15">
        <f t="shared" si="45"/>
        <v>0</v>
      </c>
      <c r="AJ131" s="16">
        <f t="shared" si="46"/>
        <v>0</v>
      </c>
      <c r="AK131" s="16">
        <f t="shared" si="47"/>
        <v>0</v>
      </c>
      <c r="AL131" s="16">
        <f t="shared" si="48"/>
        <v>0</v>
      </c>
      <c r="AM131" s="17">
        <f t="shared" si="49"/>
        <v>0</v>
      </c>
      <c r="AN131" s="17">
        <f t="shared" si="50"/>
        <v>0</v>
      </c>
      <c r="AO131" s="17">
        <f t="shared" si="51"/>
        <v>0</v>
      </c>
      <c r="AP131" s="18">
        <f t="shared" si="29"/>
        <v>0</v>
      </c>
      <c r="AQ131" s="18">
        <f t="shared" si="30"/>
        <v>0</v>
      </c>
      <c r="AR131" s="18">
        <f t="shared" si="31"/>
        <v>0</v>
      </c>
      <c r="AS131" s="132">
        <f t="shared" si="32"/>
        <v>0</v>
      </c>
    </row>
    <row r="132" spans="1:45" hidden="1" x14ac:dyDescent="0.3">
      <c r="A132" s="269"/>
      <c r="B132" s="271">
        <v>127</v>
      </c>
      <c r="C132" s="100">
        <f>VLOOKUP(B:B,'Start List Youth'!C:F,2,FALSE)</f>
        <v>0</v>
      </c>
      <c r="D132" s="127">
        <f>VLOOKUP(B:B,'Start List Youth'!C:F,4,FALSE)</f>
        <v>0</v>
      </c>
      <c r="E132" s="12"/>
      <c r="F132" s="29"/>
      <c r="G132" s="29"/>
      <c r="H132" s="29"/>
      <c r="I132" s="31"/>
      <c r="J132" s="12"/>
      <c r="K132" s="29"/>
      <c r="L132" s="29"/>
      <c r="M132" s="29"/>
      <c r="N132" s="31"/>
      <c r="O132" s="12"/>
      <c r="P132" s="29"/>
      <c r="Q132" s="29"/>
      <c r="R132" s="29"/>
      <c r="S132" s="33"/>
      <c r="T132" s="520">
        <f t="shared" si="35"/>
        <v>0</v>
      </c>
      <c r="U132" s="576">
        <f t="shared" si="36"/>
        <v>0</v>
      </c>
      <c r="V132" s="576">
        <f t="shared" si="37"/>
        <v>0</v>
      </c>
      <c r="W132" s="576">
        <f t="shared" si="38"/>
        <v>0</v>
      </c>
      <c r="X132" s="577">
        <f t="shared" si="39"/>
        <v>0</v>
      </c>
      <c r="Y132" s="520">
        <f t="shared" si="52"/>
        <v>0</v>
      </c>
      <c r="Z132" s="576">
        <f t="shared" si="53"/>
        <v>0</v>
      </c>
      <c r="AA132" s="576">
        <f t="shared" si="54"/>
        <v>0</v>
      </c>
      <c r="AB132" s="576">
        <f t="shared" si="55"/>
        <v>0</v>
      </c>
      <c r="AC132" s="521">
        <f t="shared" si="56"/>
        <v>0</v>
      </c>
      <c r="AD132" s="68">
        <f t="shared" si="40"/>
        <v>0</v>
      </c>
      <c r="AE132" s="14">
        <f t="shared" si="41"/>
        <v>0</v>
      </c>
      <c r="AF132" s="14">
        <f t="shared" si="42"/>
        <v>0</v>
      </c>
      <c r="AG132" s="15">
        <f t="shared" si="43"/>
        <v>0</v>
      </c>
      <c r="AH132" s="15">
        <f t="shared" si="44"/>
        <v>0</v>
      </c>
      <c r="AI132" s="15">
        <f t="shared" si="45"/>
        <v>0</v>
      </c>
      <c r="AJ132" s="16">
        <f t="shared" si="46"/>
        <v>0</v>
      </c>
      <c r="AK132" s="16">
        <f t="shared" si="47"/>
        <v>0</v>
      </c>
      <c r="AL132" s="16">
        <f t="shared" si="48"/>
        <v>0</v>
      </c>
      <c r="AM132" s="17">
        <f t="shared" si="49"/>
        <v>0</v>
      </c>
      <c r="AN132" s="17">
        <f t="shared" si="50"/>
        <v>0</v>
      </c>
      <c r="AO132" s="17">
        <f t="shared" si="51"/>
        <v>0</v>
      </c>
      <c r="AP132" s="18">
        <f t="shared" si="29"/>
        <v>0</v>
      </c>
      <c r="AQ132" s="18">
        <f t="shared" si="30"/>
        <v>0</v>
      </c>
      <c r="AR132" s="18">
        <f t="shared" si="31"/>
        <v>0</v>
      </c>
      <c r="AS132" s="132">
        <f t="shared" si="32"/>
        <v>0</v>
      </c>
    </row>
    <row r="133" spans="1:45" hidden="1" x14ac:dyDescent="0.3">
      <c r="A133" s="269"/>
      <c r="B133" s="271">
        <v>128</v>
      </c>
      <c r="C133" s="100">
        <f>VLOOKUP(B:B,'Start List Youth'!C:F,2,FALSE)</f>
        <v>0</v>
      </c>
      <c r="D133" s="127">
        <f>VLOOKUP(B:B,'Start List Youth'!C:F,4,FALSE)</f>
        <v>0</v>
      </c>
      <c r="E133" s="12"/>
      <c r="F133" s="29"/>
      <c r="G133" s="29"/>
      <c r="H133" s="29"/>
      <c r="I133" s="31"/>
      <c r="J133" s="12"/>
      <c r="K133" s="29"/>
      <c r="L133" s="29"/>
      <c r="M133" s="29"/>
      <c r="N133" s="31"/>
      <c r="O133" s="12"/>
      <c r="P133" s="29"/>
      <c r="Q133" s="29"/>
      <c r="R133" s="29"/>
      <c r="S133" s="33"/>
      <c r="T133" s="520">
        <f t="shared" si="35"/>
        <v>0</v>
      </c>
      <c r="U133" s="576">
        <f t="shared" si="36"/>
        <v>0</v>
      </c>
      <c r="V133" s="576">
        <f t="shared" si="37"/>
        <v>0</v>
      </c>
      <c r="W133" s="576">
        <f t="shared" si="38"/>
        <v>0</v>
      </c>
      <c r="X133" s="577">
        <f t="shared" si="39"/>
        <v>0</v>
      </c>
      <c r="Y133" s="520">
        <f t="shared" si="52"/>
        <v>0</v>
      </c>
      <c r="Z133" s="576">
        <f t="shared" si="53"/>
        <v>0</v>
      </c>
      <c r="AA133" s="576">
        <f t="shared" si="54"/>
        <v>0</v>
      </c>
      <c r="AB133" s="576">
        <f t="shared" si="55"/>
        <v>0</v>
      </c>
      <c r="AC133" s="521">
        <f t="shared" si="56"/>
        <v>0</v>
      </c>
      <c r="AD133" s="68">
        <f t="shared" si="40"/>
        <v>0</v>
      </c>
      <c r="AE133" s="14">
        <f t="shared" si="41"/>
        <v>0</v>
      </c>
      <c r="AF133" s="14">
        <f t="shared" si="42"/>
        <v>0</v>
      </c>
      <c r="AG133" s="15">
        <f t="shared" si="43"/>
        <v>0</v>
      </c>
      <c r="AH133" s="15">
        <f t="shared" si="44"/>
        <v>0</v>
      </c>
      <c r="AI133" s="15">
        <f t="shared" si="45"/>
        <v>0</v>
      </c>
      <c r="AJ133" s="16">
        <f t="shared" si="46"/>
        <v>0</v>
      </c>
      <c r="AK133" s="16">
        <f t="shared" si="47"/>
        <v>0</v>
      </c>
      <c r="AL133" s="16">
        <f t="shared" si="48"/>
        <v>0</v>
      </c>
      <c r="AM133" s="17">
        <f t="shared" si="49"/>
        <v>0</v>
      </c>
      <c r="AN133" s="17">
        <f t="shared" si="50"/>
        <v>0</v>
      </c>
      <c r="AO133" s="17">
        <f t="shared" si="51"/>
        <v>0</v>
      </c>
      <c r="AP133" s="18">
        <f t="shared" si="29"/>
        <v>0</v>
      </c>
      <c r="AQ133" s="18">
        <f t="shared" si="30"/>
        <v>0</v>
      </c>
      <c r="AR133" s="18">
        <f t="shared" si="31"/>
        <v>0</v>
      </c>
      <c r="AS133" s="132">
        <f t="shared" si="32"/>
        <v>0</v>
      </c>
    </row>
    <row r="134" spans="1:45" hidden="1" x14ac:dyDescent="0.3">
      <c r="A134" s="269"/>
      <c r="B134" s="271">
        <v>129</v>
      </c>
      <c r="C134" s="100">
        <f>VLOOKUP(B:B,'Start List Youth'!C:F,2,FALSE)</f>
        <v>0</v>
      </c>
      <c r="D134" s="127">
        <f>VLOOKUP(B:B,'Start List Youth'!C:F,4,FALSE)</f>
        <v>0</v>
      </c>
      <c r="E134" s="12"/>
      <c r="F134" s="29"/>
      <c r="G134" s="29"/>
      <c r="H134" s="29"/>
      <c r="I134" s="31"/>
      <c r="J134" s="12"/>
      <c r="K134" s="29"/>
      <c r="L134" s="29"/>
      <c r="M134" s="29"/>
      <c r="N134" s="31"/>
      <c r="O134" s="12"/>
      <c r="P134" s="29"/>
      <c r="Q134" s="29"/>
      <c r="R134" s="29"/>
      <c r="S134" s="33"/>
      <c r="T134" s="520">
        <f t="shared" si="35"/>
        <v>0</v>
      </c>
      <c r="U134" s="576">
        <f t="shared" si="36"/>
        <v>0</v>
      </c>
      <c r="V134" s="576">
        <f t="shared" si="37"/>
        <v>0</v>
      </c>
      <c r="W134" s="576">
        <f t="shared" si="38"/>
        <v>0</v>
      </c>
      <c r="X134" s="577">
        <f t="shared" si="39"/>
        <v>0</v>
      </c>
      <c r="Y134" s="520">
        <f t="shared" si="52"/>
        <v>0</v>
      </c>
      <c r="Z134" s="576">
        <f t="shared" si="53"/>
        <v>0</v>
      </c>
      <c r="AA134" s="576">
        <f t="shared" si="54"/>
        <v>0</v>
      </c>
      <c r="AB134" s="576">
        <f t="shared" si="55"/>
        <v>0</v>
      </c>
      <c r="AC134" s="521">
        <f t="shared" si="56"/>
        <v>0</v>
      </c>
      <c r="AD134" s="68">
        <f t="shared" si="40"/>
        <v>0</v>
      </c>
      <c r="AE134" s="14">
        <f t="shared" si="41"/>
        <v>0</v>
      </c>
      <c r="AF134" s="14">
        <f t="shared" si="42"/>
        <v>0</v>
      </c>
      <c r="AG134" s="15">
        <f t="shared" si="43"/>
        <v>0</v>
      </c>
      <c r="AH134" s="15">
        <f t="shared" si="44"/>
        <v>0</v>
      </c>
      <c r="AI134" s="15">
        <f t="shared" si="45"/>
        <v>0</v>
      </c>
      <c r="AJ134" s="16">
        <f t="shared" si="46"/>
        <v>0</v>
      </c>
      <c r="AK134" s="16">
        <f t="shared" si="47"/>
        <v>0</v>
      </c>
      <c r="AL134" s="16">
        <f t="shared" si="48"/>
        <v>0</v>
      </c>
      <c r="AM134" s="17">
        <f t="shared" si="49"/>
        <v>0</v>
      </c>
      <c r="AN134" s="17">
        <f t="shared" si="50"/>
        <v>0</v>
      </c>
      <c r="AO134" s="17">
        <f t="shared" si="51"/>
        <v>0</v>
      </c>
      <c r="AP134" s="18">
        <f t="shared" si="29"/>
        <v>0</v>
      </c>
      <c r="AQ134" s="18">
        <f t="shared" si="30"/>
        <v>0</v>
      </c>
      <c r="AR134" s="18">
        <f t="shared" si="31"/>
        <v>0</v>
      </c>
      <c r="AS134" s="132">
        <f t="shared" si="32"/>
        <v>0</v>
      </c>
    </row>
    <row r="135" spans="1:45" hidden="1" x14ac:dyDescent="0.3">
      <c r="A135" s="269"/>
      <c r="B135" s="271">
        <v>130</v>
      </c>
      <c r="C135" s="100">
        <f>VLOOKUP(B:B,'Start List Youth'!C:F,2,FALSE)</f>
        <v>0</v>
      </c>
      <c r="D135" s="127">
        <f>VLOOKUP(B:B,'Start List Youth'!C:F,4,FALSE)</f>
        <v>0</v>
      </c>
      <c r="E135" s="12"/>
      <c r="F135" s="29"/>
      <c r="G135" s="29"/>
      <c r="H135" s="29"/>
      <c r="I135" s="31"/>
      <c r="J135" s="12"/>
      <c r="K135" s="29"/>
      <c r="L135" s="29"/>
      <c r="M135" s="29"/>
      <c r="N135" s="31"/>
      <c r="O135" s="12"/>
      <c r="P135" s="29"/>
      <c r="Q135" s="29"/>
      <c r="R135" s="29"/>
      <c r="S135" s="33"/>
      <c r="T135" s="520">
        <f t="shared" si="35"/>
        <v>0</v>
      </c>
      <c r="U135" s="576">
        <f t="shared" si="36"/>
        <v>0</v>
      </c>
      <c r="V135" s="576">
        <f t="shared" si="37"/>
        <v>0</v>
      </c>
      <c r="W135" s="576">
        <f t="shared" si="38"/>
        <v>0</v>
      </c>
      <c r="X135" s="577">
        <f t="shared" si="39"/>
        <v>0</v>
      </c>
      <c r="Y135" s="520">
        <f t="shared" si="52"/>
        <v>0</v>
      </c>
      <c r="Z135" s="576">
        <f t="shared" si="53"/>
        <v>0</v>
      </c>
      <c r="AA135" s="576">
        <f t="shared" si="54"/>
        <v>0</v>
      </c>
      <c r="AB135" s="576">
        <f t="shared" si="55"/>
        <v>0</v>
      </c>
      <c r="AC135" s="521">
        <f t="shared" si="56"/>
        <v>0</v>
      </c>
      <c r="AD135" s="68">
        <f t="shared" si="40"/>
        <v>0</v>
      </c>
      <c r="AE135" s="14">
        <f t="shared" si="41"/>
        <v>0</v>
      </c>
      <c r="AF135" s="14">
        <f t="shared" si="42"/>
        <v>0</v>
      </c>
      <c r="AG135" s="15">
        <f t="shared" si="43"/>
        <v>0</v>
      </c>
      <c r="AH135" s="15">
        <f t="shared" si="44"/>
        <v>0</v>
      </c>
      <c r="AI135" s="15">
        <f t="shared" si="45"/>
        <v>0</v>
      </c>
      <c r="AJ135" s="16">
        <f t="shared" si="46"/>
        <v>0</v>
      </c>
      <c r="AK135" s="16">
        <f t="shared" si="47"/>
        <v>0</v>
      </c>
      <c r="AL135" s="16">
        <f t="shared" si="48"/>
        <v>0</v>
      </c>
      <c r="AM135" s="17">
        <f t="shared" si="49"/>
        <v>0</v>
      </c>
      <c r="AN135" s="17">
        <f t="shared" si="50"/>
        <v>0</v>
      </c>
      <c r="AO135" s="17">
        <f t="shared" si="51"/>
        <v>0</v>
      </c>
      <c r="AP135" s="18">
        <f t="shared" ref="AP135:AP154" si="57">MAX(I135,N135,S135,X135,AC135)</f>
        <v>0</v>
      </c>
      <c r="AQ135" s="18">
        <f t="shared" ref="AQ135:AQ154" si="58">MIN(I135,N135,S135,X135,AC135)</f>
        <v>0</v>
      </c>
      <c r="AR135" s="18">
        <f t="shared" ref="AR135:AR154" si="59">(SUM(I135,N135,S135,X135,AC135)-AP135-AQ135)/3</f>
        <v>0</v>
      </c>
      <c r="AS135" s="132">
        <f t="shared" si="32"/>
        <v>0</v>
      </c>
    </row>
    <row r="136" spans="1:45" hidden="1" x14ac:dyDescent="0.3">
      <c r="A136" s="269"/>
      <c r="B136" s="271">
        <v>131</v>
      </c>
      <c r="C136" s="100">
        <f>VLOOKUP(B:B,'Start List Youth'!C:F,2,FALSE)</f>
        <v>0</v>
      </c>
      <c r="D136" s="127">
        <f>VLOOKUP(B:B,'Start List Youth'!C:F,4,FALSE)</f>
        <v>0</v>
      </c>
      <c r="E136" s="12"/>
      <c r="F136" s="29"/>
      <c r="G136" s="29"/>
      <c r="H136" s="29"/>
      <c r="I136" s="31"/>
      <c r="J136" s="12"/>
      <c r="K136" s="29"/>
      <c r="L136" s="29"/>
      <c r="M136" s="29"/>
      <c r="N136" s="31"/>
      <c r="O136" s="12"/>
      <c r="P136" s="29"/>
      <c r="Q136" s="29"/>
      <c r="R136" s="29"/>
      <c r="S136" s="33"/>
      <c r="T136" s="520">
        <f t="shared" si="35"/>
        <v>0</v>
      </c>
      <c r="U136" s="576">
        <f t="shared" si="36"/>
        <v>0</v>
      </c>
      <c r="V136" s="576">
        <f t="shared" si="37"/>
        <v>0</v>
      </c>
      <c r="W136" s="576">
        <f t="shared" si="38"/>
        <v>0</v>
      </c>
      <c r="X136" s="577">
        <f t="shared" si="39"/>
        <v>0</v>
      </c>
      <c r="Y136" s="520">
        <f t="shared" si="52"/>
        <v>0</v>
      </c>
      <c r="Z136" s="576">
        <f t="shared" si="53"/>
        <v>0</v>
      </c>
      <c r="AA136" s="576">
        <f t="shared" si="54"/>
        <v>0</v>
      </c>
      <c r="AB136" s="576">
        <f t="shared" si="55"/>
        <v>0</v>
      </c>
      <c r="AC136" s="521">
        <f t="shared" si="56"/>
        <v>0</v>
      </c>
      <c r="AD136" s="68">
        <f t="shared" si="40"/>
        <v>0</v>
      </c>
      <c r="AE136" s="14">
        <f t="shared" si="41"/>
        <v>0</v>
      </c>
      <c r="AF136" s="14">
        <f t="shared" si="42"/>
        <v>0</v>
      </c>
      <c r="AG136" s="15">
        <f t="shared" si="43"/>
        <v>0</v>
      </c>
      <c r="AH136" s="15">
        <f t="shared" si="44"/>
        <v>0</v>
      </c>
      <c r="AI136" s="15">
        <f t="shared" si="45"/>
        <v>0</v>
      </c>
      <c r="AJ136" s="16">
        <f t="shared" si="46"/>
        <v>0</v>
      </c>
      <c r="AK136" s="16">
        <f t="shared" si="47"/>
        <v>0</v>
      </c>
      <c r="AL136" s="16">
        <f t="shared" si="48"/>
        <v>0</v>
      </c>
      <c r="AM136" s="17">
        <f t="shared" si="49"/>
        <v>0</v>
      </c>
      <c r="AN136" s="17">
        <f t="shared" si="50"/>
        <v>0</v>
      </c>
      <c r="AO136" s="17">
        <f t="shared" si="51"/>
        <v>0</v>
      </c>
      <c r="AP136" s="18">
        <f t="shared" si="57"/>
        <v>0</v>
      </c>
      <c r="AQ136" s="18">
        <f t="shared" si="58"/>
        <v>0</v>
      </c>
      <c r="AR136" s="18">
        <f t="shared" si="59"/>
        <v>0</v>
      </c>
      <c r="AS136" s="132">
        <f t="shared" ref="AS136:AS154" si="60">AVERAGE(AF136,AI136,AL136,AO136,AR136)/$AT$5</f>
        <v>0</v>
      </c>
    </row>
    <row r="137" spans="1:45" hidden="1" x14ac:dyDescent="0.3">
      <c r="A137" s="269"/>
      <c r="B137" s="271">
        <v>132</v>
      </c>
      <c r="C137" s="100">
        <f>VLOOKUP(B:B,'Start List Youth'!C:F,2,FALSE)</f>
        <v>0</v>
      </c>
      <c r="D137" s="127">
        <f>VLOOKUP(B:B,'Start List Youth'!C:F,4,FALSE)</f>
        <v>0</v>
      </c>
      <c r="E137" s="12"/>
      <c r="F137" s="29"/>
      <c r="G137" s="29"/>
      <c r="H137" s="29"/>
      <c r="I137" s="31"/>
      <c r="J137" s="12"/>
      <c r="K137" s="29"/>
      <c r="L137" s="29"/>
      <c r="M137" s="29"/>
      <c r="N137" s="31"/>
      <c r="O137" s="12"/>
      <c r="P137" s="29"/>
      <c r="Q137" s="29"/>
      <c r="R137" s="29"/>
      <c r="S137" s="33"/>
      <c r="T137" s="520">
        <f t="shared" si="35"/>
        <v>0</v>
      </c>
      <c r="U137" s="576">
        <f t="shared" si="36"/>
        <v>0</v>
      </c>
      <c r="V137" s="576">
        <f t="shared" si="37"/>
        <v>0</v>
      </c>
      <c r="W137" s="576">
        <f t="shared" si="38"/>
        <v>0</v>
      </c>
      <c r="X137" s="577">
        <f t="shared" si="39"/>
        <v>0</v>
      </c>
      <c r="Y137" s="520">
        <f t="shared" si="52"/>
        <v>0</v>
      </c>
      <c r="Z137" s="576">
        <f t="shared" si="53"/>
        <v>0</v>
      </c>
      <c r="AA137" s="576">
        <f t="shared" si="54"/>
        <v>0</v>
      </c>
      <c r="AB137" s="576">
        <f t="shared" si="55"/>
        <v>0</v>
      </c>
      <c r="AC137" s="521">
        <f t="shared" si="56"/>
        <v>0</v>
      </c>
      <c r="AD137" s="68">
        <f t="shared" si="40"/>
        <v>0</v>
      </c>
      <c r="AE137" s="14">
        <f t="shared" si="41"/>
        <v>0</v>
      </c>
      <c r="AF137" s="14">
        <f t="shared" si="42"/>
        <v>0</v>
      </c>
      <c r="AG137" s="15">
        <f t="shared" si="43"/>
        <v>0</v>
      </c>
      <c r="AH137" s="15">
        <f t="shared" si="44"/>
        <v>0</v>
      </c>
      <c r="AI137" s="15">
        <f t="shared" si="45"/>
        <v>0</v>
      </c>
      <c r="AJ137" s="16">
        <f t="shared" si="46"/>
        <v>0</v>
      </c>
      <c r="AK137" s="16">
        <f t="shared" si="47"/>
        <v>0</v>
      </c>
      <c r="AL137" s="16">
        <f t="shared" si="48"/>
        <v>0</v>
      </c>
      <c r="AM137" s="17">
        <f t="shared" si="49"/>
        <v>0</v>
      </c>
      <c r="AN137" s="17">
        <f t="shared" si="50"/>
        <v>0</v>
      </c>
      <c r="AO137" s="17">
        <f t="shared" si="51"/>
        <v>0</v>
      </c>
      <c r="AP137" s="18">
        <f t="shared" si="57"/>
        <v>0</v>
      </c>
      <c r="AQ137" s="18">
        <f t="shared" si="58"/>
        <v>0</v>
      </c>
      <c r="AR137" s="18">
        <f t="shared" si="59"/>
        <v>0</v>
      </c>
      <c r="AS137" s="132">
        <f t="shared" si="60"/>
        <v>0</v>
      </c>
    </row>
    <row r="138" spans="1:45" hidden="1" x14ac:dyDescent="0.3">
      <c r="A138" s="269"/>
      <c r="B138" s="271">
        <v>133</v>
      </c>
      <c r="C138" s="100">
        <f>VLOOKUP(B:B,'Start List Youth'!C:F,2,FALSE)</f>
        <v>0</v>
      </c>
      <c r="D138" s="127">
        <f>VLOOKUP(B:B,'Start List Youth'!C:F,4,FALSE)</f>
        <v>0</v>
      </c>
      <c r="E138" s="12"/>
      <c r="F138" s="29"/>
      <c r="G138" s="29"/>
      <c r="H138" s="29"/>
      <c r="I138" s="31"/>
      <c r="J138" s="12"/>
      <c r="K138" s="29"/>
      <c r="L138" s="29"/>
      <c r="M138" s="29"/>
      <c r="N138" s="31"/>
      <c r="O138" s="12"/>
      <c r="P138" s="29"/>
      <c r="Q138" s="29"/>
      <c r="R138" s="29"/>
      <c r="S138" s="33"/>
      <c r="T138" s="520">
        <f t="shared" si="35"/>
        <v>0</v>
      </c>
      <c r="U138" s="576">
        <f t="shared" si="36"/>
        <v>0</v>
      </c>
      <c r="V138" s="576">
        <f t="shared" si="37"/>
        <v>0</v>
      </c>
      <c r="W138" s="576">
        <f t="shared" si="38"/>
        <v>0</v>
      </c>
      <c r="X138" s="577">
        <f t="shared" si="39"/>
        <v>0</v>
      </c>
      <c r="Y138" s="520">
        <f t="shared" si="52"/>
        <v>0</v>
      </c>
      <c r="Z138" s="576">
        <f t="shared" si="53"/>
        <v>0</v>
      </c>
      <c r="AA138" s="576">
        <f t="shared" si="54"/>
        <v>0</v>
      </c>
      <c r="AB138" s="576">
        <f t="shared" si="55"/>
        <v>0</v>
      </c>
      <c r="AC138" s="521">
        <f t="shared" si="56"/>
        <v>0</v>
      </c>
      <c r="AD138" s="68">
        <f t="shared" si="40"/>
        <v>0</v>
      </c>
      <c r="AE138" s="14">
        <f t="shared" si="41"/>
        <v>0</v>
      </c>
      <c r="AF138" s="14">
        <f t="shared" si="42"/>
        <v>0</v>
      </c>
      <c r="AG138" s="15">
        <f t="shared" si="43"/>
        <v>0</v>
      </c>
      <c r="AH138" s="15">
        <f t="shared" si="44"/>
        <v>0</v>
      </c>
      <c r="AI138" s="15">
        <f t="shared" si="45"/>
        <v>0</v>
      </c>
      <c r="AJ138" s="16">
        <f t="shared" si="46"/>
        <v>0</v>
      </c>
      <c r="AK138" s="16">
        <f t="shared" si="47"/>
        <v>0</v>
      </c>
      <c r="AL138" s="16">
        <f t="shared" si="48"/>
        <v>0</v>
      </c>
      <c r="AM138" s="17">
        <f t="shared" si="49"/>
        <v>0</v>
      </c>
      <c r="AN138" s="17">
        <f t="shared" si="50"/>
        <v>0</v>
      </c>
      <c r="AO138" s="17">
        <f t="shared" si="51"/>
        <v>0</v>
      </c>
      <c r="AP138" s="18">
        <f t="shared" si="57"/>
        <v>0</v>
      </c>
      <c r="AQ138" s="18">
        <f t="shared" si="58"/>
        <v>0</v>
      </c>
      <c r="AR138" s="18">
        <f t="shared" si="59"/>
        <v>0</v>
      </c>
      <c r="AS138" s="132">
        <f t="shared" si="60"/>
        <v>0</v>
      </c>
    </row>
    <row r="139" spans="1:45" hidden="1" x14ac:dyDescent="0.3">
      <c r="A139" s="269"/>
      <c r="B139" s="271">
        <v>134</v>
      </c>
      <c r="C139" s="100">
        <f>VLOOKUP(B:B,'Start List Youth'!C:F,2,FALSE)</f>
        <v>0</v>
      </c>
      <c r="D139" s="127">
        <f>VLOOKUP(B:B,'Start List Youth'!C:F,4,FALSE)</f>
        <v>0</v>
      </c>
      <c r="E139" s="12"/>
      <c r="F139" s="29"/>
      <c r="G139" s="29"/>
      <c r="H139" s="29"/>
      <c r="I139" s="31"/>
      <c r="J139" s="12"/>
      <c r="K139" s="29"/>
      <c r="L139" s="29"/>
      <c r="M139" s="29"/>
      <c r="N139" s="31"/>
      <c r="O139" s="12"/>
      <c r="P139" s="29"/>
      <c r="Q139" s="29"/>
      <c r="R139" s="29"/>
      <c r="S139" s="33"/>
      <c r="T139" s="520">
        <f t="shared" si="35"/>
        <v>0</v>
      </c>
      <c r="U139" s="576">
        <f t="shared" si="36"/>
        <v>0</v>
      </c>
      <c r="V139" s="576">
        <f t="shared" si="37"/>
        <v>0</v>
      </c>
      <c r="W139" s="576">
        <f t="shared" si="38"/>
        <v>0</v>
      </c>
      <c r="X139" s="577">
        <f t="shared" si="39"/>
        <v>0</v>
      </c>
      <c r="Y139" s="520">
        <f t="shared" si="52"/>
        <v>0</v>
      </c>
      <c r="Z139" s="576">
        <f t="shared" si="53"/>
        <v>0</v>
      </c>
      <c r="AA139" s="576">
        <f t="shared" si="54"/>
        <v>0</v>
      </c>
      <c r="AB139" s="576">
        <f t="shared" si="55"/>
        <v>0</v>
      </c>
      <c r="AC139" s="521">
        <f t="shared" si="56"/>
        <v>0</v>
      </c>
      <c r="AD139" s="68">
        <f t="shared" si="40"/>
        <v>0</v>
      </c>
      <c r="AE139" s="14">
        <f t="shared" si="41"/>
        <v>0</v>
      </c>
      <c r="AF139" s="14">
        <f t="shared" si="42"/>
        <v>0</v>
      </c>
      <c r="AG139" s="15">
        <f t="shared" si="43"/>
        <v>0</v>
      </c>
      <c r="AH139" s="15">
        <f t="shared" si="44"/>
        <v>0</v>
      </c>
      <c r="AI139" s="15">
        <f t="shared" si="45"/>
        <v>0</v>
      </c>
      <c r="AJ139" s="16">
        <f t="shared" si="46"/>
        <v>0</v>
      </c>
      <c r="AK139" s="16">
        <f t="shared" si="47"/>
        <v>0</v>
      </c>
      <c r="AL139" s="16">
        <f t="shared" si="48"/>
        <v>0</v>
      </c>
      <c r="AM139" s="17">
        <f t="shared" si="49"/>
        <v>0</v>
      </c>
      <c r="AN139" s="17">
        <f t="shared" si="50"/>
        <v>0</v>
      </c>
      <c r="AO139" s="17">
        <f t="shared" si="51"/>
        <v>0</v>
      </c>
      <c r="AP139" s="18">
        <f t="shared" si="57"/>
        <v>0</v>
      </c>
      <c r="AQ139" s="18">
        <f t="shared" si="58"/>
        <v>0</v>
      </c>
      <c r="AR139" s="18">
        <f t="shared" si="59"/>
        <v>0</v>
      </c>
      <c r="AS139" s="132">
        <f t="shared" si="60"/>
        <v>0</v>
      </c>
    </row>
    <row r="140" spans="1:45" hidden="1" x14ac:dyDescent="0.3">
      <c r="A140" s="269"/>
      <c r="B140" s="271">
        <v>135</v>
      </c>
      <c r="C140" s="100">
        <f>VLOOKUP(B:B,'Start List Youth'!C:F,2,FALSE)</f>
        <v>0</v>
      </c>
      <c r="D140" s="127">
        <f>VLOOKUP(B:B,'Start List Youth'!C:F,4,FALSE)</f>
        <v>0</v>
      </c>
      <c r="E140" s="12"/>
      <c r="F140" s="29"/>
      <c r="G140" s="29"/>
      <c r="H140" s="29"/>
      <c r="I140" s="31"/>
      <c r="J140" s="12"/>
      <c r="K140" s="29"/>
      <c r="L140" s="29"/>
      <c r="M140" s="29"/>
      <c r="N140" s="31"/>
      <c r="O140" s="12"/>
      <c r="P140" s="29"/>
      <c r="Q140" s="29"/>
      <c r="R140" s="29"/>
      <c r="S140" s="33"/>
      <c r="T140" s="520">
        <f t="shared" si="35"/>
        <v>0</v>
      </c>
      <c r="U140" s="576">
        <f t="shared" si="36"/>
        <v>0</v>
      </c>
      <c r="V140" s="576">
        <f t="shared" si="37"/>
        <v>0</v>
      </c>
      <c r="W140" s="576">
        <f t="shared" si="38"/>
        <v>0</v>
      </c>
      <c r="X140" s="577">
        <f t="shared" si="39"/>
        <v>0</v>
      </c>
      <c r="Y140" s="520">
        <f t="shared" si="52"/>
        <v>0</v>
      </c>
      <c r="Z140" s="576">
        <f t="shared" si="53"/>
        <v>0</v>
      </c>
      <c r="AA140" s="576">
        <f t="shared" si="54"/>
        <v>0</v>
      </c>
      <c r="AB140" s="576">
        <f t="shared" si="55"/>
        <v>0</v>
      </c>
      <c r="AC140" s="521">
        <f t="shared" si="56"/>
        <v>0</v>
      </c>
      <c r="AD140" s="68">
        <f t="shared" si="40"/>
        <v>0</v>
      </c>
      <c r="AE140" s="14">
        <f t="shared" si="41"/>
        <v>0</v>
      </c>
      <c r="AF140" s="14">
        <f t="shared" si="42"/>
        <v>0</v>
      </c>
      <c r="AG140" s="15">
        <f t="shared" si="43"/>
        <v>0</v>
      </c>
      <c r="AH140" s="15">
        <f t="shared" si="44"/>
        <v>0</v>
      </c>
      <c r="AI140" s="15">
        <f t="shared" si="45"/>
        <v>0</v>
      </c>
      <c r="AJ140" s="16">
        <f t="shared" si="46"/>
        <v>0</v>
      </c>
      <c r="AK140" s="16">
        <f t="shared" si="47"/>
        <v>0</v>
      </c>
      <c r="AL140" s="16">
        <f t="shared" si="48"/>
        <v>0</v>
      </c>
      <c r="AM140" s="17">
        <f t="shared" si="49"/>
        <v>0</v>
      </c>
      <c r="AN140" s="17">
        <f t="shared" si="50"/>
        <v>0</v>
      </c>
      <c r="AO140" s="17">
        <f t="shared" si="51"/>
        <v>0</v>
      </c>
      <c r="AP140" s="18">
        <f t="shared" si="57"/>
        <v>0</v>
      </c>
      <c r="AQ140" s="18">
        <f t="shared" si="58"/>
        <v>0</v>
      </c>
      <c r="AR140" s="18">
        <f t="shared" si="59"/>
        <v>0</v>
      </c>
      <c r="AS140" s="132">
        <f t="shared" si="60"/>
        <v>0</v>
      </c>
    </row>
    <row r="141" spans="1:45" hidden="1" x14ac:dyDescent="0.3">
      <c r="A141" s="269"/>
      <c r="B141" s="271">
        <v>136</v>
      </c>
      <c r="C141" s="100">
        <f>VLOOKUP(B:B,'Start List Youth'!C:F,2,FALSE)</f>
        <v>0</v>
      </c>
      <c r="D141" s="127">
        <f>VLOOKUP(B:B,'Start List Youth'!C:F,4,FALSE)</f>
        <v>0</v>
      </c>
      <c r="E141" s="12"/>
      <c r="F141" s="29"/>
      <c r="G141" s="29"/>
      <c r="H141" s="29"/>
      <c r="I141" s="31"/>
      <c r="J141" s="12"/>
      <c r="K141" s="29"/>
      <c r="L141" s="29"/>
      <c r="M141" s="29"/>
      <c r="N141" s="31"/>
      <c r="O141" s="12"/>
      <c r="P141" s="29"/>
      <c r="Q141" s="29"/>
      <c r="R141" s="29"/>
      <c r="S141" s="33"/>
      <c r="T141" s="520">
        <f t="shared" si="35"/>
        <v>0</v>
      </c>
      <c r="U141" s="576">
        <f t="shared" si="36"/>
        <v>0</v>
      </c>
      <c r="V141" s="576">
        <f t="shared" si="37"/>
        <v>0</v>
      </c>
      <c r="W141" s="576">
        <f t="shared" si="38"/>
        <v>0</v>
      </c>
      <c r="X141" s="577">
        <f t="shared" si="39"/>
        <v>0</v>
      </c>
      <c r="Y141" s="520">
        <f t="shared" si="52"/>
        <v>0</v>
      </c>
      <c r="Z141" s="576">
        <f t="shared" si="53"/>
        <v>0</v>
      </c>
      <c r="AA141" s="576">
        <f t="shared" si="54"/>
        <v>0</v>
      </c>
      <c r="AB141" s="576">
        <f t="shared" si="55"/>
        <v>0</v>
      </c>
      <c r="AC141" s="521">
        <f t="shared" si="56"/>
        <v>0</v>
      </c>
      <c r="AD141" s="68">
        <f t="shared" si="40"/>
        <v>0</v>
      </c>
      <c r="AE141" s="14">
        <f t="shared" si="41"/>
        <v>0</v>
      </c>
      <c r="AF141" s="14">
        <f t="shared" si="42"/>
        <v>0</v>
      </c>
      <c r="AG141" s="15">
        <f t="shared" si="43"/>
        <v>0</v>
      </c>
      <c r="AH141" s="15">
        <f t="shared" si="44"/>
        <v>0</v>
      </c>
      <c r="AI141" s="15">
        <f t="shared" si="45"/>
        <v>0</v>
      </c>
      <c r="AJ141" s="16">
        <f t="shared" si="46"/>
        <v>0</v>
      </c>
      <c r="AK141" s="16">
        <f t="shared" si="47"/>
        <v>0</v>
      </c>
      <c r="AL141" s="16">
        <f t="shared" si="48"/>
        <v>0</v>
      </c>
      <c r="AM141" s="17">
        <f t="shared" si="49"/>
        <v>0</v>
      </c>
      <c r="AN141" s="17">
        <f t="shared" si="50"/>
        <v>0</v>
      </c>
      <c r="AO141" s="17">
        <f t="shared" si="51"/>
        <v>0</v>
      </c>
      <c r="AP141" s="18">
        <f t="shared" si="57"/>
        <v>0</v>
      </c>
      <c r="AQ141" s="18">
        <f t="shared" si="58"/>
        <v>0</v>
      </c>
      <c r="AR141" s="18">
        <f t="shared" si="59"/>
        <v>0</v>
      </c>
      <c r="AS141" s="132">
        <f t="shared" si="60"/>
        <v>0</v>
      </c>
    </row>
    <row r="142" spans="1:45" hidden="1" x14ac:dyDescent="0.3">
      <c r="A142" s="269"/>
      <c r="B142" s="271">
        <v>137</v>
      </c>
      <c r="C142" s="100">
        <f>VLOOKUP(B:B,'Start List Youth'!C:F,2,FALSE)</f>
        <v>0</v>
      </c>
      <c r="D142" s="127">
        <f>VLOOKUP(B:B,'Start List Youth'!C:F,4,FALSE)</f>
        <v>0</v>
      </c>
      <c r="E142" s="12"/>
      <c r="F142" s="29"/>
      <c r="G142" s="29"/>
      <c r="H142" s="29"/>
      <c r="I142" s="31"/>
      <c r="J142" s="12"/>
      <c r="K142" s="29"/>
      <c r="L142" s="29"/>
      <c r="M142" s="29"/>
      <c r="N142" s="31"/>
      <c r="O142" s="12"/>
      <c r="P142" s="29"/>
      <c r="Q142" s="29"/>
      <c r="R142" s="29"/>
      <c r="S142" s="33"/>
      <c r="T142" s="520">
        <f t="shared" si="35"/>
        <v>0</v>
      </c>
      <c r="U142" s="576">
        <f t="shared" si="36"/>
        <v>0</v>
      </c>
      <c r="V142" s="576">
        <f t="shared" si="37"/>
        <v>0</v>
      </c>
      <c r="W142" s="576">
        <f t="shared" si="38"/>
        <v>0</v>
      </c>
      <c r="X142" s="577">
        <f t="shared" si="39"/>
        <v>0</v>
      </c>
      <c r="Y142" s="520">
        <f t="shared" si="52"/>
        <v>0</v>
      </c>
      <c r="Z142" s="576">
        <f t="shared" si="53"/>
        <v>0</v>
      </c>
      <c r="AA142" s="576">
        <f t="shared" si="54"/>
        <v>0</v>
      </c>
      <c r="AB142" s="576">
        <f t="shared" si="55"/>
        <v>0</v>
      </c>
      <c r="AC142" s="521">
        <f t="shared" si="56"/>
        <v>0</v>
      </c>
      <c r="AD142" s="68">
        <f t="shared" si="40"/>
        <v>0</v>
      </c>
      <c r="AE142" s="14">
        <f t="shared" si="41"/>
        <v>0</v>
      </c>
      <c r="AF142" s="14">
        <f t="shared" si="42"/>
        <v>0</v>
      </c>
      <c r="AG142" s="15">
        <f t="shared" si="43"/>
        <v>0</v>
      </c>
      <c r="AH142" s="15">
        <f t="shared" si="44"/>
        <v>0</v>
      </c>
      <c r="AI142" s="15">
        <f t="shared" si="45"/>
        <v>0</v>
      </c>
      <c r="AJ142" s="16">
        <f t="shared" si="46"/>
        <v>0</v>
      </c>
      <c r="AK142" s="16">
        <f t="shared" si="47"/>
        <v>0</v>
      </c>
      <c r="AL142" s="16">
        <f t="shared" si="48"/>
        <v>0</v>
      </c>
      <c r="AM142" s="17">
        <f t="shared" si="49"/>
        <v>0</v>
      </c>
      <c r="AN142" s="17">
        <f t="shared" si="50"/>
        <v>0</v>
      </c>
      <c r="AO142" s="17">
        <f t="shared" si="51"/>
        <v>0</v>
      </c>
      <c r="AP142" s="18">
        <f t="shared" si="57"/>
        <v>0</v>
      </c>
      <c r="AQ142" s="18">
        <f t="shared" si="58"/>
        <v>0</v>
      </c>
      <c r="AR142" s="18">
        <f t="shared" si="59"/>
        <v>0</v>
      </c>
      <c r="AS142" s="132">
        <f t="shared" si="60"/>
        <v>0</v>
      </c>
    </row>
    <row r="143" spans="1:45" hidden="1" x14ac:dyDescent="0.3">
      <c r="A143" s="269"/>
      <c r="B143" s="271">
        <v>138</v>
      </c>
      <c r="C143" s="100">
        <f>VLOOKUP(B:B,'Start List Youth'!C:F,2,FALSE)</f>
        <v>0</v>
      </c>
      <c r="D143" s="127">
        <f>VLOOKUP(B:B,'Start List Youth'!C:F,4,FALSE)</f>
        <v>0</v>
      </c>
      <c r="E143" s="12"/>
      <c r="F143" s="29"/>
      <c r="G143" s="29"/>
      <c r="H143" s="29"/>
      <c r="I143" s="31"/>
      <c r="J143" s="12"/>
      <c r="K143" s="29"/>
      <c r="L143" s="29"/>
      <c r="M143" s="29"/>
      <c r="N143" s="31"/>
      <c r="O143" s="12"/>
      <c r="P143" s="29"/>
      <c r="Q143" s="29"/>
      <c r="R143" s="29"/>
      <c r="S143" s="33"/>
      <c r="T143" s="520">
        <f t="shared" si="35"/>
        <v>0</v>
      </c>
      <c r="U143" s="576">
        <f t="shared" si="36"/>
        <v>0</v>
      </c>
      <c r="V143" s="576">
        <f t="shared" si="37"/>
        <v>0</v>
      </c>
      <c r="W143" s="576">
        <f t="shared" si="38"/>
        <v>0</v>
      </c>
      <c r="X143" s="577">
        <f t="shared" si="39"/>
        <v>0</v>
      </c>
      <c r="Y143" s="520">
        <f t="shared" si="52"/>
        <v>0</v>
      </c>
      <c r="Z143" s="576">
        <f t="shared" si="53"/>
        <v>0</v>
      </c>
      <c r="AA143" s="576">
        <f t="shared" si="54"/>
        <v>0</v>
      </c>
      <c r="AB143" s="576">
        <f t="shared" si="55"/>
        <v>0</v>
      </c>
      <c r="AC143" s="521">
        <f t="shared" si="56"/>
        <v>0</v>
      </c>
      <c r="AD143" s="68">
        <f t="shared" si="40"/>
        <v>0</v>
      </c>
      <c r="AE143" s="14">
        <f t="shared" si="41"/>
        <v>0</v>
      </c>
      <c r="AF143" s="14">
        <f t="shared" si="42"/>
        <v>0</v>
      </c>
      <c r="AG143" s="15">
        <f t="shared" si="43"/>
        <v>0</v>
      </c>
      <c r="AH143" s="15">
        <f t="shared" si="44"/>
        <v>0</v>
      </c>
      <c r="AI143" s="15">
        <f t="shared" si="45"/>
        <v>0</v>
      </c>
      <c r="AJ143" s="16">
        <f t="shared" si="46"/>
        <v>0</v>
      </c>
      <c r="AK143" s="16">
        <f t="shared" si="47"/>
        <v>0</v>
      </c>
      <c r="AL143" s="16">
        <f t="shared" si="48"/>
        <v>0</v>
      </c>
      <c r="AM143" s="17">
        <f t="shared" si="49"/>
        <v>0</v>
      </c>
      <c r="AN143" s="17">
        <f t="shared" si="50"/>
        <v>0</v>
      </c>
      <c r="AO143" s="17">
        <f t="shared" si="51"/>
        <v>0</v>
      </c>
      <c r="AP143" s="18">
        <f t="shared" si="57"/>
        <v>0</v>
      </c>
      <c r="AQ143" s="18">
        <f t="shared" si="58"/>
        <v>0</v>
      </c>
      <c r="AR143" s="18">
        <f t="shared" si="59"/>
        <v>0</v>
      </c>
      <c r="AS143" s="132">
        <f t="shared" si="60"/>
        <v>0</v>
      </c>
    </row>
    <row r="144" spans="1:45" hidden="1" x14ac:dyDescent="0.3">
      <c r="A144" s="269"/>
      <c r="B144" s="271">
        <v>139</v>
      </c>
      <c r="C144" s="100">
        <f>VLOOKUP(B:B,'Start List Youth'!C:F,2,FALSE)</f>
        <v>0</v>
      </c>
      <c r="D144" s="127">
        <f>VLOOKUP(B:B,'Start List Youth'!C:F,4,FALSE)</f>
        <v>0</v>
      </c>
      <c r="E144" s="12"/>
      <c r="F144" s="29"/>
      <c r="G144" s="29"/>
      <c r="H144" s="29"/>
      <c r="I144" s="31"/>
      <c r="J144" s="12"/>
      <c r="K144" s="29"/>
      <c r="L144" s="29"/>
      <c r="M144" s="29"/>
      <c r="N144" s="31"/>
      <c r="O144" s="12"/>
      <c r="P144" s="29"/>
      <c r="Q144" s="29"/>
      <c r="R144" s="29"/>
      <c r="S144" s="33"/>
      <c r="T144" s="520">
        <f t="shared" si="35"/>
        <v>0</v>
      </c>
      <c r="U144" s="576">
        <f t="shared" si="36"/>
        <v>0</v>
      </c>
      <c r="V144" s="576">
        <f t="shared" si="37"/>
        <v>0</v>
      </c>
      <c r="W144" s="576">
        <f t="shared" si="38"/>
        <v>0</v>
      </c>
      <c r="X144" s="577">
        <f t="shared" si="39"/>
        <v>0</v>
      </c>
      <c r="Y144" s="520">
        <f t="shared" si="52"/>
        <v>0</v>
      </c>
      <c r="Z144" s="576">
        <f t="shared" si="53"/>
        <v>0</v>
      </c>
      <c r="AA144" s="576">
        <f t="shared" si="54"/>
        <v>0</v>
      </c>
      <c r="AB144" s="576">
        <f t="shared" si="55"/>
        <v>0</v>
      </c>
      <c r="AC144" s="521">
        <f t="shared" si="56"/>
        <v>0</v>
      </c>
      <c r="AD144" s="68">
        <f t="shared" si="40"/>
        <v>0</v>
      </c>
      <c r="AE144" s="14">
        <f t="shared" si="41"/>
        <v>0</v>
      </c>
      <c r="AF144" s="14">
        <f t="shared" si="42"/>
        <v>0</v>
      </c>
      <c r="AG144" s="15">
        <f t="shared" si="43"/>
        <v>0</v>
      </c>
      <c r="AH144" s="15">
        <f t="shared" si="44"/>
        <v>0</v>
      </c>
      <c r="AI144" s="15">
        <f t="shared" si="45"/>
        <v>0</v>
      </c>
      <c r="AJ144" s="16">
        <f t="shared" si="46"/>
        <v>0</v>
      </c>
      <c r="AK144" s="16">
        <f t="shared" si="47"/>
        <v>0</v>
      </c>
      <c r="AL144" s="16">
        <f t="shared" si="48"/>
        <v>0</v>
      </c>
      <c r="AM144" s="17">
        <f t="shared" si="49"/>
        <v>0</v>
      </c>
      <c r="AN144" s="17">
        <f t="shared" si="50"/>
        <v>0</v>
      </c>
      <c r="AO144" s="17">
        <f t="shared" si="51"/>
        <v>0</v>
      </c>
      <c r="AP144" s="18">
        <f t="shared" si="57"/>
        <v>0</v>
      </c>
      <c r="AQ144" s="18">
        <f t="shared" si="58"/>
        <v>0</v>
      </c>
      <c r="AR144" s="18">
        <f t="shared" si="59"/>
        <v>0</v>
      </c>
      <c r="AS144" s="132">
        <f t="shared" si="60"/>
        <v>0</v>
      </c>
    </row>
    <row r="145" spans="1:45" hidden="1" x14ac:dyDescent="0.3">
      <c r="A145" s="269"/>
      <c r="B145" s="271">
        <v>140</v>
      </c>
      <c r="C145" s="100">
        <f>VLOOKUP(B:B,'Start List Youth'!C:F,2,FALSE)</f>
        <v>0</v>
      </c>
      <c r="D145" s="127">
        <f>VLOOKUP(B:B,'Start List Youth'!C:F,4,FALSE)</f>
        <v>0</v>
      </c>
      <c r="E145" s="12"/>
      <c r="F145" s="29"/>
      <c r="G145" s="29"/>
      <c r="H145" s="29"/>
      <c r="I145" s="31"/>
      <c r="J145" s="12"/>
      <c r="K145" s="29"/>
      <c r="L145" s="29"/>
      <c r="M145" s="29"/>
      <c r="N145" s="31"/>
      <c r="O145" s="12"/>
      <c r="P145" s="29"/>
      <c r="Q145" s="29"/>
      <c r="R145" s="29"/>
      <c r="S145" s="33"/>
      <c r="T145" s="520">
        <f t="shared" si="35"/>
        <v>0</v>
      </c>
      <c r="U145" s="576">
        <f t="shared" si="36"/>
        <v>0</v>
      </c>
      <c r="V145" s="576">
        <f t="shared" si="37"/>
        <v>0</v>
      </c>
      <c r="W145" s="576">
        <f t="shared" si="38"/>
        <v>0</v>
      </c>
      <c r="X145" s="577">
        <f t="shared" si="39"/>
        <v>0</v>
      </c>
      <c r="Y145" s="520">
        <f t="shared" si="52"/>
        <v>0</v>
      </c>
      <c r="Z145" s="576">
        <f t="shared" si="53"/>
        <v>0</v>
      </c>
      <c r="AA145" s="576">
        <f t="shared" si="54"/>
        <v>0</v>
      </c>
      <c r="AB145" s="576">
        <f t="shared" si="55"/>
        <v>0</v>
      </c>
      <c r="AC145" s="521">
        <f t="shared" si="56"/>
        <v>0</v>
      </c>
      <c r="AD145" s="68">
        <f t="shared" si="40"/>
        <v>0</v>
      </c>
      <c r="AE145" s="14">
        <f t="shared" si="41"/>
        <v>0</v>
      </c>
      <c r="AF145" s="14">
        <f t="shared" si="42"/>
        <v>0</v>
      </c>
      <c r="AG145" s="15">
        <f t="shared" si="43"/>
        <v>0</v>
      </c>
      <c r="AH145" s="15">
        <f t="shared" si="44"/>
        <v>0</v>
      </c>
      <c r="AI145" s="15">
        <f t="shared" si="45"/>
        <v>0</v>
      </c>
      <c r="AJ145" s="16">
        <f t="shared" si="46"/>
        <v>0</v>
      </c>
      <c r="AK145" s="16">
        <f t="shared" si="47"/>
        <v>0</v>
      </c>
      <c r="AL145" s="16">
        <f t="shared" si="48"/>
        <v>0</v>
      </c>
      <c r="AM145" s="17">
        <f t="shared" si="49"/>
        <v>0</v>
      </c>
      <c r="AN145" s="17">
        <f t="shared" si="50"/>
        <v>0</v>
      </c>
      <c r="AO145" s="17">
        <f t="shared" si="51"/>
        <v>0</v>
      </c>
      <c r="AP145" s="18">
        <f t="shared" si="57"/>
        <v>0</v>
      </c>
      <c r="AQ145" s="18">
        <f t="shared" si="58"/>
        <v>0</v>
      </c>
      <c r="AR145" s="18">
        <f t="shared" si="59"/>
        <v>0</v>
      </c>
      <c r="AS145" s="132">
        <f t="shared" si="60"/>
        <v>0</v>
      </c>
    </row>
    <row r="146" spans="1:45" hidden="1" x14ac:dyDescent="0.3">
      <c r="A146" s="269"/>
      <c r="B146" s="271">
        <v>141</v>
      </c>
      <c r="C146" s="100">
        <f>VLOOKUP(B:B,'Start List Youth'!C:F,2,FALSE)</f>
        <v>0</v>
      </c>
      <c r="D146" s="127">
        <f>VLOOKUP(B:B,'Start List Youth'!C:F,4,FALSE)</f>
        <v>0</v>
      </c>
      <c r="E146" s="12"/>
      <c r="F146" s="29"/>
      <c r="G146" s="29"/>
      <c r="H146" s="29"/>
      <c r="I146" s="31"/>
      <c r="J146" s="12"/>
      <c r="K146" s="29"/>
      <c r="L146" s="29"/>
      <c r="M146" s="29"/>
      <c r="N146" s="31"/>
      <c r="O146" s="12"/>
      <c r="P146" s="29"/>
      <c r="Q146" s="29"/>
      <c r="R146" s="29"/>
      <c r="S146" s="33"/>
      <c r="T146" s="520">
        <f t="shared" si="35"/>
        <v>0</v>
      </c>
      <c r="U146" s="576">
        <f t="shared" si="36"/>
        <v>0</v>
      </c>
      <c r="V146" s="576">
        <f t="shared" si="37"/>
        <v>0</v>
      </c>
      <c r="W146" s="576">
        <f t="shared" si="38"/>
        <v>0</v>
      </c>
      <c r="X146" s="577">
        <f t="shared" si="39"/>
        <v>0</v>
      </c>
      <c r="Y146" s="520">
        <f t="shared" si="52"/>
        <v>0</v>
      </c>
      <c r="Z146" s="576">
        <f t="shared" si="53"/>
        <v>0</v>
      </c>
      <c r="AA146" s="576">
        <f t="shared" si="54"/>
        <v>0</v>
      </c>
      <c r="AB146" s="576">
        <f t="shared" si="55"/>
        <v>0</v>
      </c>
      <c r="AC146" s="521">
        <f t="shared" si="56"/>
        <v>0</v>
      </c>
      <c r="AD146" s="68">
        <f t="shared" si="40"/>
        <v>0</v>
      </c>
      <c r="AE146" s="14">
        <f t="shared" si="41"/>
        <v>0</v>
      </c>
      <c r="AF146" s="14">
        <f t="shared" si="42"/>
        <v>0</v>
      </c>
      <c r="AG146" s="15">
        <f t="shared" si="43"/>
        <v>0</v>
      </c>
      <c r="AH146" s="15">
        <f t="shared" si="44"/>
        <v>0</v>
      </c>
      <c r="AI146" s="15">
        <f t="shared" si="45"/>
        <v>0</v>
      </c>
      <c r="AJ146" s="16">
        <f t="shared" si="46"/>
        <v>0</v>
      </c>
      <c r="AK146" s="16">
        <f t="shared" si="47"/>
        <v>0</v>
      </c>
      <c r="AL146" s="16">
        <f t="shared" si="48"/>
        <v>0</v>
      </c>
      <c r="AM146" s="17">
        <f t="shared" si="49"/>
        <v>0</v>
      </c>
      <c r="AN146" s="17">
        <f t="shared" si="50"/>
        <v>0</v>
      </c>
      <c r="AO146" s="17">
        <f t="shared" si="51"/>
        <v>0</v>
      </c>
      <c r="AP146" s="18">
        <f t="shared" si="57"/>
        <v>0</v>
      </c>
      <c r="AQ146" s="18">
        <f t="shared" si="58"/>
        <v>0</v>
      </c>
      <c r="AR146" s="18">
        <f t="shared" si="59"/>
        <v>0</v>
      </c>
      <c r="AS146" s="132">
        <f t="shared" si="60"/>
        <v>0</v>
      </c>
    </row>
    <row r="147" spans="1:45" hidden="1" x14ac:dyDescent="0.3">
      <c r="A147" s="269"/>
      <c r="B147" s="271">
        <v>142</v>
      </c>
      <c r="C147" s="100">
        <f>VLOOKUP(B:B,'Start List Youth'!C:F,2,FALSE)</f>
        <v>0</v>
      </c>
      <c r="D147" s="127">
        <f>VLOOKUP(B:B,'Start List Youth'!C:F,4,FALSE)</f>
        <v>0</v>
      </c>
      <c r="E147" s="12"/>
      <c r="F147" s="29"/>
      <c r="G147" s="29"/>
      <c r="H147" s="29"/>
      <c r="I147" s="31"/>
      <c r="J147" s="12"/>
      <c r="K147" s="29"/>
      <c r="L147" s="29"/>
      <c r="M147" s="29"/>
      <c r="N147" s="31"/>
      <c r="O147" s="12"/>
      <c r="P147" s="29"/>
      <c r="Q147" s="29"/>
      <c r="R147" s="29"/>
      <c r="S147" s="33"/>
      <c r="T147" s="520">
        <f t="shared" si="35"/>
        <v>0</v>
      </c>
      <c r="U147" s="576">
        <f t="shared" si="36"/>
        <v>0</v>
      </c>
      <c r="V147" s="576">
        <f t="shared" si="37"/>
        <v>0</v>
      </c>
      <c r="W147" s="576">
        <f t="shared" si="38"/>
        <v>0</v>
      </c>
      <c r="X147" s="577">
        <f t="shared" si="39"/>
        <v>0</v>
      </c>
      <c r="Y147" s="520">
        <f t="shared" si="52"/>
        <v>0</v>
      </c>
      <c r="Z147" s="576">
        <f t="shared" si="53"/>
        <v>0</v>
      </c>
      <c r="AA147" s="576">
        <f t="shared" si="54"/>
        <v>0</v>
      </c>
      <c r="AB147" s="576">
        <f t="shared" si="55"/>
        <v>0</v>
      </c>
      <c r="AC147" s="521">
        <f t="shared" si="56"/>
        <v>0</v>
      </c>
      <c r="AD147" s="68">
        <f t="shared" si="40"/>
        <v>0</v>
      </c>
      <c r="AE147" s="14">
        <f t="shared" si="41"/>
        <v>0</v>
      </c>
      <c r="AF147" s="14">
        <f t="shared" si="42"/>
        <v>0</v>
      </c>
      <c r="AG147" s="15">
        <f t="shared" si="43"/>
        <v>0</v>
      </c>
      <c r="AH147" s="15">
        <f t="shared" si="44"/>
        <v>0</v>
      </c>
      <c r="AI147" s="15">
        <f t="shared" si="45"/>
        <v>0</v>
      </c>
      <c r="AJ147" s="16">
        <f t="shared" si="46"/>
        <v>0</v>
      </c>
      <c r="AK147" s="16">
        <f t="shared" si="47"/>
        <v>0</v>
      </c>
      <c r="AL147" s="16">
        <f t="shared" si="48"/>
        <v>0</v>
      </c>
      <c r="AM147" s="17">
        <f t="shared" si="49"/>
        <v>0</v>
      </c>
      <c r="AN147" s="17">
        <f t="shared" si="50"/>
        <v>0</v>
      </c>
      <c r="AO147" s="17">
        <f t="shared" si="51"/>
        <v>0</v>
      </c>
      <c r="AP147" s="18">
        <f t="shared" si="57"/>
        <v>0</v>
      </c>
      <c r="AQ147" s="18">
        <f t="shared" si="58"/>
        <v>0</v>
      </c>
      <c r="AR147" s="18">
        <f t="shared" si="59"/>
        <v>0</v>
      </c>
      <c r="AS147" s="132">
        <f t="shared" si="60"/>
        <v>0</v>
      </c>
    </row>
    <row r="148" spans="1:45" hidden="1" x14ac:dyDescent="0.3">
      <c r="A148" s="269"/>
      <c r="B148" s="271">
        <v>143</v>
      </c>
      <c r="C148" s="100">
        <f>VLOOKUP(B:B,'Start List Youth'!C:F,2,FALSE)</f>
        <v>0</v>
      </c>
      <c r="D148" s="127">
        <f>VLOOKUP(B:B,'Start List Youth'!C:F,4,FALSE)</f>
        <v>0</v>
      </c>
      <c r="E148" s="12"/>
      <c r="F148" s="29"/>
      <c r="G148" s="29"/>
      <c r="H148" s="29"/>
      <c r="I148" s="31"/>
      <c r="J148" s="12"/>
      <c r="K148" s="29"/>
      <c r="L148" s="29"/>
      <c r="M148" s="29"/>
      <c r="N148" s="31"/>
      <c r="O148" s="12"/>
      <c r="P148" s="29"/>
      <c r="Q148" s="29"/>
      <c r="R148" s="29"/>
      <c r="S148" s="33"/>
      <c r="T148" s="520">
        <f t="shared" si="35"/>
        <v>0</v>
      </c>
      <c r="U148" s="576">
        <f t="shared" si="36"/>
        <v>0</v>
      </c>
      <c r="V148" s="576">
        <f t="shared" si="37"/>
        <v>0</v>
      </c>
      <c r="W148" s="576">
        <f t="shared" si="38"/>
        <v>0</v>
      </c>
      <c r="X148" s="577">
        <f t="shared" si="39"/>
        <v>0</v>
      </c>
      <c r="Y148" s="520">
        <f t="shared" si="52"/>
        <v>0</v>
      </c>
      <c r="Z148" s="576">
        <f t="shared" si="53"/>
        <v>0</v>
      </c>
      <c r="AA148" s="576">
        <f t="shared" si="54"/>
        <v>0</v>
      </c>
      <c r="AB148" s="576">
        <f t="shared" si="55"/>
        <v>0</v>
      </c>
      <c r="AC148" s="521">
        <f t="shared" si="56"/>
        <v>0</v>
      </c>
      <c r="AD148" s="68">
        <f t="shared" si="40"/>
        <v>0</v>
      </c>
      <c r="AE148" s="14">
        <f t="shared" si="41"/>
        <v>0</v>
      </c>
      <c r="AF148" s="14">
        <f t="shared" si="42"/>
        <v>0</v>
      </c>
      <c r="AG148" s="15">
        <f t="shared" si="43"/>
        <v>0</v>
      </c>
      <c r="AH148" s="15">
        <f t="shared" si="44"/>
        <v>0</v>
      </c>
      <c r="AI148" s="15">
        <f t="shared" si="45"/>
        <v>0</v>
      </c>
      <c r="AJ148" s="16">
        <f t="shared" si="46"/>
        <v>0</v>
      </c>
      <c r="AK148" s="16">
        <f t="shared" si="47"/>
        <v>0</v>
      </c>
      <c r="AL148" s="16">
        <f t="shared" si="48"/>
        <v>0</v>
      </c>
      <c r="AM148" s="17">
        <f t="shared" si="49"/>
        <v>0</v>
      </c>
      <c r="AN148" s="17">
        <f t="shared" si="50"/>
        <v>0</v>
      </c>
      <c r="AO148" s="17">
        <f t="shared" si="51"/>
        <v>0</v>
      </c>
      <c r="AP148" s="18">
        <f t="shared" si="57"/>
        <v>0</v>
      </c>
      <c r="AQ148" s="18">
        <f t="shared" si="58"/>
        <v>0</v>
      </c>
      <c r="AR148" s="18">
        <f t="shared" si="59"/>
        <v>0</v>
      </c>
      <c r="AS148" s="132">
        <f t="shared" si="60"/>
        <v>0</v>
      </c>
    </row>
    <row r="149" spans="1:45" hidden="1" x14ac:dyDescent="0.3">
      <c r="A149" s="269"/>
      <c r="B149" s="271">
        <v>144</v>
      </c>
      <c r="C149" s="100">
        <f>VLOOKUP(B:B,'Start List Youth'!C:F,2,FALSE)</f>
        <v>0</v>
      </c>
      <c r="D149" s="127">
        <f>VLOOKUP(B:B,'Start List Youth'!C:F,4,FALSE)</f>
        <v>0</v>
      </c>
      <c r="E149" s="12"/>
      <c r="F149" s="29"/>
      <c r="G149" s="29"/>
      <c r="H149" s="29"/>
      <c r="I149" s="31"/>
      <c r="J149" s="12"/>
      <c r="K149" s="29"/>
      <c r="L149" s="29"/>
      <c r="M149" s="29"/>
      <c r="N149" s="31"/>
      <c r="O149" s="12"/>
      <c r="P149" s="29"/>
      <c r="Q149" s="29"/>
      <c r="R149" s="29"/>
      <c r="S149" s="33"/>
      <c r="T149" s="520">
        <f t="shared" si="35"/>
        <v>0</v>
      </c>
      <c r="U149" s="576">
        <f t="shared" si="36"/>
        <v>0</v>
      </c>
      <c r="V149" s="576">
        <f t="shared" si="37"/>
        <v>0</v>
      </c>
      <c r="W149" s="576">
        <f t="shared" si="38"/>
        <v>0</v>
      </c>
      <c r="X149" s="577">
        <f t="shared" si="39"/>
        <v>0</v>
      </c>
      <c r="Y149" s="520">
        <f t="shared" si="52"/>
        <v>0</v>
      </c>
      <c r="Z149" s="576">
        <f t="shared" si="53"/>
        <v>0</v>
      </c>
      <c r="AA149" s="576">
        <f t="shared" si="54"/>
        <v>0</v>
      </c>
      <c r="AB149" s="576">
        <f t="shared" si="55"/>
        <v>0</v>
      </c>
      <c r="AC149" s="521">
        <f t="shared" si="56"/>
        <v>0</v>
      </c>
      <c r="AD149" s="68">
        <f t="shared" si="40"/>
        <v>0</v>
      </c>
      <c r="AE149" s="14">
        <f t="shared" si="41"/>
        <v>0</v>
      </c>
      <c r="AF149" s="14">
        <f t="shared" si="42"/>
        <v>0</v>
      </c>
      <c r="AG149" s="15">
        <f t="shared" si="43"/>
        <v>0</v>
      </c>
      <c r="AH149" s="15">
        <f t="shared" si="44"/>
        <v>0</v>
      </c>
      <c r="AI149" s="15">
        <f t="shared" si="45"/>
        <v>0</v>
      </c>
      <c r="AJ149" s="16">
        <f t="shared" si="46"/>
        <v>0</v>
      </c>
      <c r="AK149" s="16">
        <f t="shared" si="47"/>
        <v>0</v>
      </c>
      <c r="AL149" s="16">
        <f t="shared" si="48"/>
        <v>0</v>
      </c>
      <c r="AM149" s="17">
        <f t="shared" si="49"/>
        <v>0</v>
      </c>
      <c r="AN149" s="17">
        <f t="shared" si="50"/>
        <v>0</v>
      </c>
      <c r="AO149" s="17">
        <f t="shared" si="51"/>
        <v>0</v>
      </c>
      <c r="AP149" s="18">
        <f t="shared" si="57"/>
        <v>0</v>
      </c>
      <c r="AQ149" s="18">
        <f t="shared" si="58"/>
        <v>0</v>
      </c>
      <c r="AR149" s="18">
        <f t="shared" si="59"/>
        <v>0</v>
      </c>
      <c r="AS149" s="132">
        <f t="shared" si="60"/>
        <v>0</v>
      </c>
    </row>
    <row r="150" spans="1:45" hidden="1" x14ac:dyDescent="0.3">
      <c r="A150" s="269"/>
      <c r="B150" s="271">
        <v>145</v>
      </c>
      <c r="C150" s="100">
        <f>VLOOKUP(B:B,'Start List Youth'!C:F,2,FALSE)</f>
        <v>0</v>
      </c>
      <c r="D150" s="127">
        <f>VLOOKUP(B:B,'Start List Youth'!C:F,4,FALSE)</f>
        <v>0</v>
      </c>
      <c r="E150" s="12"/>
      <c r="F150" s="29"/>
      <c r="G150" s="29"/>
      <c r="H150" s="29"/>
      <c r="I150" s="31"/>
      <c r="J150" s="12"/>
      <c r="K150" s="29"/>
      <c r="L150" s="29"/>
      <c r="M150" s="29"/>
      <c r="N150" s="31"/>
      <c r="O150" s="12"/>
      <c r="P150" s="29"/>
      <c r="Q150" s="29"/>
      <c r="R150" s="29"/>
      <c r="S150" s="33"/>
      <c r="T150" s="520">
        <f t="shared" si="35"/>
        <v>0</v>
      </c>
      <c r="U150" s="576">
        <f t="shared" si="36"/>
        <v>0</v>
      </c>
      <c r="V150" s="576">
        <f t="shared" si="37"/>
        <v>0</v>
      </c>
      <c r="W150" s="576">
        <f t="shared" si="38"/>
        <v>0</v>
      </c>
      <c r="X150" s="577">
        <f t="shared" si="39"/>
        <v>0</v>
      </c>
      <c r="Y150" s="520">
        <f t="shared" si="52"/>
        <v>0</v>
      </c>
      <c r="Z150" s="576">
        <f t="shared" si="53"/>
        <v>0</v>
      </c>
      <c r="AA150" s="576">
        <f t="shared" si="54"/>
        <v>0</v>
      </c>
      <c r="AB150" s="576">
        <f t="shared" si="55"/>
        <v>0</v>
      </c>
      <c r="AC150" s="521">
        <f t="shared" si="56"/>
        <v>0</v>
      </c>
      <c r="AD150" s="68">
        <f t="shared" si="40"/>
        <v>0</v>
      </c>
      <c r="AE150" s="14">
        <f t="shared" si="41"/>
        <v>0</v>
      </c>
      <c r="AF150" s="14">
        <f t="shared" si="42"/>
        <v>0</v>
      </c>
      <c r="AG150" s="15">
        <f t="shared" si="43"/>
        <v>0</v>
      </c>
      <c r="AH150" s="15">
        <f t="shared" si="44"/>
        <v>0</v>
      </c>
      <c r="AI150" s="15">
        <f t="shared" si="45"/>
        <v>0</v>
      </c>
      <c r="AJ150" s="16">
        <f t="shared" si="46"/>
        <v>0</v>
      </c>
      <c r="AK150" s="16">
        <f t="shared" si="47"/>
        <v>0</v>
      </c>
      <c r="AL150" s="16">
        <f t="shared" si="48"/>
        <v>0</v>
      </c>
      <c r="AM150" s="17">
        <f t="shared" si="49"/>
        <v>0</v>
      </c>
      <c r="AN150" s="17">
        <f t="shared" si="50"/>
        <v>0</v>
      </c>
      <c r="AO150" s="17">
        <f t="shared" si="51"/>
        <v>0</v>
      </c>
      <c r="AP150" s="18">
        <f t="shared" si="57"/>
        <v>0</v>
      </c>
      <c r="AQ150" s="18">
        <f t="shared" si="58"/>
        <v>0</v>
      </c>
      <c r="AR150" s="18">
        <f t="shared" si="59"/>
        <v>0</v>
      </c>
      <c r="AS150" s="132">
        <f t="shared" si="60"/>
        <v>0</v>
      </c>
    </row>
    <row r="151" spans="1:45" hidden="1" x14ac:dyDescent="0.3">
      <c r="A151" s="269"/>
      <c r="B151" s="271">
        <v>146</v>
      </c>
      <c r="C151" s="100">
        <f>VLOOKUP(B:B,'Start List Youth'!C:F,2,FALSE)</f>
        <v>0</v>
      </c>
      <c r="D151" s="127">
        <f>VLOOKUP(B:B,'Start List Youth'!C:F,4,FALSE)</f>
        <v>0</v>
      </c>
      <c r="E151" s="12"/>
      <c r="F151" s="29"/>
      <c r="G151" s="29"/>
      <c r="H151" s="29"/>
      <c r="I151" s="31"/>
      <c r="J151" s="12"/>
      <c r="K151" s="29"/>
      <c r="L151" s="29"/>
      <c r="M151" s="29"/>
      <c r="N151" s="31"/>
      <c r="O151" s="12"/>
      <c r="P151" s="29"/>
      <c r="Q151" s="29"/>
      <c r="R151" s="29"/>
      <c r="S151" s="33"/>
      <c r="T151" s="520">
        <f t="shared" si="35"/>
        <v>0</v>
      </c>
      <c r="U151" s="576">
        <f t="shared" si="36"/>
        <v>0</v>
      </c>
      <c r="V151" s="576">
        <f t="shared" si="37"/>
        <v>0</v>
      </c>
      <c r="W151" s="576">
        <f t="shared" si="38"/>
        <v>0</v>
      </c>
      <c r="X151" s="577">
        <f t="shared" si="39"/>
        <v>0</v>
      </c>
      <c r="Y151" s="520">
        <f t="shared" si="52"/>
        <v>0</v>
      </c>
      <c r="Z151" s="576">
        <f t="shared" si="53"/>
        <v>0</v>
      </c>
      <c r="AA151" s="576">
        <f t="shared" si="54"/>
        <v>0</v>
      </c>
      <c r="AB151" s="576">
        <f t="shared" si="55"/>
        <v>0</v>
      </c>
      <c r="AC151" s="521">
        <f t="shared" si="56"/>
        <v>0</v>
      </c>
      <c r="AD151" s="68">
        <f t="shared" si="40"/>
        <v>0</v>
      </c>
      <c r="AE151" s="14">
        <f t="shared" si="41"/>
        <v>0</v>
      </c>
      <c r="AF151" s="14">
        <f t="shared" si="42"/>
        <v>0</v>
      </c>
      <c r="AG151" s="15">
        <f t="shared" si="43"/>
        <v>0</v>
      </c>
      <c r="AH151" s="15">
        <f t="shared" si="44"/>
        <v>0</v>
      </c>
      <c r="AI151" s="15">
        <f t="shared" si="45"/>
        <v>0</v>
      </c>
      <c r="AJ151" s="16">
        <f t="shared" si="46"/>
        <v>0</v>
      </c>
      <c r="AK151" s="16">
        <f t="shared" si="47"/>
        <v>0</v>
      </c>
      <c r="AL151" s="16">
        <f t="shared" si="48"/>
        <v>0</v>
      </c>
      <c r="AM151" s="17">
        <f t="shared" si="49"/>
        <v>0</v>
      </c>
      <c r="AN151" s="17">
        <f t="shared" si="50"/>
        <v>0</v>
      </c>
      <c r="AO151" s="17">
        <f t="shared" si="51"/>
        <v>0</v>
      </c>
      <c r="AP151" s="18">
        <f t="shared" si="57"/>
        <v>0</v>
      </c>
      <c r="AQ151" s="18">
        <f t="shared" si="58"/>
        <v>0</v>
      </c>
      <c r="AR151" s="18">
        <f t="shared" si="59"/>
        <v>0</v>
      </c>
      <c r="AS151" s="132">
        <f t="shared" si="60"/>
        <v>0</v>
      </c>
    </row>
    <row r="152" spans="1:45" hidden="1" x14ac:dyDescent="0.3">
      <c r="A152" s="269"/>
      <c r="B152" s="271">
        <v>147</v>
      </c>
      <c r="C152" s="100">
        <f>VLOOKUP(B:B,'Start List Youth'!C:F,2,FALSE)</f>
        <v>0</v>
      </c>
      <c r="D152" s="127">
        <f>VLOOKUP(B:B,'Start List Youth'!C:F,4,FALSE)</f>
        <v>0</v>
      </c>
      <c r="E152" s="12"/>
      <c r="F152" s="29"/>
      <c r="G152" s="29"/>
      <c r="H152" s="29"/>
      <c r="I152" s="31"/>
      <c r="J152" s="12"/>
      <c r="K152" s="29"/>
      <c r="L152" s="29"/>
      <c r="M152" s="29"/>
      <c r="N152" s="31"/>
      <c r="O152" s="12"/>
      <c r="P152" s="29"/>
      <c r="Q152" s="29"/>
      <c r="R152" s="29"/>
      <c r="S152" s="33"/>
      <c r="T152" s="520">
        <f t="shared" si="35"/>
        <v>0</v>
      </c>
      <c r="U152" s="576">
        <f t="shared" si="36"/>
        <v>0</v>
      </c>
      <c r="V152" s="576">
        <f t="shared" si="37"/>
        <v>0</v>
      </c>
      <c r="W152" s="576">
        <f t="shared" si="38"/>
        <v>0</v>
      </c>
      <c r="X152" s="577">
        <f t="shared" si="39"/>
        <v>0</v>
      </c>
      <c r="Y152" s="520">
        <f t="shared" si="52"/>
        <v>0</v>
      </c>
      <c r="Z152" s="576">
        <f t="shared" si="53"/>
        <v>0</v>
      </c>
      <c r="AA152" s="576">
        <f t="shared" si="54"/>
        <v>0</v>
      </c>
      <c r="AB152" s="576">
        <f t="shared" si="55"/>
        <v>0</v>
      </c>
      <c r="AC152" s="521">
        <f t="shared" si="56"/>
        <v>0</v>
      </c>
      <c r="AD152" s="68">
        <f t="shared" si="40"/>
        <v>0</v>
      </c>
      <c r="AE152" s="14">
        <f t="shared" si="41"/>
        <v>0</v>
      </c>
      <c r="AF152" s="14">
        <f t="shared" si="42"/>
        <v>0</v>
      </c>
      <c r="AG152" s="15">
        <f t="shared" si="43"/>
        <v>0</v>
      </c>
      <c r="AH152" s="15">
        <f t="shared" si="44"/>
        <v>0</v>
      </c>
      <c r="AI152" s="15">
        <f t="shared" si="45"/>
        <v>0</v>
      </c>
      <c r="AJ152" s="16">
        <f t="shared" si="46"/>
        <v>0</v>
      </c>
      <c r="AK152" s="16">
        <f t="shared" si="47"/>
        <v>0</v>
      </c>
      <c r="AL152" s="16">
        <f t="shared" si="48"/>
        <v>0</v>
      </c>
      <c r="AM152" s="17">
        <f t="shared" si="49"/>
        <v>0</v>
      </c>
      <c r="AN152" s="17">
        <f t="shared" si="50"/>
        <v>0</v>
      </c>
      <c r="AO152" s="17">
        <f t="shared" si="51"/>
        <v>0</v>
      </c>
      <c r="AP152" s="18">
        <f t="shared" si="57"/>
        <v>0</v>
      </c>
      <c r="AQ152" s="18">
        <f t="shared" si="58"/>
        <v>0</v>
      </c>
      <c r="AR152" s="18">
        <f t="shared" si="59"/>
        <v>0</v>
      </c>
      <c r="AS152" s="132">
        <f t="shared" si="60"/>
        <v>0</v>
      </c>
    </row>
    <row r="153" spans="1:45" hidden="1" x14ac:dyDescent="0.3">
      <c r="A153" s="269"/>
      <c r="B153" s="271">
        <v>148</v>
      </c>
      <c r="C153" s="100">
        <f>VLOOKUP(B:B,'Start List Youth'!C:F,2,FALSE)</f>
        <v>0</v>
      </c>
      <c r="D153" s="127">
        <f>VLOOKUP(B:B,'Start List Youth'!C:F,4,FALSE)</f>
        <v>0</v>
      </c>
      <c r="E153" s="12"/>
      <c r="F153" s="29"/>
      <c r="G153" s="29"/>
      <c r="H153" s="29"/>
      <c r="I153" s="31"/>
      <c r="J153" s="12"/>
      <c r="K153" s="29"/>
      <c r="L153" s="29"/>
      <c r="M153" s="29"/>
      <c r="N153" s="31"/>
      <c r="O153" s="12"/>
      <c r="P153" s="29"/>
      <c r="Q153" s="29"/>
      <c r="R153" s="29"/>
      <c r="S153" s="33"/>
      <c r="T153" s="520">
        <f t="shared" si="35"/>
        <v>0</v>
      </c>
      <c r="U153" s="576">
        <f t="shared" si="36"/>
        <v>0</v>
      </c>
      <c r="V153" s="576">
        <f t="shared" si="37"/>
        <v>0</v>
      </c>
      <c r="W153" s="576">
        <f t="shared" si="38"/>
        <v>0</v>
      </c>
      <c r="X153" s="577">
        <f t="shared" si="39"/>
        <v>0</v>
      </c>
      <c r="Y153" s="520">
        <f t="shared" si="52"/>
        <v>0</v>
      </c>
      <c r="Z153" s="576">
        <f t="shared" si="53"/>
        <v>0</v>
      </c>
      <c r="AA153" s="576">
        <f t="shared" si="54"/>
        <v>0</v>
      </c>
      <c r="AB153" s="576">
        <f t="shared" si="55"/>
        <v>0</v>
      </c>
      <c r="AC153" s="521">
        <f t="shared" si="56"/>
        <v>0</v>
      </c>
      <c r="AD153" s="68">
        <f t="shared" si="40"/>
        <v>0</v>
      </c>
      <c r="AE153" s="14">
        <f t="shared" si="41"/>
        <v>0</v>
      </c>
      <c r="AF153" s="14">
        <f t="shared" si="42"/>
        <v>0</v>
      </c>
      <c r="AG153" s="15">
        <f t="shared" si="43"/>
        <v>0</v>
      </c>
      <c r="AH153" s="15">
        <f t="shared" si="44"/>
        <v>0</v>
      </c>
      <c r="AI153" s="15">
        <f t="shared" si="45"/>
        <v>0</v>
      </c>
      <c r="AJ153" s="16">
        <f t="shared" si="46"/>
        <v>0</v>
      </c>
      <c r="AK153" s="16">
        <f t="shared" si="47"/>
        <v>0</v>
      </c>
      <c r="AL153" s="16">
        <f t="shared" si="48"/>
        <v>0</v>
      </c>
      <c r="AM153" s="17">
        <f t="shared" si="49"/>
        <v>0</v>
      </c>
      <c r="AN153" s="17">
        <f t="shared" si="50"/>
        <v>0</v>
      </c>
      <c r="AO153" s="17">
        <f t="shared" si="51"/>
        <v>0</v>
      </c>
      <c r="AP153" s="18">
        <f t="shared" si="57"/>
        <v>0</v>
      </c>
      <c r="AQ153" s="18">
        <f t="shared" si="58"/>
        <v>0</v>
      </c>
      <c r="AR153" s="18">
        <f t="shared" si="59"/>
        <v>0</v>
      </c>
      <c r="AS153" s="132">
        <f t="shared" si="60"/>
        <v>0</v>
      </c>
    </row>
    <row r="154" spans="1:45" hidden="1" x14ac:dyDescent="0.3">
      <c r="A154" s="269"/>
      <c r="B154" s="271">
        <v>149</v>
      </c>
      <c r="C154" s="100">
        <f>VLOOKUP(B:B,'Start List Youth'!C:F,2,FALSE)</f>
        <v>0</v>
      </c>
      <c r="D154" s="127">
        <f>VLOOKUP(B:B,'Start List Youth'!C:F,4,FALSE)</f>
        <v>0</v>
      </c>
      <c r="E154" s="12"/>
      <c r="F154" s="29"/>
      <c r="G154" s="29"/>
      <c r="H154" s="29"/>
      <c r="I154" s="31"/>
      <c r="J154" s="12"/>
      <c r="K154" s="29"/>
      <c r="L154" s="29"/>
      <c r="M154" s="29"/>
      <c r="N154" s="31"/>
      <c r="O154" s="12"/>
      <c r="P154" s="29"/>
      <c r="Q154" s="29"/>
      <c r="R154" s="29"/>
      <c r="S154" s="33"/>
      <c r="T154" s="520">
        <f t="shared" si="35"/>
        <v>0</v>
      </c>
      <c r="U154" s="576">
        <f t="shared" si="36"/>
        <v>0</v>
      </c>
      <c r="V154" s="576">
        <f t="shared" si="37"/>
        <v>0</v>
      </c>
      <c r="W154" s="576">
        <f t="shared" si="38"/>
        <v>0</v>
      </c>
      <c r="X154" s="577">
        <f t="shared" si="39"/>
        <v>0</v>
      </c>
      <c r="Y154" s="520">
        <f t="shared" si="52"/>
        <v>0</v>
      </c>
      <c r="Z154" s="576">
        <f t="shared" si="53"/>
        <v>0</v>
      </c>
      <c r="AA154" s="576">
        <f t="shared" si="54"/>
        <v>0</v>
      </c>
      <c r="AB154" s="576">
        <f t="shared" si="55"/>
        <v>0</v>
      </c>
      <c r="AC154" s="521">
        <f t="shared" si="56"/>
        <v>0</v>
      </c>
      <c r="AD154" s="68">
        <f t="shared" si="40"/>
        <v>0</v>
      </c>
      <c r="AE154" s="14">
        <f t="shared" si="41"/>
        <v>0</v>
      </c>
      <c r="AF154" s="14">
        <f t="shared" si="42"/>
        <v>0</v>
      </c>
      <c r="AG154" s="15">
        <f t="shared" si="43"/>
        <v>0</v>
      </c>
      <c r="AH154" s="15">
        <f t="shared" si="44"/>
        <v>0</v>
      </c>
      <c r="AI154" s="15">
        <f t="shared" si="45"/>
        <v>0</v>
      </c>
      <c r="AJ154" s="16">
        <f t="shared" si="46"/>
        <v>0</v>
      </c>
      <c r="AK154" s="16">
        <f t="shared" si="47"/>
        <v>0</v>
      </c>
      <c r="AL154" s="16">
        <f t="shared" si="48"/>
        <v>0</v>
      </c>
      <c r="AM154" s="17">
        <f t="shared" si="49"/>
        <v>0</v>
      </c>
      <c r="AN154" s="17">
        <f t="shared" si="50"/>
        <v>0</v>
      </c>
      <c r="AO154" s="17">
        <f t="shared" si="51"/>
        <v>0</v>
      </c>
      <c r="AP154" s="18">
        <f t="shared" si="57"/>
        <v>0</v>
      </c>
      <c r="AQ154" s="18">
        <f t="shared" si="58"/>
        <v>0</v>
      </c>
      <c r="AR154" s="18">
        <f t="shared" si="59"/>
        <v>0</v>
      </c>
      <c r="AS154" s="132">
        <f t="shared" si="60"/>
        <v>0</v>
      </c>
    </row>
    <row r="155" spans="1:45" x14ac:dyDescent="0.3">
      <c r="AD155" s="13"/>
      <c r="AE155" s="13"/>
      <c r="AF155" s="13"/>
      <c r="AJ155" s="13"/>
      <c r="AK155" s="13"/>
      <c r="AL155" s="13"/>
      <c r="AM155" s="13"/>
      <c r="AN155" s="13"/>
      <c r="AO155" s="13"/>
      <c r="AP155" s="13"/>
      <c r="AQ155" s="13"/>
      <c r="AR155" s="13"/>
    </row>
    <row r="156" spans="1:45" x14ac:dyDescent="0.3">
      <c r="AD156" s="13"/>
      <c r="AE156" s="13"/>
      <c r="AF156" s="13"/>
      <c r="AJ156" s="13"/>
      <c r="AK156" s="13"/>
      <c r="AL156" s="13"/>
      <c r="AM156" s="13"/>
      <c r="AN156" s="13"/>
      <c r="AO156" s="13"/>
      <c r="AP156" s="13"/>
      <c r="AQ156" s="13"/>
      <c r="AR156" s="13"/>
    </row>
    <row r="157" spans="1:45" x14ac:dyDescent="0.3">
      <c r="AD157" s="13"/>
      <c r="AE157" s="13"/>
      <c r="AF157" s="13"/>
      <c r="AJ157" s="13"/>
      <c r="AK157" s="13"/>
      <c r="AL157" s="13"/>
      <c r="AM157" s="13"/>
      <c r="AN157" s="13"/>
      <c r="AO157" s="13"/>
      <c r="AP157" s="13"/>
      <c r="AQ157" s="13"/>
      <c r="AR157" s="13"/>
    </row>
    <row r="158" spans="1:45" x14ac:dyDescent="0.3">
      <c r="AD158" s="13"/>
      <c r="AE158" s="13"/>
      <c r="AF158" s="13"/>
      <c r="AJ158" s="13"/>
      <c r="AK158" s="13"/>
      <c r="AL158" s="13"/>
      <c r="AM158" s="13"/>
      <c r="AN158" s="13"/>
      <c r="AO158" s="13"/>
      <c r="AP158" s="13"/>
      <c r="AQ158" s="13"/>
      <c r="AR158" s="13"/>
    </row>
    <row r="159" spans="1:45" x14ac:dyDescent="0.3">
      <c r="AD159" s="13"/>
      <c r="AE159" s="13"/>
      <c r="AF159" s="13"/>
      <c r="AJ159" s="13"/>
      <c r="AK159" s="13"/>
      <c r="AL159" s="13"/>
      <c r="AM159" s="13"/>
      <c r="AN159" s="13"/>
      <c r="AO159" s="13"/>
      <c r="AP159" s="13"/>
      <c r="AQ159" s="13"/>
      <c r="AR159" s="13"/>
    </row>
    <row r="160" spans="1:45" x14ac:dyDescent="0.3">
      <c r="AD160" s="13"/>
      <c r="AE160" s="13"/>
      <c r="AF160" s="13"/>
      <c r="AJ160" s="13"/>
      <c r="AK160" s="13"/>
      <c r="AL160" s="13"/>
      <c r="AM160" s="13"/>
      <c r="AN160" s="13"/>
      <c r="AO160" s="13"/>
      <c r="AP160" s="13"/>
      <c r="AQ160" s="13"/>
      <c r="AR160" s="13"/>
    </row>
    <row r="161" spans="30:44" x14ac:dyDescent="0.3">
      <c r="AD161" s="13"/>
      <c r="AE161" s="13"/>
      <c r="AF161" s="13"/>
      <c r="AJ161" s="13"/>
      <c r="AK161" s="13"/>
      <c r="AL161" s="13"/>
      <c r="AM161" s="13"/>
      <c r="AN161" s="13"/>
      <c r="AO161" s="13"/>
      <c r="AP161" s="13"/>
      <c r="AQ161" s="13"/>
      <c r="AR161" s="13"/>
    </row>
    <row r="162" spans="30:44" x14ac:dyDescent="0.3">
      <c r="AD162" s="13"/>
      <c r="AE162" s="13"/>
      <c r="AF162" s="13"/>
      <c r="AJ162" s="13"/>
      <c r="AK162" s="13"/>
      <c r="AL162" s="13"/>
      <c r="AM162" s="13"/>
      <c r="AN162" s="13"/>
      <c r="AO162" s="13"/>
      <c r="AP162" s="13"/>
      <c r="AQ162" s="13"/>
      <c r="AR162" s="13"/>
    </row>
    <row r="163" spans="30:44" x14ac:dyDescent="0.3">
      <c r="AD163" s="13"/>
      <c r="AE163" s="13"/>
      <c r="AF163" s="13"/>
      <c r="AJ163" s="13"/>
      <c r="AK163" s="13"/>
      <c r="AL163" s="13"/>
      <c r="AM163" s="13"/>
      <c r="AN163" s="13"/>
      <c r="AO163" s="13"/>
      <c r="AP163" s="13"/>
      <c r="AQ163" s="13"/>
      <c r="AR163" s="13"/>
    </row>
    <row r="164" spans="30:44" x14ac:dyDescent="0.3">
      <c r="AD164" s="13"/>
      <c r="AE164" s="13"/>
      <c r="AF164" s="13"/>
      <c r="AJ164" s="13"/>
      <c r="AK164" s="13"/>
      <c r="AL164" s="13"/>
      <c r="AM164" s="13"/>
      <c r="AN164" s="13"/>
      <c r="AO164" s="13"/>
      <c r="AP164" s="13"/>
      <c r="AQ164" s="13"/>
      <c r="AR164" s="13"/>
    </row>
    <row r="165" spans="30:44" x14ac:dyDescent="0.3">
      <c r="AD165" s="13"/>
      <c r="AE165" s="13"/>
      <c r="AF165" s="13"/>
      <c r="AJ165" s="13"/>
      <c r="AK165" s="13"/>
      <c r="AL165" s="13"/>
      <c r="AM165" s="13"/>
      <c r="AN165" s="13"/>
      <c r="AO165" s="13"/>
      <c r="AP165" s="13"/>
      <c r="AQ165" s="13"/>
      <c r="AR165" s="13"/>
    </row>
    <row r="166" spans="30:44" x14ac:dyDescent="0.3">
      <c r="AD166" s="13"/>
      <c r="AE166" s="13"/>
      <c r="AF166" s="13"/>
      <c r="AJ166" s="13"/>
      <c r="AK166" s="13"/>
      <c r="AL166" s="13"/>
      <c r="AM166" s="13"/>
      <c r="AN166" s="13"/>
      <c r="AO166" s="13"/>
      <c r="AP166" s="13"/>
      <c r="AQ166" s="13"/>
      <c r="AR166" s="13"/>
    </row>
    <row r="167" spans="30:44" x14ac:dyDescent="0.3">
      <c r="AD167" s="13"/>
      <c r="AE167" s="13"/>
      <c r="AF167" s="13"/>
      <c r="AJ167" s="13"/>
      <c r="AK167" s="13"/>
      <c r="AL167" s="13"/>
      <c r="AM167" s="13"/>
      <c r="AN167" s="13"/>
      <c r="AO167" s="13"/>
      <c r="AP167" s="13"/>
      <c r="AQ167" s="13"/>
      <c r="AR167" s="13"/>
    </row>
    <row r="168" spans="30:44" x14ac:dyDescent="0.3">
      <c r="AD168" s="13"/>
      <c r="AE168" s="13"/>
      <c r="AF168" s="13"/>
      <c r="AJ168" s="13"/>
      <c r="AK168" s="13"/>
      <c r="AL168" s="13"/>
      <c r="AM168" s="13"/>
      <c r="AN168" s="13"/>
      <c r="AO168" s="13"/>
      <c r="AP168" s="13"/>
      <c r="AQ168" s="13"/>
      <c r="AR168" s="13"/>
    </row>
    <row r="169" spans="30:44" x14ac:dyDescent="0.3">
      <c r="AD169" s="13"/>
      <c r="AE169" s="13"/>
      <c r="AF169" s="13"/>
      <c r="AJ169" s="13"/>
      <c r="AK169" s="13"/>
      <c r="AL169" s="13"/>
      <c r="AM169" s="13"/>
      <c r="AN169" s="13"/>
      <c r="AO169" s="13"/>
      <c r="AP169" s="13"/>
      <c r="AQ169" s="13"/>
      <c r="AR169" s="13"/>
    </row>
    <row r="170" spans="30:44" x14ac:dyDescent="0.3">
      <c r="AD170" s="13"/>
      <c r="AE170" s="13"/>
      <c r="AF170" s="13"/>
      <c r="AJ170" s="13"/>
      <c r="AK170" s="13"/>
      <c r="AL170" s="13"/>
      <c r="AM170" s="13"/>
      <c r="AN170" s="13"/>
      <c r="AO170" s="13"/>
      <c r="AP170" s="13"/>
      <c r="AQ170" s="13"/>
      <c r="AR170" s="13"/>
    </row>
    <row r="171" spans="30:44" x14ac:dyDescent="0.3">
      <c r="AD171" s="13"/>
      <c r="AE171" s="13"/>
      <c r="AF171" s="13"/>
      <c r="AJ171" s="13"/>
      <c r="AK171" s="13"/>
      <c r="AL171" s="13"/>
      <c r="AM171" s="13"/>
      <c r="AN171" s="13"/>
      <c r="AO171" s="13"/>
      <c r="AP171" s="13"/>
      <c r="AQ171" s="13"/>
      <c r="AR171" s="13"/>
    </row>
    <row r="172" spans="30:44" x14ac:dyDescent="0.3">
      <c r="AD172" s="13"/>
      <c r="AE172" s="13"/>
      <c r="AF172" s="13"/>
      <c r="AJ172" s="13"/>
      <c r="AK172" s="13"/>
      <c r="AL172" s="13"/>
      <c r="AM172" s="13"/>
      <c r="AN172" s="13"/>
      <c r="AO172" s="13"/>
      <c r="AP172" s="13"/>
      <c r="AQ172" s="13"/>
      <c r="AR172" s="13"/>
    </row>
    <row r="173" spans="30:44" x14ac:dyDescent="0.3">
      <c r="AD173" s="13"/>
      <c r="AE173" s="13"/>
      <c r="AF173" s="13"/>
      <c r="AJ173" s="13"/>
      <c r="AK173" s="13"/>
      <c r="AL173" s="13"/>
      <c r="AM173" s="13"/>
      <c r="AN173" s="13"/>
      <c r="AO173" s="13"/>
      <c r="AP173" s="13"/>
      <c r="AQ173" s="13"/>
      <c r="AR173" s="13"/>
    </row>
    <row r="174" spans="30:44" x14ac:dyDescent="0.3">
      <c r="AD174" s="13"/>
      <c r="AE174" s="13"/>
      <c r="AF174" s="13"/>
      <c r="AJ174" s="13"/>
      <c r="AK174" s="13"/>
      <c r="AL174" s="13"/>
      <c r="AM174" s="13"/>
      <c r="AN174" s="13"/>
      <c r="AO174" s="13"/>
      <c r="AP174" s="13"/>
      <c r="AQ174" s="13"/>
      <c r="AR174" s="13"/>
    </row>
    <row r="175" spans="30:44" x14ac:dyDescent="0.3">
      <c r="AD175" s="13"/>
      <c r="AE175" s="13"/>
      <c r="AF175" s="13"/>
      <c r="AJ175" s="13"/>
      <c r="AK175" s="13"/>
      <c r="AL175" s="13"/>
      <c r="AM175" s="13"/>
      <c r="AN175" s="13"/>
      <c r="AO175" s="13"/>
      <c r="AP175" s="13"/>
      <c r="AQ175" s="13"/>
      <c r="AR175" s="13"/>
    </row>
    <row r="176" spans="30:44" x14ac:dyDescent="0.3">
      <c r="AD176" s="13"/>
      <c r="AE176" s="13"/>
      <c r="AF176" s="13"/>
      <c r="AJ176" s="13"/>
      <c r="AK176" s="13"/>
      <c r="AL176" s="13"/>
      <c r="AM176" s="13"/>
      <c r="AN176" s="13"/>
      <c r="AO176" s="13"/>
      <c r="AP176" s="13"/>
      <c r="AQ176" s="13"/>
      <c r="AR176" s="13"/>
    </row>
    <row r="177" spans="30:44" x14ac:dyDescent="0.3">
      <c r="AD177" s="13"/>
      <c r="AE177" s="13"/>
      <c r="AF177" s="13"/>
      <c r="AJ177" s="13"/>
      <c r="AK177" s="13"/>
      <c r="AL177" s="13"/>
      <c r="AM177" s="13"/>
      <c r="AN177" s="13"/>
      <c r="AO177" s="13"/>
      <c r="AP177" s="13"/>
      <c r="AQ177" s="13"/>
      <c r="AR177" s="13"/>
    </row>
    <row r="178" spans="30:44" x14ac:dyDescent="0.3">
      <c r="AD178" s="13"/>
      <c r="AE178" s="13"/>
      <c r="AF178" s="13"/>
      <c r="AJ178" s="13"/>
      <c r="AK178" s="13"/>
      <c r="AL178" s="13"/>
      <c r="AM178" s="13"/>
      <c r="AN178" s="13"/>
      <c r="AO178" s="13"/>
      <c r="AP178" s="13"/>
      <c r="AQ178" s="13"/>
      <c r="AR178" s="13"/>
    </row>
    <row r="179" spans="30:44" x14ac:dyDescent="0.3">
      <c r="AD179" s="13"/>
      <c r="AE179" s="13"/>
      <c r="AF179" s="13"/>
      <c r="AJ179" s="13"/>
      <c r="AK179" s="13"/>
      <c r="AL179" s="13"/>
      <c r="AM179" s="13"/>
      <c r="AN179" s="13"/>
      <c r="AO179" s="13"/>
      <c r="AP179" s="13"/>
      <c r="AQ179" s="13"/>
      <c r="AR179" s="13"/>
    </row>
    <row r="180" spans="30:44" x14ac:dyDescent="0.3">
      <c r="AD180" s="13"/>
      <c r="AE180" s="13"/>
      <c r="AF180" s="13"/>
      <c r="AJ180" s="13"/>
      <c r="AK180" s="13"/>
      <c r="AL180" s="13"/>
      <c r="AM180" s="13"/>
      <c r="AN180" s="13"/>
      <c r="AO180" s="13"/>
      <c r="AP180" s="13"/>
      <c r="AQ180" s="13"/>
      <c r="AR180" s="13"/>
    </row>
    <row r="181" spans="30:44" x14ac:dyDescent="0.3">
      <c r="AD181" s="13"/>
      <c r="AE181" s="13"/>
      <c r="AF181" s="13"/>
      <c r="AJ181" s="13"/>
      <c r="AK181" s="13"/>
      <c r="AL181" s="13"/>
      <c r="AM181" s="13"/>
      <c r="AN181" s="13"/>
      <c r="AO181" s="13"/>
      <c r="AP181" s="13"/>
      <c r="AQ181" s="13"/>
      <c r="AR181" s="13"/>
    </row>
    <row r="182" spans="30:44" x14ac:dyDescent="0.3">
      <c r="AD182" s="13"/>
      <c r="AE182" s="13"/>
      <c r="AF182" s="13"/>
      <c r="AJ182" s="13"/>
      <c r="AK182" s="13"/>
      <c r="AL182" s="13"/>
      <c r="AM182" s="13"/>
      <c r="AN182" s="13"/>
      <c r="AO182" s="13"/>
      <c r="AP182" s="13"/>
      <c r="AQ182" s="13"/>
      <c r="AR182" s="13"/>
    </row>
    <row r="183" spans="30:44" x14ac:dyDescent="0.3">
      <c r="AD183" s="13"/>
      <c r="AE183" s="13"/>
      <c r="AF183" s="13"/>
      <c r="AJ183" s="13"/>
      <c r="AK183" s="13"/>
      <c r="AL183" s="13"/>
      <c r="AM183" s="13"/>
      <c r="AN183" s="13"/>
      <c r="AO183" s="13"/>
      <c r="AP183" s="13"/>
      <c r="AQ183" s="13"/>
      <c r="AR183" s="13"/>
    </row>
    <row r="184" spans="30:44" x14ac:dyDescent="0.3">
      <c r="AD184" s="13"/>
      <c r="AE184" s="13"/>
      <c r="AF184" s="13"/>
      <c r="AJ184" s="13"/>
      <c r="AK184" s="13"/>
      <c r="AL184" s="13"/>
      <c r="AM184" s="13"/>
      <c r="AN184" s="13"/>
      <c r="AO184" s="13"/>
      <c r="AP184" s="13"/>
      <c r="AQ184" s="13"/>
      <c r="AR184" s="13"/>
    </row>
    <row r="185" spans="30:44" x14ac:dyDescent="0.3">
      <c r="AD185" s="13"/>
      <c r="AE185" s="13"/>
      <c r="AF185" s="13"/>
      <c r="AJ185" s="13"/>
      <c r="AK185" s="13"/>
      <c r="AL185" s="13"/>
      <c r="AM185" s="13"/>
      <c r="AN185" s="13"/>
      <c r="AO185" s="13"/>
      <c r="AP185" s="13"/>
      <c r="AQ185" s="13"/>
      <c r="AR185" s="13"/>
    </row>
    <row r="186" spans="30:44" x14ac:dyDescent="0.3">
      <c r="AD186" s="13"/>
      <c r="AE186" s="13"/>
      <c r="AF186" s="13"/>
      <c r="AJ186" s="13"/>
      <c r="AK186" s="13"/>
      <c r="AL186" s="13"/>
      <c r="AM186" s="13"/>
      <c r="AN186" s="13"/>
      <c r="AO186" s="13"/>
      <c r="AP186" s="13"/>
      <c r="AQ186" s="13"/>
      <c r="AR186" s="13"/>
    </row>
    <row r="187" spans="30:44" x14ac:dyDescent="0.3">
      <c r="AD187" s="13"/>
      <c r="AE187" s="13"/>
      <c r="AF187" s="13"/>
      <c r="AJ187" s="13"/>
      <c r="AK187" s="13"/>
      <c r="AL187" s="13"/>
      <c r="AM187" s="13"/>
      <c r="AN187" s="13"/>
      <c r="AO187" s="13"/>
      <c r="AP187" s="13"/>
      <c r="AQ187" s="13"/>
      <c r="AR187" s="13"/>
    </row>
    <row r="188" spans="30:44" x14ac:dyDescent="0.3">
      <c r="AD188" s="13"/>
      <c r="AE188" s="13"/>
      <c r="AF188" s="13"/>
      <c r="AJ188" s="13"/>
      <c r="AK188" s="13"/>
      <c r="AL188" s="13"/>
      <c r="AM188" s="13"/>
      <c r="AN188" s="13"/>
      <c r="AO188" s="13"/>
      <c r="AP188" s="13"/>
      <c r="AQ188" s="13"/>
      <c r="AR188" s="13"/>
    </row>
    <row r="189" spans="30:44" x14ac:dyDescent="0.3">
      <c r="AD189" s="13"/>
      <c r="AE189" s="13"/>
      <c r="AF189" s="13"/>
      <c r="AJ189" s="13"/>
      <c r="AK189" s="13"/>
      <c r="AL189" s="13"/>
      <c r="AM189" s="13"/>
      <c r="AN189" s="13"/>
      <c r="AO189" s="13"/>
      <c r="AP189" s="13"/>
      <c r="AQ189" s="13"/>
      <c r="AR189" s="13"/>
    </row>
    <row r="190" spans="30:44" x14ac:dyDescent="0.3">
      <c r="AD190" s="13"/>
      <c r="AE190" s="13"/>
      <c r="AF190" s="13"/>
      <c r="AJ190" s="13"/>
      <c r="AK190" s="13"/>
      <c r="AL190" s="13"/>
      <c r="AM190" s="13"/>
      <c r="AN190" s="13"/>
      <c r="AO190" s="13"/>
      <c r="AP190" s="13"/>
      <c r="AQ190" s="13"/>
      <c r="AR190" s="13"/>
    </row>
    <row r="191" spans="30:44" x14ac:dyDescent="0.3">
      <c r="AD191" s="13"/>
      <c r="AE191" s="13"/>
      <c r="AF191" s="13"/>
      <c r="AJ191" s="13"/>
      <c r="AK191" s="13"/>
      <c r="AL191" s="13"/>
      <c r="AM191" s="13"/>
      <c r="AN191" s="13"/>
      <c r="AO191" s="13"/>
      <c r="AP191" s="13"/>
      <c r="AQ191" s="13"/>
      <c r="AR191" s="13"/>
    </row>
    <row r="192" spans="30:44" x14ac:dyDescent="0.3">
      <c r="AD192" s="13"/>
      <c r="AE192" s="13"/>
      <c r="AF192" s="13"/>
      <c r="AJ192" s="13"/>
      <c r="AK192" s="13"/>
      <c r="AL192" s="13"/>
      <c r="AM192" s="13"/>
      <c r="AN192" s="13"/>
      <c r="AO192" s="13"/>
      <c r="AP192" s="13"/>
      <c r="AQ192" s="13"/>
      <c r="AR192" s="13"/>
    </row>
    <row r="193" spans="30:44" x14ac:dyDescent="0.3">
      <c r="AD193" s="13"/>
      <c r="AE193" s="13"/>
      <c r="AF193" s="13"/>
      <c r="AJ193" s="13"/>
      <c r="AK193" s="13"/>
      <c r="AL193" s="13"/>
      <c r="AM193" s="13"/>
      <c r="AN193" s="13"/>
      <c r="AO193" s="13"/>
      <c r="AP193" s="13"/>
      <c r="AQ193" s="13"/>
      <c r="AR193" s="13"/>
    </row>
    <row r="194" spans="30:44" x14ac:dyDescent="0.3">
      <c r="AD194" s="13"/>
      <c r="AE194" s="13"/>
      <c r="AF194" s="13"/>
      <c r="AJ194" s="13"/>
      <c r="AK194" s="13"/>
      <c r="AL194" s="13"/>
      <c r="AM194" s="13"/>
      <c r="AN194" s="13"/>
      <c r="AO194" s="13"/>
      <c r="AP194" s="13"/>
      <c r="AQ194" s="13"/>
      <c r="AR194" s="13"/>
    </row>
    <row r="195" spans="30:44" x14ac:dyDescent="0.3">
      <c r="AD195" s="13"/>
      <c r="AE195" s="13"/>
      <c r="AF195" s="13"/>
      <c r="AJ195" s="13"/>
      <c r="AK195" s="13"/>
      <c r="AL195" s="13"/>
      <c r="AM195" s="13"/>
      <c r="AN195" s="13"/>
      <c r="AO195" s="13"/>
      <c r="AP195" s="13"/>
      <c r="AQ195" s="13"/>
      <c r="AR195" s="13"/>
    </row>
    <row r="196" spans="30:44" x14ac:dyDescent="0.3">
      <c r="AD196" s="13"/>
      <c r="AE196" s="13"/>
      <c r="AF196" s="13"/>
      <c r="AJ196" s="13"/>
      <c r="AK196" s="13"/>
      <c r="AL196" s="13"/>
      <c r="AM196" s="13"/>
      <c r="AN196" s="13"/>
      <c r="AO196" s="13"/>
      <c r="AP196" s="13"/>
      <c r="AQ196" s="13"/>
      <c r="AR196" s="13"/>
    </row>
    <row r="197" spans="30:44" x14ac:dyDescent="0.3">
      <c r="AD197" s="13"/>
      <c r="AE197" s="13"/>
      <c r="AF197" s="13"/>
      <c r="AJ197" s="13"/>
      <c r="AK197" s="13"/>
      <c r="AL197" s="13"/>
      <c r="AM197" s="13"/>
      <c r="AN197" s="13"/>
      <c r="AO197" s="13"/>
      <c r="AP197" s="13"/>
      <c r="AQ197" s="13"/>
      <c r="AR197" s="13"/>
    </row>
    <row r="198" spans="30:44" x14ac:dyDescent="0.3">
      <c r="AD198" s="13"/>
      <c r="AE198" s="13"/>
      <c r="AF198" s="13"/>
      <c r="AJ198" s="13"/>
      <c r="AK198" s="13"/>
      <c r="AL198" s="13"/>
      <c r="AM198" s="13"/>
      <c r="AN198" s="13"/>
      <c r="AO198" s="13"/>
      <c r="AP198" s="13"/>
      <c r="AQ198" s="13"/>
      <c r="AR198" s="13"/>
    </row>
    <row r="199" spans="30:44" x14ac:dyDescent="0.3">
      <c r="AD199" s="13"/>
      <c r="AE199" s="13"/>
      <c r="AF199" s="13"/>
      <c r="AJ199" s="13"/>
      <c r="AK199" s="13"/>
      <c r="AL199" s="13"/>
      <c r="AM199" s="13"/>
      <c r="AN199" s="13"/>
      <c r="AO199" s="13"/>
      <c r="AP199" s="13"/>
      <c r="AQ199" s="13"/>
      <c r="AR199" s="13"/>
    </row>
    <row r="200" spans="30:44" x14ac:dyDescent="0.3">
      <c r="AD200" s="13"/>
      <c r="AE200" s="13"/>
      <c r="AF200" s="13"/>
      <c r="AJ200" s="13"/>
      <c r="AK200" s="13"/>
      <c r="AL200" s="13"/>
      <c r="AM200" s="13"/>
      <c r="AN200" s="13"/>
      <c r="AO200" s="13"/>
      <c r="AP200" s="13"/>
      <c r="AQ200" s="13"/>
      <c r="AR200" s="13"/>
    </row>
    <row r="201" spans="30:44" x14ac:dyDescent="0.3">
      <c r="AD201" s="13"/>
      <c r="AE201" s="13"/>
      <c r="AF201" s="13"/>
      <c r="AJ201" s="13"/>
      <c r="AK201" s="13"/>
      <c r="AL201" s="13"/>
      <c r="AM201" s="13"/>
      <c r="AN201" s="13"/>
      <c r="AO201" s="13"/>
      <c r="AP201" s="13"/>
      <c r="AQ201" s="13"/>
      <c r="AR201" s="13"/>
    </row>
    <row r="202" spans="30:44" x14ac:dyDescent="0.3">
      <c r="AD202" s="13"/>
      <c r="AE202" s="13"/>
      <c r="AF202" s="13"/>
      <c r="AJ202" s="13"/>
      <c r="AK202" s="13"/>
      <c r="AL202" s="13"/>
      <c r="AM202" s="13"/>
      <c r="AN202" s="13"/>
      <c r="AO202" s="13"/>
      <c r="AP202" s="13"/>
      <c r="AQ202" s="13"/>
      <c r="AR202" s="13"/>
    </row>
    <row r="203" spans="30:44" x14ac:dyDescent="0.3">
      <c r="AD203" s="13"/>
      <c r="AE203" s="13"/>
      <c r="AF203" s="13"/>
      <c r="AJ203" s="13"/>
      <c r="AK203" s="13"/>
      <c r="AL203" s="13"/>
      <c r="AM203" s="13"/>
      <c r="AN203" s="13"/>
      <c r="AO203" s="13"/>
      <c r="AP203" s="13"/>
      <c r="AQ203" s="13"/>
      <c r="AR203" s="13"/>
    </row>
    <row r="204" spans="30:44" x14ac:dyDescent="0.3">
      <c r="AD204" s="13"/>
      <c r="AE204" s="13"/>
      <c r="AF204" s="13"/>
      <c r="AJ204" s="13"/>
      <c r="AK204" s="13"/>
      <c r="AL204" s="13"/>
      <c r="AM204" s="13"/>
      <c r="AN204" s="13"/>
      <c r="AO204" s="13"/>
      <c r="AP204" s="13"/>
      <c r="AQ204" s="13"/>
      <c r="AR204" s="13"/>
    </row>
    <row r="205" spans="30:44" x14ac:dyDescent="0.3">
      <c r="AD205" s="13"/>
      <c r="AE205" s="13"/>
      <c r="AF205" s="13"/>
      <c r="AJ205" s="13"/>
      <c r="AK205" s="13"/>
      <c r="AL205" s="13"/>
      <c r="AM205" s="13"/>
      <c r="AN205" s="13"/>
      <c r="AO205" s="13"/>
      <c r="AP205" s="13"/>
      <c r="AQ205" s="13"/>
      <c r="AR205" s="13"/>
    </row>
    <row r="206" spans="30:44" x14ac:dyDescent="0.3">
      <c r="AD206" s="13"/>
      <c r="AE206" s="13"/>
      <c r="AF206" s="13"/>
      <c r="AJ206" s="13"/>
      <c r="AK206" s="13"/>
      <c r="AL206" s="13"/>
      <c r="AM206" s="13"/>
      <c r="AN206" s="13"/>
      <c r="AO206" s="13"/>
      <c r="AP206" s="13"/>
      <c r="AQ206" s="13"/>
      <c r="AR206" s="13"/>
    </row>
    <row r="207" spans="30:44" x14ac:dyDescent="0.3">
      <c r="AD207" s="13"/>
      <c r="AE207" s="13"/>
      <c r="AF207" s="13"/>
      <c r="AJ207" s="13"/>
      <c r="AK207" s="13"/>
      <c r="AL207" s="13"/>
      <c r="AM207" s="13"/>
      <c r="AN207" s="13"/>
      <c r="AO207" s="13"/>
      <c r="AP207" s="13"/>
      <c r="AQ207" s="13"/>
      <c r="AR207" s="13"/>
    </row>
    <row r="208" spans="30:44" x14ac:dyDescent="0.3">
      <c r="AD208" s="13"/>
      <c r="AE208" s="13"/>
      <c r="AF208" s="13"/>
      <c r="AJ208" s="13"/>
      <c r="AK208" s="13"/>
      <c r="AL208" s="13"/>
      <c r="AM208" s="13"/>
      <c r="AN208" s="13"/>
      <c r="AO208" s="13"/>
      <c r="AP208" s="13"/>
      <c r="AQ208" s="13"/>
      <c r="AR208" s="13"/>
    </row>
    <row r="209" spans="30:44" x14ac:dyDescent="0.3">
      <c r="AD209" s="13"/>
      <c r="AE209" s="13"/>
      <c r="AF209" s="13"/>
      <c r="AJ209" s="13"/>
      <c r="AK209" s="13"/>
      <c r="AL209" s="13"/>
      <c r="AM209" s="13"/>
      <c r="AN209" s="13"/>
      <c r="AO209" s="13"/>
      <c r="AP209" s="13"/>
      <c r="AQ209" s="13"/>
      <c r="AR209" s="13"/>
    </row>
    <row r="210" spans="30:44" x14ac:dyDescent="0.3">
      <c r="AD210" s="13"/>
      <c r="AE210" s="13"/>
      <c r="AF210" s="13"/>
      <c r="AJ210" s="13"/>
      <c r="AK210" s="13"/>
      <c r="AL210" s="13"/>
      <c r="AM210" s="13"/>
      <c r="AN210" s="13"/>
      <c r="AO210" s="13"/>
      <c r="AP210" s="13"/>
      <c r="AQ210" s="13"/>
      <c r="AR210" s="13"/>
    </row>
    <row r="211" spans="30:44" x14ac:dyDescent="0.3">
      <c r="AD211" s="13"/>
      <c r="AE211" s="13"/>
      <c r="AF211" s="13"/>
      <c r="AJ211" s="13"/>
      <c r="AK211" s="13"/>
      <c r="AL211" s="13"/>
      <c r="AM211" s="13"/>
      <c r="AN211" s="13"/>
      <c r="AO211" s="13"/>
      <c r="AP211" s="13"/>
      <c r="AQ211" s="13"/>
      <c r="AR211" s="13"/>
    </row>
    <row r="212" spans="30:44" x14ac:dyDescent="0.3">
      <c r="AD212" s="13"/>
      <c r="AE212" s="13"/>
      <c r="AF212" s="13"/>
      <c r="AJ212" s="13"/>
      <c r="AK212" s="13"/>
      <c r="AL212" s="13"/>
      <c r="AM212" s="13"/>
      <c r="AN212" s="13"/>
      <c r="AO212" s="13"/>
      <c r="AP212" s="13"/>
      <c r="AQ212" s="13"/>
      <c r="AR212" s="13"/>
    </row>
    <row r="213" spans="30:44" x14ac:dyDescent="0.3">
      <c r="AD213" s="13"/>
      <c r="AE213" s="13"/>
      <c r="AF213" s="13"/>
      <c r="AJ213" s="13"/>
      <c r="AK213" s="13"/>
      <c r="AL213" s="13"/>
      <c r="AM213" s="13"/>
      <c r="AN213" s="13"/>
      <c r="AO213" s="13"/>
      <c r="AP213" s="13"/>
      <c r="AQ213" s="13"/>
      <c r="AR213" s="13"/>
    </row>
    <row r="214" spans="30:44" x14ac:dyDescent="0.3">
      <c r="AD214" s="13"/>
      <c r="AE214" s="13"/>
      <c r="AF214" s="13"/>
      <c r="AJ214" s="13"/>
      <c r="AK214" s="13"/>
      <c r="AL214" s="13"/>
      <c r="AM214" s="13"/>
      <c r="AN214" s="13"/>
      <c r="AO214" s="13"/>
      <c r="AP214" s="13"/>
      <c r="AQ214" s="13"/>
      <c r="AR214" s="13"/>
    </row>
    <row r="215" spans="30:44" x14ac:dyDescent="0.3">
      <c r="AD215" s="13"/>
      <c r="AE215" s="13"/>
      <c r="AF215" s="13"/>
      <c r="AJ215" s="13"/>
      <c r="AK215" s="13"/>
      <c r="AL215" s="13"/>
      <c r="AM215" s="13"/>
      <c r="AN215" s="13"/>
      <c r="AO215" s="13"/>
      <c r="AP215" s="13"/>
      <c r="AQ215" s="13"/>
      <c r="AR215" s="13"/>
    </row>
    <row r="216" spans="30:44" x14ac:dyDescent="0.3">
      <c r="AD216" s="13"/>
      <c r="AE216" s="13"/>
      <c r="AF216" s="13"/>
      <c r="AJ216" s="13"/>
      <c r="AK216" s="13"/>
      <c r="AL216" s="13"/>
      <c r="AM216" s="13"/>
      <c r="AN216" s="13"/>
      <c r="AO216" s="13"/>
      <c r="AP216" s="13"/>
      <c r="AQ216" s="13"/>
      <c r="AR216" s="13"/>
    </row>
    <row r="217" spans="30:44" x14ac:dyDescent="0.3">
      <c r="AD217" s="13"/>
      <c r="AE217" s="13"/>
      <c r="AF217" s="13"/>
      <c r="AJ217" s="13"/>
      <c r="AK217" s="13"/>
      <c r="AL217" s="13"/>
      <c r="AM217" s="13"/>
      <c r="AN217" s="13"/>
      <c r="AO217" s="13"/>
      <c r="AP217" s="13"/>
      <c r="AQ217" s="13"/>
      <c r="AR217" s="13"/>
    </row>
    <row r="218" spans="30:44" x14ac:dyDescent="0.3">
      <c r="AD218" s="13"/>
      <c r="AE218" s="13"/>
      <c r="AF218" s="13"/>
      <c r="AJ218" s="13"/>
      <c r="AK218" s="13"/>
      <c r="AL218" s="13"/>
      <c r="AM218" s="13"/>
      <c r="AN218" s="13"/>
      <c r="AO218" s="13"/>
      <c r="AP218" s="13"/>
      <c r="AQ218" s="13"/>
      <c r="AR218" s="13"/>
    </row>
    <row r="219" spans="30:44" x14ac:dyDescent="0.3">
      <c r="AD219" s="13"/>
      <c r="AE219" s="13"/>
      <c r="AF219" s="13"/>
      <c r="AJ219" s="13"/>
      <c r="AK219" s="13"/>
      <c r="AL219" s="13"/>
      <c r="AM219" s="13"/>
      <c r="AN219" s="13"/>
      <c r="AO219" s="13"/>
      <c r="AP219" s="13"/>
      <c r="AQ219" s="13"/>
      <c r="AR219" s="13"/>
    </row>
    <row r="220" spans="30:44" x14ac:dyDescent="0.3">
      <c r="AD220" s="13"/>
      <c r="AE220" s="13"/>
      <c r="AF220" s="13"/>
      <c r="AJ220" s="13"/>
      <c r="AK220" s="13"/>
      <c r="AL220" s="13"/>
      <c r="AM220" s="13"/>
      <c r="AN220" s="13"/>
      <c r="AO220" s="13"/>
      <c r="AP220" s="13"/>
      <c r="AQ220" s="13"/>
      <c r="AR220" s="13"/>
    </row>
    <row r="221" spans="30:44" x14ac:dyDescent="0.3">
      <c r="AD221" s="13"/>
      <c r="AE221" s="13"/>
      <c r="AF221" s="13"/>
      <c r="AJ221" s="13"/>
      <c r="AK221" s="13"/>
      <c r="AL221" s="13"/>
      <c r="AM221" s="13"/>
      <c r="AN221" s="13"/>
      <c r="AO221" s="13"/>
      <c r="AP221" s="13"/>
      <c r="AQ221" s="13"/>
      <c r="AR221" s="13"/>
    </row>
    <row r="222" spans="30:44" x14ac:dyDescent="0.3">
      <c r="AD222" s="13"/>
      <c r="AE222" s="13"/>
      <c r="AF222" s="13"/>
      <c r="AJ222" s="13"/>
      <c r="AK222" s="13"/>
      <c r="AL222" s="13"/>
      <c r="AM222" s="13"/>
      <c r="AN222" s="13"/>
      <c r="AO222" s="13"/>
      <c r="AP222" s="13"/>
      <c r="AQ222" s="13"/>
      <c r="AR222" s="13"/>
    </row>
    <row r="223" spans="30:44" x14ac:dyDescent="0.3">
      <c r="AD223" s="13"/>
      <c r="AE223" s="13"/>
      <c r="AF223" s="13"/>
      <c r="AJ223" s="13"/>
      <c r="AK223" s="13"/>
      <c r="AL223" s="13"/>
      <c r="AM223" s="13"/>
      <c r="AN223" s="13"/>
      <c r="AO223" s="13"/>
      <c r="AP223" s="13"/>
      <c r="AQ223" s="13"/>
      <c r="AR223" s="13"/>
    </row>
    <row r="224" spans="30:44" x14ac:dyDescent="0.3">
      <c r="AD224" s="13"/>
      <c r="AE224" s="13"/>
      <c r="AF224" s="13"/>
      <c r="AJ224" s="13"/>
      <c r="AK224" s="13"/>
      <c r="AL224" s="13"/>
      <c r="AM224" s="13"/>
      <c r="AN224" s="13"/>
      <c r="AO224" s="13"/>
      <c r="AP224" s="13"/>
      <c r="AQ224" s="13"/>
      <c r="AR224" s="13"/>
    </row>
    <row r="225" spans="30:44" x14ac:dyDescent="0.3">
      <c r="AD225" s="13"/>
      <c r="AE225" s="13"/>
      <c r="AF225" s="13"/>
      <c r="AJ225" s="13"/>
      <c r="AK225" s="13"/>
      <c r="AL225" s="13"/>
      <c r="AM225" s="13"/>
      <c r="AN225" s="13"/>
      <c r="AO225" s="13"/>
      <c r="AP225" s="13"/>
      <c r="AQ225" s="13"/>
      <c r="AR225" s="13"/>
    </row>
    <row r="226" spans="30:44" x14ac:dyDescent="0.3">
      <c r="AD226" s="13"/>
      <c r="AE226" s="13"/>
      <c r="AF226" s="13"/>
      <c r="AJ226" s="13"/>
      <c r="AK226" s="13"/>
      <c r="AL226" s="13"/>
      <c r="AM226" s="13"/>
      <c r="AN226" s="13"/>
      <c r="AO226" s="13"/>
      <c r="AP226" s="13"/>
      <c r="AQ226" s="13"/>
      <c r="AR226" s="13"/>
    </row>
    <row r="227" spans="30:44" x14ac:dyDescent="0.3">
      <c r="AD227" s="13"/>
      <c r="AE227" s="13"/>
      <c r="AF227" s="13"/>
      <c r="AJ227" s="13"/>
      <c r="AK227" s="13"/>
      <c r="AL227" s="13"/>
      <c r="AM227" s="13"/>
      <c r="AN227" s="13"/>
      <c r="AO227" s="13"/>
      <c r="AP227" s="13"/>
      <c r="AQ227" s="13"/>
      <c r="AR227" s="13"/>
    </row>
    <row r="228" spans="30:44" x14ac:dyDescent="0.3">
      <c r="AD228" s="13"/>
      <c r="AE228" s="13"/>
      <c r="AF228" s="13"/>
      <c r="AJ228" s="13"/>
      <c r="AK228" s="13"/>
      <c r="AL228" s="13"/>
      <c r="AM228" s="13"/>
      <c r="AN228" s="13"/>
      <c r="AO228" s="13"/>
      <c r="AP228" s="13"/>
      <c r="AQ228" s="13"/>
      <c r="AR228" s="13"/>
    </row>
    <row r="229" spans="30:44" x14ac:dyDescent="0.3">
      <c r="AD229" s="13"/>
      <c r="AE229" s="13"/>
      <c r="AF229" s="13"/>
      <c r="AJ229" s="13"/>
      <c r="AK229" s="13"/>
      <c r="AL229" s="13"/>
      <c r="AM229" s="13"/>
      <c r="AN229" s="13"/>
      <c r="AO229" s="13"/>
      <c r="AP229" s="13"/>
      <c r="AQ229" s="13"/>
      <c r="AR229" s="13"/>
    </row>
    <row r="230" spans="30:44" x14ac:dyDescent="0.3">
      <c r="AD230" s="13"/>
      <c r="AE230" s="13"/>
      <c r="AF230" s="13"/>
      <c r="AJ230" s="13"/>
      <c r="AK230" s="13"/>
      <c r="AL230" s="13"/>
      <c r="AM230" s="13"/>
      <c r="AN230" s="13"/>
      <c r="AO230" s="13"/>
      <c r="AP230" s="13"/>
      <c r="AQ230" s="13"/>
      <c r="AR230" s="13"/>
    </row>
    <row r="231" spans="30:44" x14ac:dyDescent="0.3">
      <c r="AD231" s="13"/>
      <c r="AE231" s="13"/>
      <c r="AF231" s="13"/>
      <c r="AJ231" s="13"/>
      <c r="AK231" s="13"/>
      <c r="AL231" s="13"/>
      <c r="AM231" s="13"/>
      <c r="AN231" s="13"/>
      <c r="AO231" s="13"/>
      <c r="AP231" s="13"/>
      <c r="AQ231" s="13"/>
      <c r="AR231" s="13"/>
    </row>
    <row r="232" spans="30:44" x14ac:dyDescent="0.3">
      <c r="AD232" s="13"/>
      <c r="AE232" s="13"/>
      <c r="AF232" s="13"/>
      <c r="AJ232" s="13"/>
      <c r="AK232" s="13"/>
      <c r="AL232" s="13"/>
      <c r="AM232" s="13"/>
      <c r="AN232" s="13"/>
      <c r="AO232" s="13"/>
      <c r="AP232" s="13"/>
      <c r="AQ232" s="13"/>
      <c r="AR232" s="13"/>
    </row>
    <row r="233" spans="30:44" x14ac:dyDescent="0.3">
      <c r="AD233" s="13"/>
      <c r="AE233" s="13"/>
      <c r="AF233" s="13"/>
      <c r="AJ233" s="13"/>
      <c r="AK233" s="13"/>
      <c r="AL233" s="13"/>
      <c r="AM233" s="13"/>
      <c r="AN233" s="13"/>
      <c r="AO233" s="13"/>
      <c r="AP233" s="13"/>
      <c r="AQ233" s="13"/>
      <c r="AR233" s="13"/>
    </row>
    <row r="234" spans="30:44" x14ac:dyDescent="0.3">
      <c r="AD234" s="13"/>
      <c r="AE234" s="13"/>
      <c r="AF234" s="13"/>
      <c r="AJ234" s="13"/>
      <c r="AK234" s="13"/>
      <c r="AL234" s="13"/>
      <c r="AM234" s="13"/>
      <c r="AN234" s="13"/>
      <c r="AO234" s="13"/>
      <c r="AP234" s="13"/>
      <c r="AQ234" s="13"/>
      <c r="AR234" s="13"/>
    </row>
    <row r="235" spans="30:44" x14ac:dyDescent="0.3">
      <c r="AD235" s="13"/>
      <c r="AE235" s="13"/>
      <c r="AF235" s="13"/>
      <c r="AJ235" s="13"/>
      <c r="AK235" s="13"/>
      <c r="AL235" s="13"/>
      <c r="AM235" s="13"/>
      <c r="AN235" s="13"/>
      <c r="AO235" s="13"/>
      <c r="AP235" s="13"/>
      <c r="AQ235" s="13"/>
      <c r="AR235" s="13"/>
    </row>
    <row r="236" spans="30:44" x14ac:dyDescent="0.3">
      <c r="AD236" s="13"/>
      <c r="AE236" s="13"/>
      <c r="AF236" s="13"/>
      <c r="AJ236" s="13"/>
      <c r="AK236" s="13"/>
      <c r="AL236" s="13"/>
      <c r="AM236" s="13"/>
      <c r="AN236" s="13"/>
      <c r="AO236" s="13"/>
      <c r="AP236" s="13"/>
      <c r="AQ236" s="13"/>
      <c r="AR236" s="13"/>
    </row>
    <row r="237" spans="30:44" x14ac:dyDescent="0.3">
      <c r="AD237" s="13"/>
      <c r="AE237" s="13"/>
      <c r="AF237" s="13"/>
      <c r="AJ237" s="13"/>
      <c r="AK237" s="13"/>
      <c r="AL237" s="13"/>
      <c r="AM237" s="13"/>
      <c r="AN237" s="13"/>
      <c r="AO237" s="13"/>
      <c r="AP237" s="13"/>
      <c r="AQ237" s="13"/>
      <c r="AR237" s="13"/>
    </row>
    <row r="238" spans="30:44" x14ac:dyDescent="0.3">
      <c r="AD238" s="13"/>
      <c r="AE238" s="13"/>
      <c r="AF238" s="13"/>
      <c r="AJ238" s="13"/>
      <c r="AK238" s="13"/>
      <c r="AL238" s="13"/>
      <c r="AM238" s="13"/>
      <c r="AN238" s="13"/>
      <c r="AO238" s="13"/>
      <c r="AP238" s="13"/>
      <c r="AQ238" s="13"/>
      <c r="AR238" s="13"/>
    </row>
    <row r="239" spans="30:44" x14ac:dyDescent="0.3">
      <c r="AD239" s="13"/>
      <c r="AE239" s="13"/>
      <c r="AF239" s="13"/>
      <c r="AJ239" s="13"/>
      <c r="AK239" s="13"/>
      <c r="AL239" s="13"/>
      <c r="AM239" s="13"/>
      <c r="AN239" s="13"/>
      <c r="AO239" s="13"/>
      <c r="AP239" s="13"/>
      <c r="AQ239" s="13"/>
      <c r="AR239" s="13"/>
    </row>
    <row r="240" spans="30:44" x14ac:dyDescent="0.3">
      <c r="AD240" s="13"/>
      <c r="AE240" s="13"/>
      <c r="AF240" s="13"/>
      <c r="AJ240" s="13"/>
      <c r="AK240" s="13"/>
      <c r="AL240" s="13"/>
      <c r="AM240" s="13"/>
      <c r="AN240" s="13"/>
      <c r="AO240" s="13"/>
      <c r="AP240" s="13"/>
      <c r="AQ240" s="13"/>
      <c r="AR240" s="13"/>
    </row>
    <row r="241" spans="30:44" x14ac:dyDescent="0.3">
      <c r="AD241" s="13"/>
      <c r="AE241" s="13"/>
      <c r="AF241" s="13"/>
      <c r="AJ241" s="13"/>
      <c r="AK241" s="13"/>
      <c r="AL241" s="13"/>
      <c r="AM241" s="13"/>
      <c r="AN241" s="13"/>
      <c r="AO241" s="13"/>
      <c r="AP241" s="13"/>
      <c r="AQ241" s="13"/>
      <c r="AR241" s="13"/>
    </row>
    <row r="242" spans="30:44" x14ac:dyDescent="0.3">
      <c r="AD242" s="13"/>
      <c r="AE242" s="13"/>
      <c r="AF242" s="13"/>
      <c r="AJ242" s="13"/>
      <c r="AK242" s="13"/>
      <c r="AL242" s="13"/>
      <c r="AM242" s="13"/>
      <c r="AN242" s="13"/>
      <c r="AO242" s="13"/>
      <c r="AP242" s="13"/>
      <c r="AQ242" s="13"/>
      <c r="AR242" s="13"/>
    </row>
    <row r="243" spans="30:44" x14ac:dyDescent="0.3">
      <c r="AD243" s="13"/>
      <c r="AE243" s="13"/>
      <c r="AF243" s="13"/>
      <c r="AJ243" s="13"/>
      <c r="AK243" s="13"/>
      <c r="AL243" s="13"/>
      <c r="AM243" s="13"/>
      <c r="AN243" s="13"/>
      <c r="AO243" s="13"/>
      <c r="AP243" s="13"/>
      <c r="AQ243" s="13"/>
      <c r="AR243" s="13"/>
    </row>
    <row r="244" spans="30:44" x14ac:dyDescent="0.3">
      <c r="AD244" s="13"/>
      <c r="AE244" s="13"/>
      <c r="AF244" s="13"/>
      <c r="AJ244" s="13"/>
      <c r="AK244" s="13"/>
      <c r="AL244" s="13"/>
      <c r="AM244" s="13"/>
      <c r="AN244" s="13"/>
      <c r="AO244" s="13"/>
      <c r="AP244" s="13"/>
      <c r="AQ244" s="13"/>
      <c r="AR244" s="13"/>
    </row>
    <row r="245" spans="30:44" x14ac:dyDescent="0.3">
      <c r="AD245" s="13"/>
      <c r="AE245" s="13"/>
      <c r="AF245" s="13"/>
      <c r="AJ245" s="13"/>
      <c r="AK245" s="13"/>
      <c r="AL245" s="13"/>
      <c r="AM245" s="13"/>
      <c r="AN245" s="13"/>
      <c r="AO245" s="13"/>
      <c r="AP245" s="13"/>
      <c r="AQ245" s="13"/>
      <c r="AR245" s="13"/>
    </row>
    <row r="246" spans="30:44" x14ac:dyDescent="0.3">
      <c r="AD246" s="13"/>
      <c r="AE246" s="13"/>
      <c r="AF246" s="13"/>
      <c r="AJ246" s="13"/>
      <c r="AK246" s="13"/>
      <c r="AL246" s="13"/>
      <c r="AM246" s="13"/>
      <c r="AN246" s="13"/>
      <c r="AO246" s="13"/>
      <c r="AP246" s="13"/>
      <c r="AQ246" s="13"/>
      <c r="AR246" s="13"/>
    </row>
    <row r="247" spans="30:44" x14ac:dyDescent="0.3">
      <c r="AD247" s="13"/>
      <c r="AE247" s="13"/>
      <c r="AF247" s="13"/>
      <c r="AJ247" s="13"/>
      <c r="AK247" s="13"/>
      <c r="AL247" s="13"/>
      <c r="AM247" s="13"/>
      <c r="AN247" s="13"/>
      <c r="AO247" s="13"/>
      <c r="AP247" s="13"/>
      <c r="AQ247" s="13"/>
      <c r="AR247" s="13"/>
    </row>
    <row r="248" spans="30:44" x14ac:dyDescent="0.3">
      <c r="AD248" s="13"/>
      <c r="AE248" s="13"/>
      <c r="AF248" s="13"/>
      <c r="AJ248" s="13"/>
      <c r="AK248" s="13"/>
      <c r="AL248" s="13"/>
      <c r="AM248" s="13"/>
      <c r="AN248" s="13"/>
      <c r="AO248" s="13"/>
      <c r="AP248" s="13"/>
      <c r="AQ248" s="13"/>
      <c r="AR248" s="13"/>
    </row>
    <row r="249" spans="30:44" x14ac:dyDescent="0.3">
      <c r="AD249" s="13"/>
      <c r="AE249" s="13"/>
      <c r="AF249" s="13"/>
      <c r="AJ249" s="13"/>
      <c r="AK249" s="13"/>
      <c r="AL249" s="13"/>
      <c r="AM249" s="13"/>
      <c r="AN249" s="13"/>
      <c r="AO249" s="13"/>
      <c r="AP249" s="13"/>
      <c r="AQ249" s="13"/>
      <c r="AR249" s="13"/>
    </row>
    <row r="250" spans="30:44" x14ac:dyDescent="0.3">
      <c r="AD250" s="13"/>
      <c r="AE250" s="13"/>
      <c r="AF250" s="13"/>
      <c r="AJ250" s="13"/>
      <c r="AK250" s="13"/>
      <c r="AL250" s="13"/>
      <c r="AM250" s="13"/>
      <c r="AN250" s="13"/>
      <c r="AO250" s="13"/>
      <c r="AP250" s="13"/>
      <c r="AQ250" s="13"/>
      <c r="AR250" s="13"/>
    </row>
    <row r="251" spans="30:44" x14ac:dyDescent="0.3">
      <c r="AD251" s="13"/>
      <c r="AE251" s="13"/>
      <c r="AF251" s="13"/>
      <c r="AJ251" s="13"/>
      <c r="AK251" s="13"/>
      <c r="AL251" s="13"/>
      <c r="AM251" s="13"/>
      <c r="AN251" s="13"/>
      <c r="AO251" s="13"/>
      <c r="AP251" s="13"/>
      <c r="AQ251" s="13"/>
      <c r="AR251" s="13"/>
    </row>
    <row r="252" spans="30:44" x14ac:dyDescent="0.3">
      <c r="AD252" s="13"/>
      <c r="AE252" s="13"/>
      <c r="AF252" s="13"/>
      <c r="AJ252" s="13"/>
      <c r="AK252" s="13"/>
      <c r="AL252" s="13"/>
      <c r="AM252" s="13"/>
      <c r="AN252" s="13"/>
      <c r="AO252" s="13"/>
      <c r="AP252" s="13"/>
      <c r="AQ252" s="13"/>
      <c r="AR252" s="13"/>
    </row>
    <row r="253" spans="30:44" x14ac:dyDescent="0.3">
      <c r="AD253" s="13"/>
      <c r="AE253" s="13"/>
      <c r="AF253" s="13"/>
      <c r="AJ253" s="13"/>
      <c r="AK253" s="13"/>
      <c r="AL253" s="13"/>
      <c r="AM253" s="13"/>
      <c r="AN253" s="13"/>
      <c r="AO253" s="13"/>
      <c r="AP253" s="13"/>
      <c r="AQ253" s="13"/>
      <c r="AR253" s="13"/>
    </row>
    <row r="254" spans="30:44" x14ac:dyDescent="0.3">
      <c r="AD254" s="13"/>
      <c r="AE254" s="13"/>
      <c r="AF254" s="13"/>
      <c r="AJ254" s="13"/>
      <c r="AK254" s="13"/>
      <c r="AL254" s="13"/>
      <c r="AM254" s="13"/>
      <c r="AN254" s="13"/>
      <c r="AO254" s="13"/>
      <c r="AP254" s="13"/>
      <c r="AQ254" s="13"/>
      <c r="AR254" s="13"/>
    </row>
    <row r="255" spans="30:44" x14ac:dyDescent="0.3">
      <c r="AD255" s="13"/>
      <c r="AE255" s="13"/>
      <c r="AF255" s="13"/>
      <c r="AJ255" s="13"/>
      <c r="AK255" s="13"/>
      <c r="AL255" s="13"/>
      <c r="AM255" s="13"/>
      <c r="AN255" s="13"/>
      <c r="AO255" s="13"/>
      <c r="AP255" s="13"/>
      <c r="AQ255" s="13"/>
      <c r="AR255" s="13"/>
    </row>
    <row r="256" spans="30:44" x14ac:dyDescent="0.3">
      <c r="AD256" s="13"/>
      <c r="AE256" s="13"/>
      <c r="AF256" s="13"/>
      <c r="AJ256" s="13"/>
      <c r="AK256" s="13"/>
      <c r="AL256" s="13"/>
      <c r="AM256" s="13"/>
      <c r="AN256" s="13"/>
      <c r="AO256" s="13"/>
      <c r="AP256" s="13"/>
      <c r="AQ256" s="13"/>
      <c r="AR256" s="13"/>
    </row>
    <row r="257" spans="30:44" x14ac:dyDescent="0.3">
      <c r="AD257" s="13"/>
      <c r="AE257" s="13"/>
      <c r="AF257" s="13"/>
      <c r="AJ257" s="13"/>
      <c r="AK257" s="13"/>
      <c r="AL257" s="13"/>
      <c r="AM257" s="13"/>
      <c r="AN257" s="13"/>
      <c r="AO257" s="13"/>
      <c r="AP257" s="13"/>
      <c r="AQ257" s="13"/>
      <c r="AR257" s="13"/>
    </row>
    <row r="258" spans="30:44" x14ac:dyDescent="0.3">
      <c r="AD258" s="13"/>
      <c r="AE258" s="13"/>
      <c r="AF258" s="13"/>
      <c r="AJ258" s="13"/>
      <c r="AK258" s="13"/>
      <c r="AL258" s="13"/>
      <c r="AM258" s="13"/>
      <c r="AN258" s="13"/>
      <c r="AO258" s="13"/>
      <c r="AP258" s="13"/>
      <c r="AQ258" s="13"/>
      <c r="AR258" s="13"/>
    </row>
    <row r="259" spans="30:44" x14ac:dyDescent="0.3">
      <c r="AD259" s="13"/>
      <c r="AE259" s="13"/>
      <c r="AF259" s="13"/>
      <c r="AJ259" s="13"/>
      <c r="AK259" s="13"/>
      <c r="AL259" s="13"/>
      <c r="AM259" s="13"/>
      <c r="AN259" s="13"/>
      <c r="AO259" s="13"/>
      <c r="AP259" s="13"/>
      <c r="AQ259" s="13"/>
      <c r="AR259" s="13"/>
    </row>
    <row r="260" spans="30:44" x14ac:dyDescent="0.3">
      <c r="AD260" s="13"/>
      <c r="AE260" s="13"/>
      <c r="AF260" s="13"/>
      <c r="AJ260" s="13"/>
      <c r="AK260" s="13"/>
      <c r="AL260" s="13"/>
      <c r="AM260" s="13"/>
      <c r="AN260" s="13"/>
      <c r="AO260" s="13"/>
      <c r="AP260" s="13"/>
      <c r="AQ260" s="13"/>
      <c r="AR260" s="13"/>
    </row>
    <row r="261" spans="30:44" x14ac:dyDescent="0.3">
      <c r="AD261" s="13"/>
      <c r="AE261" s="13"/>
      <c r="AF261" s="13"/>
      <c r="AJ261" s="13"/>
      <c r="AK261" s="13"/>
      <c r="AL261" s="13"/>
      <c r="AM261" s="13"/>
      <c r="AN261" s="13"/>
      <c r="AO261" s="13"/>
      <c r="AP261" s="13"/>
      <c r="AQ261" s="13"/>
      <c r="AR261" s="13"/>
    </row>
    <row r="262" spans="30:44" x14ac:dyDescent="0.3">
      <c r="AD262" s="13"/>
      <c r="AE262" s="13"/>
      <c r="AF262" s="13"/>
      <c r="AJ262" s="13"/>
      <c r="AK262" s="13"/>
      <c r="AL262" s="13"/>
      <c r="AM262" s="13"/>
      <c r="AN262" s="13"/>
      <c r="AO262" s="13"/>
      <c r="AP262" s="13"/>
      <c r="AQ262" s="13"/>
      <c r="AR262" s="13"/>
    </row>
    <row r="263" spans="30:44" x14ac:dyDescent="0.3">
      <c r="AD263" s="13"/>
      <c r="AE263" s="13"/>
      <c r="AF263" s="13"/>
      <c r="AJ263" s="13"/>
      <c r="AK263" s="13"/>
      <c r="AL263" s="13"/>
      <c r="AM263" s="13"/>
      <c r="AN263" s="13"/>
      <c r="AO263" s="13"/>
      <c r="AP263" s="13"/>
      <c r="AQ263" s="13"/>
      <c r="AR263" s="13"/>
    </row>
    <row r="264" spans="30:44" x14ac:dyDescent="0.3">
      <c r="AD264" s="13"/>
      <c r="AE264" s="13"/>
      <c r="AF264" s="13"/>
      <c r="AJ264" s="13"/>
      <c r="AK264" s="13"/>
      <c r="AL264" s="13"/>
      <c r="AM264" s="13"/>
      <c r="AN264" s="13"/>
      <c r="AO264" s="13"/>
      <c r="AP264" s="13"/>
      <c r="AQ264" s="13"/>
      <c r="AR264" s="13"/>
    </row>
    <row r="265" spans="30:44" x14ac:dyDescent="0.3">
      <c r="AD265" s="13"/>
      <c r="AE265" s="13"/>
      <c r="AF265" s="13"/>
      <c r="AJ265" s="13"/>
      <c r="AK265" s="13"/>
      <c r="AL265" s="13"/>
      <c r="AM265" s="13"/>
      <c r="AN265" s="13"/>
      <c r="AO265" s="13"/>
      <c r="AP265" s="13"/>
      <c r="AQ265" s="13"/>
      <c r="AR265" s="13"/>
    </row>
    <row r="266" spans="30:44" x14ac:dyDescent="0.3">
      <c r="AD266" s="13"/>
      <c r="AE266" s="13"/>
      <c r="AF266" s="13"/>
      <c r="AJ266" s="13"/>
      <c r="AK266" s="13"/>
      <c r="AL266" s="13"/>
      <c r="AM266" s="13"/>
      <c r="AN266" s="13"/>
      <c r="AO266" s="13"/>
      <c r="AP266" s="13"/>
      <c r="AQ266" s="13"/>
      <c r="AR266" s="13"/>
    </row>
    <row r="267" spans="30:44" x14ac:dyDescent="0.3">
      <c r="AD267" s="13"/>
      <c r="AE267" s="13"/>
      <c r="AF267" s="13"/>
      <c r="AJ267" s="13"/>
      <c r="AK267" s="13"/>
      <c r="AL267" s="13"/>
      <c r="AM267" s="13"/>
      <c r="AN267" s="13"/>
      <c r="AO267" s="13"/>
      <c r="AP267" s="13"/>
      <c r="AQ267" s="13"/>
      <c r="AR267" s="13"/>
    </row>
    <row r="268" spans="30:44" x14ac:dyDescent="0.3">
      <c r="AD268" s="13"/>
      <c r="AE268" s="13"/>
      <c r="AF268" s="13"/>
      <c r="AJ268" s="13"/>
      <c r="AK268" s="13"/>
      <c r="AL268" s="13"/>
      <c r="AM268" s="13"/>
      <c r="AN268" s="13"/>
      <c r="AO268" s="13"/>
      <c r="AP268" s="13"/>
      <c r="AQ268" s="13"/>
      <c r="AR268" s="13"/>
    </row>
    <row r="269" spans="30:44" x14ac:dyDescent="0.3">
      <c r="AD269" s="13"/>
      <c r="AE269" s="13"/>
      <c r="AF269" s="13"/>
      <c r="AJ269" s="13"/>
      <c r="AK269" s="13"/>
      <c r="AL269" s="13"/>
      <c r="AM269" s="13"/>
      <c r="AN269" s="13"/>
      <c r="AO269" s="13"/>
      <c r="AP269" s="13"/>
      <c r="AQ269" s="13"/>
      <c r="AR269" s="13"/>
    </row>
    <row r="270" spans="30:44" x14ac:dyDescent="0.3">
      <c r="AD270" s="13"/>
      <c r="AE270" s="13"/>
      <c r="AF270" s="13"/>
      <c r="AJ270" s="13"/>
      <c r="AK270" s="13"/>
      <c r="AL270" s="13"/>
      <c r="AM270" s="13"/>
      <c r="AN270" s="13"/>
      <c r="AO270" s="13"/>
      <c r="AP270" s="13"/>
      <c r="AQ270" s="13"/>
      <c r="AR270" s="13"/>
    </row>
    <row r="271" spans="30:44" x14ac:dyDescent="0.3">
      <c r="AD271" s="13"/>
      <c r="AE271" s="13"/>
      <c r="AF271" s="13"/>
      <c r="AJ271" s="13"/>
      <c r="AK271" s="13"/>
      <c r="AL271" s="13"/>
      <c r="AM271" s="13"/>
      <c r="AN271" s="13"/>
      <c r="AO271" s="13"/>
      <c r="AP271" s="13"/>
      <c r="AQ271" s="13"/>
      <c r="AR271" s="13"/>
    </row>
    <row r="272" spans="30:44" x14ac:dyDescent="0.3">
      <c r="AD272" s="13"/>
      <c r="AE272" s="13"/>
      <c r="AF272" s="13"/>
      <c r="AJ272" s="13"/>
      <c r="AK272" s="13"/>
      <c r="AL272" s="13"/>
      <c r="AM272" s="13"/>
      <c r="AN272" s="13"/>
      <c r="AO272" s="13"/>
      <c r="AP272" s="13"/>
      <c r="AQ272" s="13"/>
      <c r="AR272" s="13"/>
    </row>
    <row r="273" spans="30:44" x14ac:dyDescent="0.3">
      <c r="AD273" s="13"/>
      <c r="AE273" s="13"/>
      <c r="AF273" s="13"/>
      <c r="AJ273" s="13"/>
      <c r="AK273" s="13"/>
      <c r="AL273" s="13"/>
      <c r="AM273" s="13"/>
      <c r="AN273" s="13"/>
      <c r="AO273" s="13"/>
      <c r="AP273" s="13"/>
      <c r="AQ273" s="13"/>
      <c r="AR273" s="13"/>
    </row>
    <row r="274" spans="30:44" x14ac:dyDescent="0.3">
      <c r="AD274" s="13"/>
      <c r="AE274" s="13"/>
      <c r="AF274" s="13"/>
      <c r="AJ274" s="13"/>
      <c r="AK274" s="13"/>
      <c r="AL274" s="13"/>
      <c r="AM274" s="13"/>
      <c r="AN274" s="13"/>
      <c r="AO274" s="13"/>
      <c r="AP274" s="13"/>
      <c r="AQ274" s="13"/>
      <c r="AR274" s="13"/>
    </row>
    <row r="275" spans="30:44" x14ac:dyDescent="0.3">
      <c r="AD275" s="13"/>
      <c r="AE275" s="13"/>
      <c r="AF275" s="13"/>
      <c r="AJ275" s="13"/>
      <c r="AK275" s="13"/>
      <c r="AL275" s="13"/>
      <c r="AM275" s="13"/>
      <c r="AN275" s="13"/>
      <c r="AO275" s="13"/>
      <c r="AP275" s="13"/>
      <c r="AQ275" s="13"/>
      <c r="AR275" s="13"/>
    </row>
    <row r="276" spans="30:44" x14ac:dyDescent="0.3">
      <c r="AD276" s="13"/>
      <c r="AE276" s="13"/>
      <c r="AF276" s="13"/>
      <c r="AJ276" s="13"/>
      <c r="AK276" s="13"/>
      <c r="AL276" s="13"/>
      <c r="AM276" s="13"/>
      <c r="AN276" s="13"/>
      <c r="AO276" s="13"/>
      <c r="AP276" s="13"/>
      <c r="AQ276" s="13"/>
      <c r="AR276" s="13"/>
    </row>
    <row r="277" spans="30:44" x14ac:dyDescent="0.3">
      <c r="AD277" s="13"/>
      <c r="AE277" s="13"/>
      <c r="AF277" s="13"/>
      <c r="AJ277" s="13"/>
      <c r="AK277" s="13"/>
      <c r="AL277" s="13"/>
      <c r="AM277" s="13"/>
      <c r="AN277" s="13"/>
      <c r="AO277" s="13"/>
      <c r="AP277" s="13"/>
      <c r="AQ277" s="13"/>
      <c r="AR277" s="13"/>
    </row>
    <row r="278" spans="30:44" x14ac:dyDescent="0.3">
      <c r="AD278" s="13"/>
      <c r="AE278" s="13"/>
      <c r="AF278" s="13"/>
      <c r="AJ278" s="13"/>
      <c r="AK278" s="13"/>
      <c r="AL278" s="13"/>
      <c r="AM278" s="13"/>
      <c r="AN278" s="13"/>
      <c r="AO278" s="13"/>
      <c r="AP278" s="13"/>
      <c r="AQ278" s="13"/>
      <c r="AR278" s="13"/>
    </row>
    <row r="279" spans="30:44" x14ac:dyDescent="0.3">
      <c r="AD279" s="13"/>
      <c r="AE279" s="13"/>
      <c r="AF279" s="13"/>
      <c r="AJ279" s="13"/>
      <c r="AK279" s="13"/>
      <c r="AL279" s="13"/>
      <c r="AM279" s="13"/>
      <c r="AN279" s="13"/>
      <c r="AO279" s="13"/>
      <c r="AP279" s="13"/>
      <c r="AQ279" s="13"/>
      <c r="AR279" s="13"/>
    </row>
    <row r="280" spans="30:44" x14ac:dyDescent="0.3">
      <c r="AD280" s="13"/>
      <c r="AE280" s="13"/>
      <c r="AF280" s="13"/>
      <c r="AJ280" s="13"/>
      <c r="AK280" s="13"/>
      <c r="AL280" s="13"/>
      <c r="AM280" s="13"/>
      <c r="AN280" s="13"/>
      <c r="AO280" s="13"/>
      <c r="AP280" s="13"/>
      <c r="AQ280" s="13"/>
      <c r="AR280" s="13"/>
    </row>
    <row r="281" spans="30:44" x14ac:dyDescent="0.3">
      <c r="AD281" s="13"/>
      <c r="AE281" s="13"/>
      <c r="AF281" s="13"/>
      <c r="AJ281" s="13"/>
      <c r="AK281" s="13"/>
      <c r="AL281" s="13"/>
      <c r="AM281" s="13"/>
      <c r="AN281" s="13"/>
      <c r="AO281" s="13"/>
      <c r="AP281" s="13"/>
      <c r="AQ281" s="13"/>
      <c r="AR281" s="13"/>
    </row>
    <row r="282" spans="30:44" x14ac:dyDescent="0.3">
      <c r="AD282" s="13"/>
      <c r="AE282" s="13"/>
      <c r="AF282" s="13"/>
      <c r="AJ282" s="13"/>
      <c r="AK282" s="13"/>
      <c r="AL282" s="13"/>
      <c r="AM282" s="13"/>
      <c r="AN282" s="13"/>
      <c r="AO282" s="13"/>
      <c r="AP282" s="13"/>
      <c r="AQ282" s="13"/>
      <c r="AR282" s="13"/>
    </row>
    <row r="283" spans="30:44" x14ac:dyDescent="0.3">
      <c r="AD283" s="13"/>
      <c r="AE283" s="13"/>
      <c r="AF283" s="13"/>
      <c r="AJ283" s="13"/>
      <c r="AK283" s="13"/>
      <c r="AL283" s="13"/>
      <c r="AM283" s="13"/>
      <c r="AN283" s="13"/>
      <c r="AO283" s="13"/>
      <c r="AP283" s="13"/>
      <c r="AQ283" s="13"/>
      <c r="AR283" s="13"/>
    </row>
    <row r="284" spans="30:44" x14ac:dyDescent="0.3">
      <c r="AD284" s="13"/>
      <c r="AE284" s="13"/>
      <c r="AF284" s="13"/>
      <c r="AJ284" s="13"/>
      <c r="AK284" s="13"/>
      <c r="AL284" s="13"/>
      <c r="AM284" s="13"/>
      <c r="AN284" s="13"/>
      <c r="AO284" s="13"/>
      <c r="AP284" s="13"/>
      <c r="AQ284" s="13"/>
      <c r="AR284" s="13"/>
    </row>
    <row r="285" spans="30:44" x14ac:dyDescent="0.3">
      <c r="AD285" s="13"/>
      <c r="AE285" s="13"/>
      <c r="AF285" s="13"/>
      <c r="AJ285" s="13"/>
      <c r="AK285" s="13"/>
      <c r="AL285" s="13"/>
      <c r="AM285" s="13"/>
      <c r="AN285" s="13"/>
      <c r="AO285" s="13"/>
      <c r="AP285" s="13"/>
      <c r="AQ285" s="13"/>
      <c r="AR285" s="13"/>
    </row>
    <row r="286" spans="30:44" x14ac:dyDescent="0.3">
      <c r="AD286" s="13"/>
      <c r="AE286" s="13"/>
      <c r="AF286" s="13"/>
      <c r="AJ286" s="13"/>
      <c r="AK286" s="13"/>
      <c r="AL286" s="13"/>
      <c r="AM286" s="13"/>
      <c r="AN286" s="13"/>
      <c r="AO286" s="13"/>
      <c r="AP286" s="13"/>
      <c r="AQ286" s="13"/>
      <c r="AR286" s="13"/>
    </row>
    <row r="287" spans="30:44" x14ac:dyDescent="0.3">
      <c r="AD287" s="13"/>
      <c r="AE287" s="13"/>
      <c r="AF287" s="13"/>
      <c r="AJ287" s="13"/>
      <c r="AK287" s="13"/>
      <c r="AL287" s="13"/>
      <c r="AM287" s="13"/>
      <c r="AN287" s="13"/>
      <c r="AO287" s="13"/>
      <c r="AP287" s="13"/>
      <c r="AQ287" s="13"/>
      <c r="AR287" s="13"/>
    </row>
    <row r="288" spans="30:44" x14ac:dyDescent="0.3">
      <c r="AD288" s="13"/>
      <c r="AE288" s="13"/>
      <c r="AF288" s="13"/>
      <c r="AJ288" s="13"/>
      <c r="AK288" s="13"/>
      <c r="AL288" s="13"/>
      <c r="AM288" s="13"/>
      <c r="AN288" s="13"/>
      <c r="AO288" s="13"/>
      <c r="AP288" s="13"/>
      <c r="AQ288" s="13"/>
      <c r="AR288" s="13"/>
    </row>
    <row r="289" spans="30:44" x14ac:dyDescent="0.3">
      <c r="AD289" s="13"/>
      <c r="AE289" s="13"/>
      <c r="AF289" s="13"/>
      <c r="AJ289" s="13"/>
      <c r="AK289" s="13"/>
      <c r="AL289" s="13"/>
      <c r="AM289" s="13"/>
      <c r="AN289" s="13"/>
      <c r="AO289" s="13"/>
      <c r="AP289" s="13"/>
      <c r="AQ289" s="13"/>
      <c r="AR289" s="13"/>
    </row>
    <row r="290" spans="30:44" x14ac:dyDescent="0.3">
      <c r="AD290" s="13"/>
      <c r="AE290" s="13"/>
      <c r="AF290" s="13"/>
      <c r="AJ290" s="13"/>
      <c r="AK290" s="13"/>
      <c r="AL290" s="13"/>
      <c r="AM290" s="13"/>
      <c r="AN290" s="13"/>
      <c r="AO290" s="13"/>
      <c r="AP290" s="13"/>
      <c r="AQ290" s="13"/>
      <c r="AR290" s="13"/>
    </row>
    <row r="291" spans="30:44" x14ac:dyDescent="0.3">
      <c r="AD291" s="13"/>
      <c r="AE291" s="13"/>
      <c r="AF291" s="13"/>
      <c r="AJ291" s="13"/>
      <c r="AK291" s="13"/>
      <c r="AL291" s="13"/>
      <c r="AM291" s="13"/>
      <c r="AN291" s="13"/>
      <c r="AO291" s="13"/>
      <c r="AP291" s="13"/>
      <c r="AQ291" s="13"/>
      <c r="AR291" s="13"/>
    </row>
    <row r="292" spans="30:44" x14ac:dyDescent="0.3">
      <c r="AD292" s="13"/>
      <c r="AE292" s="13"/>
      <c r="AF292" s="13"/>
      <c r="AJ292" s="13"/>
      <c r="AK292" s="13"/>
      <c r="AL292" s="13"/>
      <c r="AM292" s="13"/>
      <c r="AN292" s="13"/>
      <c r="AO292" s="13"/>
      <c r="AP292" s="13"/>
      <c r="AQ292" s="13"/>
      <c r="AR292" s="13"/>
    </row>
    <row r="293" spans="30:44" x14ac:dyDescent="0.3">
      <c r="AD293" s="13"/>
      <c r="AE293" s="13"/>
      <c r="AF293" s="13"/>
      <c r="AJ293" s="13"/>
      <c r="AK293" s="13"/>
      <c r="AL293" s="13"/>
      <c r="AM293" s="13"/>
      <c r="AN293" s="13"/>
      <c r="AO293" s="13"/>
      <c r="AP293" s="13"/>
      <c r="AQ293" s="13"/>
      <c r="AR293" s="13"/>
    </row>
    <row r="294" spans="30:44" x14ac:dyDescent="0.3">
      <c r="AD294" s="13"/>
      <c r="AE294" s="13"/>
      <c r="AF294" s="13"/>
      <c r="AJ294" s="13"/>
      <c r="AK294" s="13"/>
      <c r="AL294" s="13"/>
      <c r="AM294" s="13"/>
      <c r="AN294" s="13"/>
      <c r="AO294" s="13"/>
      <c r="AP294" s="13"/>
      <c r="AQ294" s="13"/>
      <c r="AR294" s="13"/>
    </row>
    <row r="295" spans="30:44" x14ac:dyDescent="0.3">
      <c r="AD295" s="13"/>
      <c r="AE295" s="13"/>
      <c r="AF295" s="13"/>
      <c r="AJ295" s="13"/>
      <c r="AK295" s="13"/>
      <c r="AL295" s="13"/>
      <c r="AM295" s="13"/>
      <c r="AN295" s="13"/>
      <c r="AO295" s="13"/>
      <c r="AP295" s="13"/>
      <c r="AQ295" s="13"/>
      <c r="AR295" s="13"/>
    </row>
    <row r="296" spans="30:44" x14ac:dyDescent="0.3">
      <c r="AD296" s="13"/>
      <c r="AE296" s="13"/>
      <c r="AF296" s="13"/>
      <c r="AJ296" s="13"/>
      <c r="AK296" s="13"/>
      <c r="AL296" s="13"/>
      <c r="AM296" s="13"/>
      <c r="AN296" s="13"/>
      <c r="AO296" s="13"/>
      <c r="AP296" s="13"/>
      <c r="AQ296" s="13"/>
      <c r="AR296" s="13"/>
    </row>
    <row r="297" spans="30:44" x14ac:dyDescent="0.3">
      <c r="AD297" s="13"/>
      <c r="AE297" s="13"/>
      <c r="AF297" s="13"/>
      <c r="AJ297" s="13"/>
      <c r="AK297" s="13"/>
      <c r="AL297" s="13"/>
      <c r="AM297" s="13"/>
      <c r="AN297" s="13"/>
      <c r="AO297" s="13"/>
      <c r="AP297" s="13"/>
      <c r="AQ297" s="13"/>
      <c r="AR297" s="13"/>
    </row>
    <row r="298" spans="30:44" x14ac:dyDescent="0.3">
      <c r="AD298" s="13"/>
      <c r="AE298" s="13"/>
      <c r="AF298" s="13"/>
      <c r="AJ298" s="13"/>
      <c r="AK298" s="13"/>
      <c r="AL298" s="13"/>
      <c r="AM298" s="13"/>
      <c r="AN298" s="13"/>
      <c r="AO298" s="13"/>
      <c r="AP298" s="13"/>
      <c r="AQ298" s="13"/>
      <c r="AR298" s="13"/>
    </row>
    <row r="299" spans="30:44" x14ac:dyDescent="0.3">
      <c r="AD299" s="13"/>
      <c r="AE299" s="13"/>
      <c r="AF299" s="13"/>
      <c r="AJ299" s="13"/>
      <c r="AK299" s="13"/>
      <c r="AL299" s="13"/>
      <c r="AM299" s="13"/>
      <c r="AN299" s="13"/>
      <c r="AO299" s="13"/>
      <c r="AP299" s="13"/>
      <c r="AQ299" s="13"/>
      <c r="AR299" s="13"/>
    </row>
    <row r="300" spans="30:44" x14ac:dyDescent="0.3">
      <c r="AD300" s="13"/>
      <c r="AE300" s="13"/>
      <c r="AF300" s="13"/>
      <c r="AJ300" s="13"/>
      <c r="AK300" s="13"/>
      <c r="AL300" s="13"/>
      <c r="AM300" s="13"/>
      <c r="AN300" s="13"/>
      <c r="AO300" s="13"/>
      <c r="AP300" s="13"/>
      <c r="AQ300" s="13"/>
      <c r="AR300" s="13"/>
    </row>
    <row r="301" spans="30:44" x14ac:dyDescent="0.3">
      <c r="AD301" s="13"/>
      <c r="AE301" s="13"/>
      <c r="AF301" s="13"/>
      <c r="AJ301" s="13"/>
      <c r="AK301" s="13"/>
      <c r="AL301" s="13"/>
      <c r="AM301" s="13"/>
      <c r="AN301" s="13"/>
      <c r="AO301" s="13"/>
      <c r="AP301" s="13"/>
      <c r="AQ301" s="13"/>
      <c r="AR301" s="13"/>
    </row>
    <row r="302" spans="30:44" x14ac:dyDescent="0.3">
      <c r="AD302" s="13"/>
      <c r="AE302" s="13"/>
      <c r="AF302" s="13"/>
      <c r="AJ302" s="13"/>
      <c r="AK302" s="13"/>
      <c r="AL302" s="13"/>
      <c r="AM302" s="13"/>
      <c r="AN302" s="13"/>
      <c r="AO302" s="13"/>
      <c r="AP302" s="13"/>
      <c r="AQ302" s="13"/>
      <c r="AR302" s="13"/>
    </row>
    <row r="303" spans="30:44" x14ac:dyDescent="0.3">
      <c r="AD303" s="13"/>
      <c r="AE303" s="13"/>
      <c r="AF303" s="13"/>
      <c r="AJ303" s="13"/>
      <c r="AK303" s="13"/>
      <c r="AL303" s="13"/>
      <c r="AM303" s="13"/>
      <c r="AN303" s="13"/>
      <c r="AO303" s="13"/>
      <c r="AP303" s="13"/>
      <c r="AQ303" s="13"/>
      <c r="AR303" s="13"/>
    </row>
    <row r="304" spans="30:44" x14ac:dyDescent="0.3">
      <c r="AD304" s="13"/>
      <c r="AE304" s="13"/>
      <c r="AF304" s="13"/>
      <c r="AJ304" s="13"/>
      <c r="AK304" s="13"/>
      <c r="AL304" s="13"/>
      <c r="AM304" s="13"/>
      <c r="AN304" s="13"/>
      <c r="AO304" s="13"/>
      <c r="AP304" s="13"/>
      <c r="AQ304" s="13"/>
      <c r="AR304" s="13"/>
    </row>
    <row r="305" spans="30:44" x14ac:dyDescent="0.3">
      <c r="AD305" s="13"/>
      <c r="AE305" s="13"/>
      <c r="AF305" s="13"/>
      <c r="AJ305" s="13"/>
      <c r="AK305" s="13"/>
      <c r="AL305" s="13"/>
      <c r="AM305" s="13"/>
      <c r="AN305" s="13"/>
      <c r="AO305" s="13"/>
      <c r="AP305" s="13"/>
      <c r="AQ305" s="13"/>
      <c r="AR305" s="13"/>
    </row>
    <row r="306" spans="30:44" x14ac:dyDescent="0.3">
      <c r="AD306" s="13"/>
      <c r="AE306" s="13"/>
      <c r="AF306" s="13"/>
      <c r="AJ306" s="13"/>
      <c r="AK306" s="13"/>
      <c r="AL306" s="13"/>
      <c r="AM306" s="13"/>
      <c r="AN306" s="13"/>
      <c r="AO306" s="13"/>
      <c r="AP306" s="13"/>
      <c r="AQ306" s="13"/>
      <c r="AR306" s="13"/>
    </row>
    <row r="307" spans="30:44" x14ac:dyDescent="0.3">
      <c r="AD307" s="13"/>
      <c r="AE307" s="13"/>
      <c r="AF307" s="13"/>
      <c r="AJ307" s="13"/>
      <c r="AK307" s="13"/>
      <c r="AL307" s="13"/>
      <c r="AM307" s="13"/>
      <c r="AN307" s="13"/>
      <c r="AO307" s="13"/>
      <c r="AP307" s="13"/>
      <c r="AQ307" s="13"/>
      <c r="AR307" s="13"/>
    </row>
    <row r="308" spans="30:44" x14ac:dyDescent="0.3">
      <c r="AD308" s="13"/>
      <c r="AE308" s="13"/>
      <c r="AF308" s="13"/>
      <c r="AJ308" s="13"/>
      <c r="AK308" s="13"/>
      <c r="AL308" s="13"/>
      <c r="AM308" s="13"/>
      <c r="AN308" s="13"/>
      <c r="AO308" s="13"/>
      <c r="AP308" s="13"/>
      <c r="AQ308" s="13"/>
      <c r="AR308" s="13"/>
    </row>
    <row r="309" spans="30:44" x14ac:dyDescent="0.3">
      <c r="AD309" s="13"/>
      <c r="AE309" s="13"/>
      <c r="AF309" s="13"/>
      <c r="AJ309" s="13"/>
      <c r="AK309" s="13"/>
      <c r="AL309" s="13"/>
      <c r="AM309" s="13"/>
      <c r="AN309" s="13"/>
      <c r="AO309" s="13"/>
      <c r="AP309" s="13"/>
      <c r="AQ309" s="13"/>
      <c r="AR309" s="13"/>
    </row>
    <row r="310" spans="30:44" x14ac:dyDescent="0.3">
      <c r="AD310" s="13"/>
      <c r="AE310" s="13"/>
      <c r="AF310" s="13"/>
      <c r="AJ310" s="13"/>
      <c r="AK310" s="13"/>
      <c r="AL310" s="13"/>
      <c r="AM310" s="13"/>
      <c r="AN310" s="13"/>
      <c r="AO310" s="13"/>
      <c r="AP310" s="13"/>
      <c r="AQ310" s="13"/>
      <c r="AR310" s="13"/>
    </row>
    <row r="311" spans="30:44" x14ac:dyDescent="0.3">
      <c r="AD311" s="13"/>
      <c r="AE311" s="13"/>
      <c r="AF311" s="13"/>
      <c r="AJ311" s="13"/>
      <c r="AK311" s="13"/>
      <c r="AL311" s="13"/>
      <c r="AM311" s="13"/>
      <c r="AN311" s="13"/>
      <c r="AO311" s="13"/>
      <c r="AP311" s="13"/>
      <c r="AQ311" s="13"/>
      <c r="AR311" s="13"/>
    </row>
    <row r="312" spans="30:44" x14ac:dyDescent="0.3">
      <c r="AD312" s="13"/>
      <c r="AE312" s="13"/>
      <c r="AF312" s="13"/>
      <c r="AJ312" s="13"/>
      <c r="AK312" s="13"/>
      <c r="AL312" s="13"/>
      <c r="AM312" s="13"/>
      <c r="AN312" s="13"/>
      <c r="AO312" s="13"/>
      <c r="AP312" s="13"/>
      <c r="AQ312" s="13"/>
      <c r="AR312" s="13"/>
    </row>
    <row r="313" spans="30:44" x14ac:dyDescent="0.3">
      <c r="AD313" s="13"/>
      <c r="AE313" s="13"/>
      <c r="AF313" s="13"/>
      <c r="AJ313" s="13"/>
      <c r="AK313" s="13"/>
      <c r="AL313" s="13"/>
      <c r="AM313" s="13"/>
      <c r="AN313" s="13"/>
      <c r="AO313" s="13"/>
      <c r="AP313" s="13"/>
      <c r="AQ313" s="13"/>
      <c r="AR313" s="13"/>
    </row>
    <row r="314" spans="30:44" x14ac:dyDescent="0.3">
      <c r="AD314" s="13"/>
      <c r="AE314" s="13"/>
      <c r="AF314" s="13"/>
      <c r="AJ314" s="13"/>
      <c r="AK314" s="13"/>
      <c r="AL314" s="13"/>
      <c r="AM314" s="13"/>
      <c r="AN314" s="13"/>
      <c r="AO314" s="13"/>
      <c r="AP314" s="13"/>
      <c r="AQ314" s="13"/>
      <c r="AR314" s="13"/>
    </row>
    <row r="315" spans="30:44" x14ac:dyDescent="0.3">
      <c r="AD315" s="13"/>
      <c r="AE315" s="13"/>
      <c r="AF315" s="13"/>
      <c r="AJ315" s="13"/>
      <c r="AK315" s="13"/>
      <c r="AL315" s="13"/>
      <c r="AM315" s="13"/>
      <c r="AN315" s="13"/>
      <c r="AO315" s="13"/>
      <c r="AP315" s="13"/>
      <c r="AQ315" s="13"/>
      <c r="AR315" s="13"/>
    </row>
    <row r="316" spans="30:44" x14ac:dyDescent="0.3">
      <c r="AD316" s="13"/>
      <c r="AE316" s="13"/>
      <c r="AF316" s="13"/>
      <c r="AJ316" s="13"/>
      <c r="AK316" s="13"/>
      <c r="AL316" s="13"/>
      <c r="AM316" s="13"/>
      <c r="AN316" s="13"/>
      <c r="AO316" s="13"/>
      <c r="AP316" s="13"/>
      <c r="AQ316" s="13"/>
      <c r="AR316" s="13"/>
    </row>
    <row r="317" spans="30:44" x14ac:dyDescent="0.3">
      <c r="AD317" s="13"/>
      <c r="AE317" s="13"/>
      <c r="AF317" s="13"/>
      <c r="AJ317" s="13"/>
      <c r="AK317" s="13"/>
      <c r="AL317" s="13"/>
      <c r="AM317" s="13"/>
      <c r="AN317" s="13"/>
      <c r="AO317" s="13"/>
      <c r="AP317" s="13"/>
      <c r="AQ317" s="13"/>
      <c r="AR317" s="13"/>
    </row>
    <row r="318" spans="30:44" x14ac:dyDescent="0.3">
      <c r="AD318" s="13"/>
      <c r="AE318" s="13"/>
      <c r="AF318" s="13"/>
      <c r="AJ318" s="13"/>
      <c r="AK318" s="13"/>
      <c r="AL318" s="13"/>
      <c r="AM318" s="13"/>
      <c r="AN318" s="13"/>
      <c r="AO318" s="13"/>
      <c r="AP318" s="13"/>
      <c r="AQ318" s="13"/>
      <c r="AR318" s="13"/>
    </row>
    <row r="319" spans="30:44" x14ac:dyDescent="0.3">
      <c r="AD319" s="13"/>
      <c r="AE319" s="13"/>
      <c r="AF319" s="13"/>
      <c r="AJ319" s="13"/>
      <c r="AK319" s="13"/>
      <c r="AL319" s="13"/>
      <c r="AM319" s="13"/>
      <c r="AN319" s="13"/>
      <c r="AO319" s="13"/>
      <c r="AP319" s="13"/>
      <c r="AQ319" s="13"/>
      <c r="AR319" s="13"/>
    </row>
    <row r="320" spans="30:44" x14ac:dyDescent="0.3">
      <c r="AD320" s="13"/>
      <c r="AE320" s="13"/>
      <c r="AF320" s="13"/>
      <c r="AJ320" s="13"/>
      <c r="AK320" s="13"/>
      <c r="AL320" s="13"/>
      <c r="AM320" s="13"/>
      <c r="AN320" s="13"/>
      <c r="AO320" s="13"/>
      <c r="AP320" s="13"/>
      <c r="AQ320" s="13"/>
      <c r="AR320" s="13"/>
    </row>
    <row r="321" spans="30:44" x14ac:dyDescent="0.3">
      <c r="AD321" s="13"/>
      <c r="AE321" s="13"/>
      <c r="AF321" s="13"/>
      <c r="AJ321" s="13"/>
      <c r="AK321" s="13"/>
      <c r="AL321" s="13"/>
      <c r="AM321" s="13"/>
      <c r="AN321" s="13"/>
      <c r="AO321" s="13"/>
      <c r="AP321" s="13"/>
      <c r="AQ321" s="13"/>
      <c r="AR321" s="13"/>
    </row>
    <row r="322" spans="30:44" x14ac:dyDescent="0.3">
      <c r="AD322" s="13"/>
      <c r="AE322" s="13"/>
      <c r="AF322" s="13"/>
      <c r="AJ322" s="13"/>
      <c r="AK322" s="13"/>
      <c r="AL322" s="13"/>
      <c r="AM322" s="13"/>
      <c r="AN322" s="13"/>
      <c r="AO322" s="13"/>
      <c r="AP322" s="13"/>
      <c r="AQ322" s="13"/>
      <c r="AR322" s="13"/>
    </row>
    <row r="323" spans="30:44" x14ac:dyDescent="0.3">
      <c r="AD323" s="13"/>
      <c r="AE323" s="13"/>
      <c r="AF323" s="13"/>
      <c r="AJ323" s="13"/>
      <c r="AK323" s="13"/>
      <c r="AL323" s="13"/>
      <c r="AM323" s="13"/>
      <c r="AN323" s="13"/>
      <c r="AO323" s="13"/>
      <c r="AP323" s="13"/>
      <c r="AQ323" s="13"/>
      <c r="AR323" s="13"/>
    </row>
    <row r="324" spans="30:44" x14ac:dyDescent="0.3">
      <c r="AD324" s="13"/>
      <c r="AE324" s="13"/>
      <c r="AF324" s="13"/>
      <c r="AJ324" s="13"/>
      <c r="AK324" s="13"/>
      <c r="AL324" s="13"/>
      <c r="AM324" s="13"/>
      <c r="AN324" s="13"/>
      <c r="AO324" s="13"/>
      <c r="AP324" s="13"/>
      <c r="AQ324" s="13"/>
      <c r="AR324" s="13"/>
    </row>
    <row r="325" spans="30:44" x14ac:dyDescent="0.3">
      <c r="AD325" s="13"/>
      <c r="AE325" s="13"/>
      <c r="AF325" s="13"/>
      <c r="AJ325" s="13"/>
      <c r="AK325" s="13"/>
      <c r="AL325" s="13"/>
      <c r="AM325" s="13"/>
      <c r="AN325" s="13"/>
      <c r="AO325" s="13"/>
      <c r="AP325" s="13"/>
      <c r="AQ325" s="13"/>
      <c r="AR325" s="13"/>
    </row>
    <row r="326" spans="30:44" x14ac:dyDescent="0.3">
      <c r="AD326" s="13"/>
      <c r="AE326" s="13"/>
      <c r="AF326" s="13"/>
      <c r="AJ326" s="13"/>
      <c r="AK326" s="13"/>
      <c r="AL326" s="13"/>
      <c r="AM326" s="13"/>
      <c r="AN326" s="13"/>
      <c r="AO326" s="13"/>
      <c r="AP326" s="13"/>
      <c r="AQ326" s="13"/>
      <c r="AR326" s="13"/>
    </row>
    <row r="327" spans="30:44" x14ac:dyDescent="0.3">
      <c r="AD327" s="13"/>
      <c r="AE327" s="13"/>
      <c r="AF327" s="13"/>
      <c r="AJ327" s="13"/>
      <c r="AK327" s="13"/>
      <c r="AL327" s="13"/>
      <c r="AM327" s="13"/>
      <c r="AN327" s="13"/>
      <c r="AO327" s="13"/>
      <c r="AP327" s="13"/>
      <c r="AQ327" s="13"/>
      <c r="AR327" s="13"/>
    </row>
    <row r="328" spans="30:44" x14ac:dyDescent="0.3">
      <c r="AD328" s="13"/>
      <c r="AE328" s="13"/>
      <c r="AF328" s="13"/>
      <c r="AJ328" s="13"/>
      <c r="AK328" s="13"/>
      <c r="AL328" s="13"/>
      <c r="AM328" s="13"/>
      <c r="AN328" s="13"/>
      <c r="AO328" s="13"/>
      <c r="AP328" s="13"/>
      <c r="AQ328" s="13"/>
      <c r="AR328" s="13"/>
    </row>
    <row r="329" spans="30:44" x14ac:dyDescent="0.3">
      <c r="AD329" s="13"/>
      <c r="AE329" s="13"/>
      <c r="AF329" s="13"/>
      <c r="AJ329" s="13"/>
      <c r="AK329" s="13"/>
      <c r="AL329" s="13"/>
      <c r="AM329" s="13"/>
      <c r="AN329" s="13"/>
      <c r="AO329" s="13"/>
      <c r="AP329" s="13"/>
      <c r="AQ329" s="13"/>
      <c r="AR329" s="13"/>
    </row>
    <row r="330" spans="30:44" x14ac:dyDescent="0.3">
      <c r="AD330" s="13"/>
      <c r="AE330" s="13"/>
      <c r="AF330" s="13"/>
      <c r="AJ330" s="13"/>
      <c r="AK330" s="13"/>
      <c r="AL330" s="13"/>
      <c r="AM330" s="13"/>
      <c r="AN330" s="13"/>
      <c r="AO330" s="13"/>
      <c r="AP330" s="13"/>
      <c r="AQ330" s="13"/>
      <c r="AR330" s="13"/>
    </row>
    <row r="331" spans="30:44" x14ac:dyDescent="0.3">
      <c r="AD331" s="13"/>
      <c r="AE331" s="13"/>
      <c r="AF331" s="13"/>
      <c r="AJ331" s="13"/>
      <c r="AK331" s="13"/>
      <c r="AL331" s="13"/>
      <c r="AM331" s="13"/>
      <c r="AN331" s="13"/>
      <c r="AO331" s="13"/>
      <c r="AP331" s="13"/>
      <c r="AQ331" s="13"/>
      <c r="AR331" s="13"/>
    </row>
    <row r="332" spans="30:44" x14ac:dyDescent="0.3">
      <c r="AD332" s="13"/>
      <c r="AE332" s="13"/>
      <c r="AF332" s="13"/>
      <c r="AJ332" s="13"/>
      <c r="AK332" s="13"/>
      <c r="AL332" s="13"/>
      <c r="AM332" s="13"/>
      <c r="AN332" s="13"/>
      <c r="AO332" s="13"/>
      <c r="AP332" s="13"/>
      <c r="AQ332" s="13"/>
      <c r="AR332" s="13"/>
    </row>
    <row r="333" spans="30:44" x14ac:dyDescent="0.3">
      <c r="AD333" s="13"/>
      <c r="AE333" s="13"/>
      <c r="AF333" s="13"/>
      <c r="AJ333" s="13"/>
      <c r="AK333" s="13"/>
      <c r="AL333" s="13"/>
      <c r="AM333" s="13"/>
      <c r="AN333" s="13"/>
      <c r="AO333" s="13"/>
      <c r="AP333" s="13"/>
      <c r="AQ333" s="13"/>
      <c r="AR333" s="13"/>
    </row>
    <row r="334" spans="30:44" x14ac:dyDescent="0.3">
      <c r="AD334" s="13"/>
      <c r="AE334" s="13"/>
      <c r="AF334" s="13"/>
      <c r="AJ334" s="13"/>
      <c r="AK334" s="13"/>
      <c r="AL334" s="13"/>
      <c r="AM334" s="13"/>
      <c r="AN334" s="13"/>
      <c r="AO334" s="13"/>
      <c r="AP334" s="13"/>
      <c r="AQ334" s="13"/>
      <c r="AR334" s="13"/>
    </row>
    <row r="335" spans="30:44" x14ac:dyDescent="0.3">
      <c r="AD335" s="13"/>
      <c r="AE335" s="13"/>
      <c r="AF335" s="13"/>
      <c r="AJ335" s="13"/>
      <c r="AK335" s="13"/>
      <c r="AL335" s="13"/>
      <c r="AM335" s="13"/>
      <c r="AN335" s="13"/>
      <c r="AO335" s="13"/>
      <c r="AP335" s="13"/>
      <c r="AQ335" s="13"/>
      <c r="AR335" s="13"/>
    </row>
    <row r="336" spans="30:44" x14ac:dyDescent="0.3">
      <c r="AD336" s="13"/>
      <c r="AE336" s="13"/>
      <c r="AF336" s="13"/>
      <c r="AJ336" s="13"/>
      <c r="AK336" s="13"/>
      <c r="AL336" s="13"/>
      <c r="AM336" s="13"/>
      <c r="AN336" s="13"/>
      <c r="AO336" s="13"/>
      <c r="AP336" s="13"/>
      <c r="AQ336" s="13"/>
      <c r="AR336" s="13"/>
    </row>
    <row r="337" spans="30:44" x14ac:dyDescent="0.3">
      <c r="AD337" s="13"/>
      <c r="AE337" s="13"/>
      <c r="AF337" s="13"/>
      <c r="AJ337" s="13"/>
      <c r="AK337" s="13"/>
      <c r="AL337" s="13"/>
      <c r="AM337" s="13"/>
      <c r="AN337" s="13"/>
      <c r="AO337" s="13"/>
      <c r="AP337" s="13"/>
      <c r="AQ337" s="13"/>
      <c r="AR337" s="13"/>
    </row>
    <row r="338" spans="30:44" x14ac:dyDescent="0.3">
      <c r="AD338" s="13"/>
      <c r="AE338" s="13"/>
      <c r="AF338" s="13"/>
      <c r="AJ338" s="13"/>
      <c r="AK338" s="13"/>
      <c r="AL338" s="13"/>
      <c r="AM338" s="13"/>
      <c r="AN338" s="13"/>
      <c r="AO338" s="13"/>
      <c r="AP338" s="13"/>
      <c r="AQ338" s="13"/>
      <c r="AR338" s="13"/>
    </row>
    <row r="339" spans="30:44" x14ac:dyDescent="0.3">
      <c r="AD339" s="13"/>
      <c r="AE339" s="13"/>
      <c r="AF339" s="13"/>
      <c r="AJ339" s="13"/>
      <c r="AK339" s="13"/>
      <c r="AL339" s="13"/>
      <c r="AM339" s="13"/>
      <c r="AN339" s="13"/>
      <c r="AO339" s="13"/>
      <c r="AP339" s="13"/>
      <c r="AQ339" s="13"/>
      <c r="AR339" s="13"/>
    </row>
    <row r="340" spans="30:44" x14ac:dyDescent="0.3">
      <c r="AD340" s="13"/>
      <c r="AE340" s="13"/>
      <c r="AF340" s="13"/>
      <c r="AJ340" s="13"/>
      <c r="AK340" s="13"/>
      <c r="AL340" s="13"/>
      <c r="AM340" s="13"/>
      <c r="AN340" s="13"/>
      <c r="AO340" s="13"/>
      <c r="AP340" s="13"/>
      <c r="AQ340" s="13"/>
      <c r="AR340" s="13"/>
    </row>
    <row r="341" spans="30:44" x14ac:dyDescent="0.3">
      <c r="AD341" s="13"/>
      <c r="AE341" s="13"/>
      <c r="AF341" s="13"/>
      <c r="AJ341" s="13"/>
      <c r="AK341" s="13"/>
      <c r="AL341" s="13"/>
      <c r="AM341" s="13"/>
      <c r="AN341" s="13"/>
      <c r="AO341" s="13"/>
      <c r="AP341" s="13"/>
      <c r="AQ341" s="13"/>
      <c r="AR341" s="13"/>
    </row>
    <row r="342" spans="30:44" x14ac:dyDescent="0.3">
      <c r="AD342" s="13"/>
      <c r="AE342" s="13"/>
      <c r="AF342" s="13"/>
      <c r="AJ342" s="13"/>
      <c r="AK342" s="13"/>
      <c r="AL342" s="13"/>
      <c r="AM342" s="13"/>
      <c r="AN342" s="13"/>
      <c r="AO342" s="13"/>
      <c r="AP342" s="13"/>
      <c r="AQ342" s="13"/>
      <c r="AR342" s="13"/>
    </row>
    <row r="343" spans="30:44" x14ac:dyDescent="0.3">
      <c r="AD343" s="13"/>
      <c r="AE343" s="13"/>
      <c r="AF343" s="13"/>
      <c r="AJ343" s="13"/>
      <c r="AK343" s="13"/>
      <c r="AL343" s="13"/>
      <c r="AM343" s="13"/>
      <c r="AN343" s="13"/>
      <c r="AO343" s="13"/>
      <c r="AP343" s="13"/>
      <c r="AQ343" s="13"/>
      <c r="AR343" s="13"/>
    </row>
    <row r="344" spans="30:44" x14ac:dyDescent="0.3">
      <c r="AD344" s="13"/>
      <c r="AE344" s="13"/>
      <c r="AF344" s="13"/>
      <c r="AJ344" s="13"/>
      <c r="AK344" s="13"/>
      <c r="AL344" s="13"/>
      <c r="AM344" s="13"/>
      <c r="AN344" s="13"/>
      <c r="AO344" s="13"/>
      <c r="AP344" s="13"/>
      <c r="AQ344" s="13"/>
      <c r="AR344" s="13"/>
    </row>
    <row r="345" spans="30:44" x14ac:dyDescent="0.3">
      <c r="AD345" s="13"/>
      <c r="AE345" s="13"/>
      <c r="AF345" s="13"/>
      <c r="AJ345" s="13"/>
      <c r="AK345" s="13"/>
      <c r="AL345" s="13"/>
      <c r="AM345" s="13"/>
      <c r="AN345" s="13"/>
      <c r="AO345" s="13"/>
      <c r="AP345" s="13"/>
      <c r="AQ345" s="13"/>
      <c r="AR345" s="13"/>
    </row>
    <row r="346" spans="30:44" x14ac:dyDescent="0.3">
      <c r="AD346" s="13"/>
      <c r="AE346" s="13"/>
      <c r="AF346" s="13"/>
      <c r="AJ346" s="13"/>
      <c r="AK346" s="13"/>
      <c r="AL346" s="13"/>
      <c r="AM346" s="13"/>
      <c r="AN346" s="13"/>
      <c r="AO346" s="13"/>
      <c r="AP346" s="13"/>
      <c r="AQ346" s="13"/>
      <c r="AR346" s="13"/>
    </row>
    <row r="347" spans="30:44" x14ac:dyDescent="0.3">
      <c r="AD347" s="13"/>
      <c r="AE347" s="13"/>
      <c r="AF347" s="13"/>
      <c r="AJ347" s="13"/>
      <c r="AK347" s="13"/>
      <c r="AL347" s="13"/>
      <c r="AM347" s="13"/>
      <c r="AN347" s="13"/>
      <c r="AO347" s="13"/>
      <c r="AP347" s="13"/>
      <c r="AQ347" s="13"/>
      <c r="AR347" s="13"/>
    </row>
    <row r="348" spans="30:44" x14ac:dyDescent="0.3">
      <c r="AD348" s="13"/>
      <c r="AE348" s="13"/>
      <c r="AF348" s="13"/>
      <c r="AJ348" s="13"/>
      <c r="AK348" s="13"/>
      <c r="AL348" s="13"/>
      <c r="AM348" s="13"/>
      <c r="AN348" s="13"/>
      <c r="AO348" s="13"/>
      <c r="AP348" s="13"/>
      <c r="AQ348" s="13"/>
      <c r="AR348" s="13"/>
    </row>
    <row r="349" spans="30:44" x14ac:dyDescent="0.3">
      <c r="AD349" s="13"/>
      <c r="AE349" s="13"/>
      <c r="AF349" s="13"/>
      <c r="AJ349" s="13"/>
      <c r="AK349" s="13"/>
      <c r="AL349" s="13"/>
      <c r="AM349" s="13"/>
      <c r="AN349" s="13"/>
      <c r="AO349" s="13"/>
      <c r="AP349" s="13"/>
      <c r="AQ349" s="13"/>
      <c r="AR349" s="13"/>
    </row>
    <row r="350" spans="30:44" x14ac:dyDescent="0.3">
      <c r="AD350" s="13"/>
      <c r="AE350" s="13"/>
      <c r="AF350" s="13"/>
      <c r="AJ350" s="13"/>
      <c r="AK350" s="13"/>
      <c r="AL350" s="13"/>
      <c r="AM350" s="13"/>
      <c r="AN350" s="13"/>
      <c r="AO350" s="13"/>
      <c r="AP350" s="13"/>
      <c r="AQ350" s="13"/>
      <c r="AR350" s="13"/>
    </row>
    <row r="351" spans="30:44" x14ac:dyDescent="0.3">
      <c r="AD351" s="13"/>
      <c r="AE351" s="13"/>
      <c r="AF351" s="13"/>
      <c r="AJ351" s="13"/>
      <c r="AK351" s="13"/>
      <c r="AL351" s="13"/>
      <c r="AM351" s="13"/>
      <c r="AN351" s="13"/>
      <c r="AO351" s="13"/>
      <c r="AP351" s="13"/>
      <c r="AQ351" s="13"/>
      <c r="AR351" s="13"/>
    </row>
    <row r="352" spans="30:44" x14ac:dyDescent="0.3">
      <c r="AD352" s="13"/>
      <c r="AE352" s="13"/>
      <c r="AF352" s="13"/>
      <c r="AJ352" s="13"/>
      <c r="AK352" s="13"/>
      <c r="AL352" s="13"/>
      <c r="AM352" s="13"/>
      <c r="AN352" s="13"/>
      <c r="AO352" s="13"/>
      <c r="AP352" s="13"/>
      <c r="AQ352" s="13"/>
      <c r="AR352" s="13"/>
    </row>
    <row r="353" spans="30:44" x14ac:dyDescent="0.3">
      <c r="AD353" s="13"/>
      <c r="AE353" s="13"/>
      <c r="AF353" s="13"/>
      <c r="AJ353" s="13"/>
      <c r="AK353" s="13"/>
      <c r="AL353" s="13"/>
      <c r="AM353" s="13"/>
      <c r="AN353" s="13"/>
      <c r="AO353" s="13"/>
      <c r="AP353" s="13"/>
      <c r="AQ353" s="13"/>
      <c r="AR353" s="13"/>
    </row>
    <row r="354" spans="30:44" x14ac:dyDescent="0.3">
      <c r="AD354" s="13"/>
      <c r="AE354" s="13"/>
      <c r="AF354" s="13"/>
      <c r="AJ354" s="13"/>
      <c r="AK354" s="13"/>
      <c r="AL354" s="13"/>
      <c r="AM354" s="13"/>
      <c r="AN354" s="13"/>
      <c r="AO354" s="13"/>
      <c r="AP354" s="13"/>
      <c r="AQ354" s="13"/>
      <c r="AR354" s="13"/>
    </row>
    <row r="355" spans="30:44" x14ac:dyDescent="0.3">
      <c r="AD355" s="13"/>
      <c r="AE355" s="13"/>
      <c r="AF355" s="13"/>
      <c r="AJ355" s="13"/>
      <c r="AK355" s="13"/>
      <c r="AL355" s="13"/>
      <c r="AM355" s="13"/>
      <c r="AN355" s="13"/>
      <c r="AO355" s="13"/>
      <c r="AP355" s="13"/>
      <c r="AQ355" s="13"/>
      <c r="AR355" s="13"/>
    </row>
    <row r="356" spans="30:44" x14ac:dyDescent="0.3">
      <c r="AD356" s="13"/>
      <c r="AE356" s="13"/>
      <c r="AF356" s="13"/>
      <c r="AJ356" s="13"/>
      <c r="AK356" s="13"/>
      <c r="AL356" s="13"/>
      <c r="AM356" s="13"/>
      <c r="AN356" s="13"/>
      <c r="AO356" s="13"/>
      <c r="AP356" s="13"/>
      <c r="AQ356" s="13"/>
      <c r="AR356" s="13"/>
    </row>
    <row r="357" spans="30:44" x14ac:dyDescent="0.3">
      <c r="AD357" s="13"/>
      <c r="AE357" s="13"/>
      <c r="AF357" s="13"/>
      <c r="AJ357" s="13"/>
      <c r="AK357" s="13"/>
      <c r="AL357" s="13"/>
      <c r="AM357" s="13"/>
      <c r="AN357" s="13"/>
      <c r="AO357" s="13"/>
      <c r="AP357" s="13"/>
      <c r="AQ357" s="13"/>
      <c r="AR357" s="13"/>
    </row>
    <row r="358" spans="30:44" x14ac:dyDescent="0.3">
      <c r="AD358" s="13"/>
      <c r="AE358" s="13"/>
      <c r="AF358" s="13"/>
      <c r="AJ358" s="13"/>
      <c r="AK358" s="13"/>
      <c r="AL358" s="13"/>
      <c r="AM358" s="13"/>
      <c r="AN358" s="13"/>
      <c r="AO358" s="13"/>
      <c r="AP358" s="13"/>
      <c r="AQ358" s="13"/>
      <c r="AR358" s="13"/>
    </row>
    <row r="359" spans="30:44" x14ac:dyDescent="0.3">
      <c r="AD359" s="13"/>
      <c r="AE359" s="13"/>
      <c r="AF359" s="13"/>
      <c r="AJ359" s="13"/>
      <c r="AK359" s="13"/>
      <c r="AL359" s="13"/>
      <c r="AM359" s="13"/>
      <c r="AN359" s="13"/>
      <c r="AO359" s="13"/>
      <c r="AP359" s="13"/>
      <c r="AQ359" s="13"/>
      <c r="AR359" s="13"/>
    </row>
    <row r="360" spans="30:44" x14ac:dyDescent="0.3">
      <c r="AD360" s="13"/>
      <c r="AE360" s="13"/>
      <c r="AF360" s="13"/>
      <c r="AJ360" s="13"/>
      <c r="AK360" s="13"/>
      <c r="AL360" s="13"/>
      <c r="AM360" s="13"/>
      <c r="AN360" s="13"/>
      <c r="AO360" s="13"/>
      <c r="AP360" s="13"/>
      <c r="AQ360" s="13"/>
      <c r="AR360" s="13"/>
    </row>
    <row r="361" spans="30:44" x14ac:dyDescent="0.3">
      <c r="AD361" s="13"/>
      <c r="AE361" s="13"/>
      <c r="AF361" s="13"/>
      <c r="AJ361" s="13"/>
      <c r="AK361" s="13"/>
      <c r="AL361" s="13"/>
      <c r="AM361" s="13"/>
      <c r="AN361" s="13"/>
      <c r="AO361" s="13"/>
      <c r="AP361" s="13"/>
      <c r="AQ361" s="13"/>
      <c r="AR361" s="13"/>
    </row>
    <row r="362" spans="30:44" x14ac:dyDescent="0.3">
      <c r="AD362" s="13"/>
      <c r="AE362" s="13"/>
      <c r="AF362" s="13"/>
      <c r="AJ362" s="13"/>
      <c r="AK362" s="13"/>
      <c r="AL362" s="13"/>
      <c r="AM362" s="13"/>
      <c r="AN362" s="13"/>
      <c r="AO362" s="13"/>
      <c r="AP362" s="13"/>
      <c r="AQ362" s="13"/>
      <c r="AR362" s="13"/>
    </row>
    <row r="363" spans="30:44" x14ac:dyDescent="0.3">
      <c r="AD363" s="13"/>
      <c r="AE363" s="13"/>
      <c r="AF363" s="13"/>
      <c r="AJ363" s="13"/>
      <c r="AK363" s="13"/>
      <c r="AL363" s="13"/>
      <c r="AM363" s="13"/>
      <c r="AN363" s="13"/>
      <c r="AO363" s="13"/>
      <c r="AP363" s="13"/>
      <c r="AQ363" s="13"/>
      <c r="AR363" s="13"/>
    </row>
    <row r="364" spans="30:44" x14ac:dyDescent="0.3">
      <c r="AD364" s="13"/>
      <c r="AE364" s="13"/>
      <c r="AF364" s="13"/>
      <c r="AJ364" s="13"/>
      <c r="AK364" s="13"/>
      <c r="AL364" s="13"/>
      <c r="AM364" s="13"/>
      <c r="AN364" s="13"/>
      <c r="AO364" s="13"/>
      <c r="AP364" s="13"/>
      <c r="AQ364" s="13"/>
      <c r="AR364" s="13"/>
    </row>
    <row r="365" spans="30:44" x14ac:dyDescent="0.3">
      <c r="AD365" s="13"/>
      <c r="AE365" s="13"/>
      <c r="AF365" s="13"/>
      <c r="AJ365" s="13"/>
      <c r="AK365" s="13"/>
      <c r="AL365" s="13"/>
      <c r="AM365" s="13"/>
      <c r="AN365" s="13"/>
      <c r="AO365" s="13"/>
      <c r="AP365" s="13"/>
      <c r="AQ365" s="13"/>
      <c r="AR365" s="13"/>
    </row>
    <row r="366" spans="30:44" x14ac:dyDescent="0.3">
      <c r="AD366" s="13"/>
      <c r="AE366" s="13"/>
      <c r="AF366" s="13"/>
      <c r="AJ366" s="13"/>
      <c r="AK366" s="13"/>
      <c r="AL366" s="13"/>
      <c r="AM366" s="13"/>
      <c r="AN366" s="13"/>
      <c r="AO366" s="13"/>
      <c r="AP366" s="13"/>
      <c r="AQ366" s="13"/>
      <c r="AR366" s="13"/>
    </row>
    <row r="367" spans="30:44" x14ac:dyDescent="0.3">
      <c r="AD367" s="13"/>
      <c r="AE367" s="13"/>
      <c r="AF367" s="13"/>
      <c r="AJ367" s="13"/>
      <c r="AK367" s="13"/>
      <c r="AL367" s="13"/>
      <c r="AM367" s="13"/>
      <c r="AN367" s="13"/>
      <c r="AO367" s="13"/>
      <c r="AP367" s="13"/>
      <c r="AQ367" s="13"/>
      <c r="AR367" s="13"/>
    </row>
    <row r="368" spans="30:44" x14ac:dyDescent="0.3">
      <c r="AD368" s="13"/>
      <c r="AE368" s="13"/>
      <c r="AF368" s="13"/>
      <c r="AJ368" s="13"/>
      <c r="AK368" s="13"/>
      <c r="AL368" s="13"/>
      <c r="AM368" s="13"/>
      <c r="AN368" s="13"/>
      <c r="AO368" s="13"/>
      <c r="AP368" s="13"/>
      <c r="AQ368" s="13"/>
      <c r="AR368" s="13"/>
    </row>
    <row r="369" spans="30:44" x14ac:dyDescent="0.3">
      <c r="AD369" s="13"/>
      <c r="AE369" s="13"/>
      <c r="AF369" s="13"/>
      <c r="AJ369" s="13"/>
      <c r="AK369" s="13"/>
      <c r="AL369" s="13"/>
      <c r="AM369" s="13"/>
      <c r="AN369" s="13"/>
      <c r="AO369" s="13"/>
      <c r="AP369" s="13"/>
      <c r="AQ369" s="13"/>
      <c r="AR369" s="13"/>
    </row>
    <row r="370" spans="30:44" x14ac:dyDescent="0.3">
      <c r="AD370" s="13"/>
      <c r="AE370" s="13"/>
      <c r="AF370" s="13"/>
      <c r="AJ370" s="13"/>
      <c r="AK370" s="13"/>
      <c r="AL370" s="13"/>
      <c r="AM370" s="13"/>
      <c r="AN370" s="13"/>
      <c r="AO370" s="13"/>
      <c r="AP370" s="13"/>
      <c r="AQ370" s="13"/>
      <c r="AR370" s="13"/>
    </row>
    <row r="371" spans="30:44" x14ac:dyDescent="0.3">
      <c r="AD371" s="13"/>
      <c r="AE371" s="13"/>
      <c r="AF371" s="13"/>
      <c r="AJ371" s="13"/>
      <c r="AK371" s="13"/>
      <c r="AL371" s="13"/>
      <c r="AM371" s="13"/>
      <c r="AN371" s="13"/>
      <c r="AO371" s="13"/>
      <c r="AP371" s="13"/>
      <c r="AQ371" s="13"/>
      <c r="AR371" s="13"/>
    </row>
    <row r="372" spans="30:44" x14ac:dyDescent="0.3">
      <c r="AD372" s="13"/>
      <c r="AE372" s="13"/>
      <c r="AF372" s="13"/>
      <c r="AJ372" s="13"/>
      <c r="AK372" s="13"/>
      <c r="AL372" s="13"/>
      <c r="AM372" s="13"/>
      <c r="AN372" s="13"/>
      <c r="AO372" s="13"/>
      <c r="AP372" s="13"/>
      <c r="AQ372" s="13"/>
      <c r="AR372" s="13"/>
    </row>
    <row r="373" spans="30:44" x14ac:dyDescent="0.3">
      <c r="AD373" s="13"/>
      <c r="AE373" s="13"/>
      <c r="AF373" s="13"/>
      <c r="AJ373" s="13"/>
      <c r="AK373" s="13"/>
      <c r="AL373" s="13"/>
      <c r="AM373" s="13"/>
      <c r="AN373" s="13"/>
      <c r="AO373" s="13"/>
      <c r="AP373" s="13"/>
      <c r="AQ373" s="13"/>
      <c r="AR373" s="13"/>
    </row>
    <row r="374" spans="30:44" x14ac:dyDescent="0.3">
      <c r="AD374" s="13"/>
      <c r="AE374" s="13"/>
      <c r="AF374" s="13"/>
      <c r="AJ374" s="13"/>
      <c r="AK374" s="13"/>
      <c r="AL374" s="13"/>
      <c r="AM374" s="13"/>
      <c r="AN374" s="13"/>
      <c r="AO374" s="13"/>
      <c r="AP374" s="13"/>
      <c r="AQ374" s="13"/>
      <c r="AR374" s="13"/>
    </row>
    <row r="375" spans="30:44" x14ac:dyDescent="0.3">
      <c r="AD375" s="13"/>
      <c r="AE375" s="13"/>
      <c r="AF375" s="13"/>
      <c r="AJ375" s="13"/>
      <c r="AK375" s="13"/>
      <c r="AL375" s="13"/>
      <c r="AM375" s="13"/>
      <c r="AN375" s="13"/>
      <c r="AO375" s="13"/>
      <c r="AP375" s="13"/>
      <c r="AQ375" s="13"/>
      <c r="AR375" s="13"/>
    </row>
    <row r="376" spans="30:44" x14ac:dyDescent="0.3">
      <c r="AD376" s="13"/>
      <c r="AE376" s="13"/>
      <c r="AF376" s="13"/>
      <c r="AJ376" s="13"/>
      <c r="AK376" s="13"/>
      <c r="AL376" s="13"/>
      <c r="AM376" s="13"/>
      <c r="AN376" s="13"/>
      <c r="AO376" s="13"/>
      <c r="AP376" s="13"/>
      <c r="AQ376" s="13"/>
      <c r="AR376" s="13"/>
    </row>
    <row r="377" spans="30:44" x14ac:dyDescent="0.3">
      <c r="AD377" s="13"/>
      <c r="AE377" s="13"/>
      <c r="AF377" s="13"/>
      <c r="AJ377" s="13"/>
      <c r="AK377" s="13"/>
      <c r="AL377" s="13"/>
      <c r="AM377" s="13"/>
      <c r="AN377" s="13"/>
      <c r="AO377" s="13"/>
      <c r="AP377" s="13"/>
      <c r="AQ377" s="13"/>
      <c r="AR377" s="13"/>
    </row>
    <row r="378" spans="30:44" x14ac:dyDescent="0.3">
      <c r="AD378" s="13"/>
      <c r="AE378" s="13"/>
      <c r="AF378" s="13"/>
      <c r="AJ378" s="13"/>
      <c r="AK378" s="13"/>
      <c r="AL378" s="13"/>
      <c r="AM378" s="13"/>
      <c r="AN378" s="13"/>
      <c r="AO378" s="13"/>
      <c r="AP378" s="13"/>
      <c r="AQ378" s="13"/>
      <c r="AR378" s="13"/>
    </row>
    <row r="379" spans="30:44" x14ac:dyDescent="0.3">
      <c r="AD379" s="13"/>
      <c r="AE379" s="13"/>
      <c r="AF379" s="13"/>
      <c r="AJ379" s="13"/>
      <c r="AK379" s="13"/>
      <c r="AL379" s="13"/>
      <c r="AM379" s="13"/>
      <c r="AN379" s="13"/>
      <c r="AO379" s="13"/>
      <c r="AP379" s="13"/>
      <c r="AQ379" s="13"/>
      <c r="AR379" s="13"/>
    </row>
    <row r="380" spans="30:44" x14ac:dyDescent="0.3">
      <c r="AD380" s="13"/>
      <c r="AE380" s="13"/>
      <c r="AF380" s="13"/>
      <c r="AJ380" s="13"/>
      <c r="AK380" s="13"/>
      <c r="AL380" s="13"/>
      <c r="AM380" s="13"/>
      <c r="AN380" s="13"/>
      <c r="AO380" s="13"/>
      <c r="AP380" s="13"/>
      <c r="AQ380" s="13"/>
      <c r="AR380" s="13"/>
    </row>
    <row r="381" spans="30:44" x14ac:dyDescent="0.3">
      <c r="AD381" s="13"/>
      <c r="AE381" s="13"/>
      <c r="AF381" s="13"/>
      <c r="AJ381" s="13"/>
      <c r="AK381" s="13"/>
      <c r="AL381" s="13"/>
      <c r="AM381" s="13"/>
      <c r="AN381" s="13"/>
      <c r="AO381" s="13"/>
      <c r="AP381" s="13"/>
      <c r="AQ381" s="13"/>
      <c r="AR381" s="13"/>
    </row>
    <row r="382" spans="30:44" x14ac:dyDescent="0.3">
      <c r="AD382" s="13"/>
      <c r="AE382" s="13"/>
      <c r="AF382" s="13"/>
      <c r="AJ382" s="13"/>
      <c r="AK382" s="13"/>
      <c r="AL382" s="13"/>
      <c r="AM382" s="13"/>
      <c r="AN382" s="13"/>
      <c r="AO382" s="13"/>
      <c r="AP382" s="13"/>
      <c r="AQ382" s="13"/>
      <c r="AR382" s="13"/>
    </row>
    <row r="383" spans="30:44" x14ac:dyDescent="0.3">
      <c r="AD383" s="13"/>
      <c r="AE383" s="13"/>
      <c r="AF383" s="13"/>
      <c r="AJ383" s="13"/>
      <c r="AK383" s="13"/>
      <c r="AL383" s="13"/>
      <c r="AM383" s="13"/>
      <c r="AN383" s="13"/>
      <c r="AO383" s="13"/>
      <c r="AP383" s="13"/>
      <c r="AQ383" s="13"/>
      <c r="AR383" s="13"/>
    </row>
    <row r="384" spans="30:44" x14ac:dyDescent="0.3">
      <c r="AD384" s="13"/>
      <c r="AE384" s="13"/>
      <c r="AF384" s="13"/>
      <c r="AJ384" s="13"/>
      <c r="AK384" s="13"/>
      <c r="AL384" s="13"/>
      <c r="AM384" s="13"/>
      <c r="AN384" s="13"/>
      <c r="AO384" s="13"/>
      <c r="AP384" s="13"/>
      <c r="AQ384" s="13"/>
      <c r="AR384" s="13"/>
    </row>
    <row r="385" spans="30:44" x14ac:dyDescent="0.3">
      <c r="AD385" s="13"/>
      <c r="AE385" s="13"/>
      <c r="AF385" s="13"/>
      <c r="AJ385" s="13"/>
      <c r="AK385" s="13"/>
      <c r="AL385" s="13"/>
      <c r="AM385" s="13"/>
      <c r="AN385" s="13"/>
      <c r="AO385" s="13"/>
      <c r="AP385" s="13"/>
      <c r="AQ385" s="13"/>
      <c r="AR385" s="13"/>
    </row>
    <row r="386" spans="30:44" x14ac:dyDescent="0.3">
      <c r="AD386" s="13"/>
      <c r="AE386" s="13"/>
      <c r="AF386" s="13"/>
      <c r="AJ386" s="13"/>
      <c r="AK386" s="13"/>
      <c r="AL386" s="13"/>
      <c r="AM386" s="13"/>
      <c r="AN386" s="13"/>
      <c r="AO386" s="13"/>
      <c r="AP386" s="13"/>
      <c r="AQ386" s="13"/>
      <c r="AR386" s="13"/>
    </row>
    <row r="387" spans="30:44" x14ac:dyDescent="0.3">
      <c r="AD387" s="13"/>
      <c r="AE387" s="13"/>
      <c r="AF387" s="13"/>
      <c r="AJ387" s="13"/>
      <c r="AK387" s="13"/>
      <c r="AL387" s="13"/>
      <c r="AM387" s="13"/>
      <c r="AN387" s="13"/>
      <c r="AO387" s="13"/>
      <c r="AP387" s="13"/>
      <c r="AQ387" s="13"/>
      <c r="AR387" s="13"/>
    </row>
    <row r="388" spans="30:44" x14ac:dyDescent="0.3">
      <c r="AD388" s="13"/>
      <c r="AE388" s="13"/>
      <c r="AF388" s="13"/>
      <c r="AJ388" s="13"/>
      <c r="AK388" s="13"/>
      <c r="AL388" s="13"/>
      <c r="AM388" s="13"/>
      <c r="AN388" s="13"/>
      <c r="AO388" s="13"/>
      <c r="AP388" s="13"/>
      <c r="AQ388" s="13"/>
      <c r="AR388" s="13"/>
    </row>
    <row r="389" spans="30:44" x14ac:dyDescent="0.3">
      <c r="AD389" s="13"/>
      <c r="AE389" s="13"/>
      <c r="AF389" s="13"/>
      <c r="AJ389" s="13"/>
      <c r="AK389" s="13"/>
      <c r="AL389" s="13"/>
      <c r="AM389" s="13"/>
      <c r="AN389" s="13"/>
      <c r="AO389" s="13"/>
      <c r="AP389" s="13"/>
      <c r="AQ389" s="13"/>
      <c r="AR389" s="13"/>
    </row>
    <row r="390" spans="30:44" x14ac:dyDescent="0.3">
      <c r="AD390" s="13"/>
      <c r="AE390" s="13"/>
      <c r="AF390" s="13"/>
      <c r="AJ390" s="13"/>
      <c r="AK390" s="13"/>
      <c r="AL390" s="13"/>
      <c r="AM390" s="13"/>
      <c r="AN390" s="13"/>
      <c r="AO390" s="13"/>
      <c r="AP390" s="13"/>
      <c r="AQ390" s="13"/>
      <c r="AR390" s="13"/>
    </row>
    <row r="391" spans="30:44" x14ac:dyDescent="0.3">
      <c r="AD391" s="13"/>
      <c r="AE391" s="13"/>
      <c r="AF391" s="13"/>
      <c r="AJ391" s="13"/>
      <c r="AK391" s="13"/>
      <c r="AL391" s="13"/>
      <c r="AM391" s="13"/>
      <c r="AN391" s="13"/>
      <c r="AO391" s="13"/>
      <c r="AP391" s="13"/>
      <c r="AQ391" s="13"/>
      <c r="AR391" s="13"/>
    </row>
    <row r="392" spans="30:44" x14ac:dyDescent="0.3">
      <c r="AD392" s="13"/>
      <c r="AE392" s="13"/>
      <c r="AF392" s="13"/>
      <c r="AJ392" s="13"/>
      <c r="AK392" s="13"/>
      <c r="AL392" s="13"/>
      <c r="AM392" s="13"/>
      <c r="AN392" s="13"/>
      <c r="AO392" s="13"/>
      <c r="AP392" s="13"/>
      <c r="AQ392" s="13"/>
      <c r="AR392" s="13"/>
    </row>
    <row r="393" spans="30:44" x14ac:dyDescent="0.3">
      <c r="AD393" s="13"/>
      <c r="AE393" s="13"/>
      <c r="AF393" s="13"/>
      <c r="AJ393" s="13"/>
      <c r="AK393" s="13"/>
      <c r="AL393" s="13"/>
      <c r="AM393" s="13"/>
      <c r="AN393" s="13"/>
      <c r="AO393" s="13"/>
      <c r="AP393" s="13"/>
      <c r="AQ393" s="13"/>
      <c r="AR393" s="13"/>
    </row>
    <row r="394" spans="30:44" x14ac:dyDescent="0.3">
      <c r="AD394" s="13"/>
      <c r="AE394" s="13"/>
      <c r="AF394" s="13"/>
      <c r="AJ394" s="13"/>
      <c r="AK394" s="13"/>
      <c r="AL394" s="13"/>
      <c r="AM394" s="13"/>
      <c r="AN394" s="13"/>
      <c r="AO394" s="13"/>
      <c r="AP394" s="13"/>
      <c r="AQ394" s="13"/>
      <c r="AR394" s="13"/>
    </row>
    <row r="395" spans="30:44" x14ac:dyDescent="0.3">
      <c r="AD395" s="13"/>
      <c r="AE395" s="13"/>
      <c r="AF395" s="13"/>
      <c r="AJ395" s="13"/>
      <c r="AK395" s="13"/>
      <c r="AL395" s="13"/>
      <c r="AM395" s="13"/>
      <c r="AN395" s="13"/>
      <c r="AO395" s="13"/>
      <c r="AP395" s="13"/>
      <c r="AQ395" s="13"/>
      <c r="AR395" s="13"/>
    </row>
    <row r="396" spans="30:44" x14ac:dyDescent="0.3">
      <c r="AD396" s="13"/>
      <c r="AE396" s="13"/>
      <c r="AF396" s="13"/>
      <c r="AJ396" s="13"/>
      <c r="AK396" s="13"/>
      <c r="AL396" s="13"/>
      <c r="AM396" s="13"/>
      <c r="AN396" s="13"/>
      <c r="AO396" s="13"/>
      <c r="AP396" s="13"/>
      <c r="AQ396" s="13"/>
      <c r="AR396" s="13"/>
    </row>
    <row r="397" spans="30:44" x14ac:dyDescent="0.3">
      <c r="AD397" s="13"/>
      <c r="AE397" s="13"/>
      <c r="AF397" s="13"/>
      <c r="AJ397" s="13"/>
      <c r="AK397" s="13"/>
      <c r="AL397" s="13"/>
      <c r="AM397" s="13"/>
      <c r="AN397" s="13"/>
      <c r="AO397" s="13"/>
      <c r="AP397" s="13"/>
      <c r="AQ397" s="13"/>
      <c r="AR397" s="13"/>
    </row>
    <row r="398" spans="30:44" x14ac:dyDescent="0.3">
      <c r="AD398" s="13"/>
      <c r="AE398" s="13"/>
      <c r="AF398" s="13"/>
      <c r="AJ398" s="13"/>
      <c r="AK398" s="13"/>
      <c r="AL398" s="13"/>
      <c r="AM398" s="13"/>
      <c r="AN398" s="13"/>
      <c r="AO398" s="13"/>
      <c r="AP398" s="13"/>
      <c r="AQ398" s="13"/>
      <c r="AR398" s="13"/>
    </row>
    <row r="399" spans="30:44" x14ac:dyDescent="0.3">
      <c r="AD399" s="13"/>
      <c r="AE399" s="13"/>
      <c r="AF399" s="13"/>
      <c r="AJ399" s="13"/>
      <c r="AK399" s="13"/>
      <c r="AL399" s="13"/>
      <c r="AM399" s="13"/>
      <c r="AN399" s="13"/>
      <c r="AO399" s="13"/>
      <c r="AP399" s="13"/>
      <c r="AQ399" s="13"/>
      <c r="AR399" s="13"/>
    </row>
    <row r="400" spans="30:44" x14ac:dyDescent="0.3">
      <c r="AD400" s="13"/>
      <c r="AE400" s="13"/>
      <c r="AF400" s="13"/>
      <c r="AJ400" s="13"/>
      <c r="AK400" s="13"/>
      <c r="AL400" s="13"/>
      <c r="AM400" s="13"/>
      <c r="AN400" s="13"/>
      <c r="AO400" s="13"/>
      <c r="AP400" s="13"/>
      <c r="AQ400" s="13"/>
      <c r="AR400" s="13"/>
    </row>
    <row r="401" spans="30:44" x14ac:dyDescent="0.3">
      <c r="AD401" s="13"/>
      <c r="AE401" s="13"/>
      <c r="AF401" s="13"/>
      <c r="AJ401" s="13"/>
      <c r="AK401" s="13"/>
      <c r="AL401" s="13"/>
      <c r="AM401" s="13"/>
      <c r="AN401" s="13"/>
      <c r="AO401" s="13"/>
      <c r="AP401" s="13"/>
      <c r="AQ401" s="13"/>
      <c r="AR401" s="13"/>
    </row>
    <row r="402" spans="30:44" x14ac:dyDescent="0.3">
      <c r="AD402" s="13"/>
      <c r="AE402" s="13"/>
      <c r="AF402" s="13"/>
      <c r="AJ402" s="13"/>
      <c r="AK402" s="13"/>
      <c r="AL402" s="13"/>
      <c r="AM402" s="13"/>
      <c r="AN402" s="13"/>
      <c r="AO402" s="13"/>
      <c r="AP402" s="13"/>
      <c r="AQ402" s="13"/>
      <c r="AR402" s="13"/>
    </row>
    <row r="403" spans="30:44" x14ac:dyDescent="0.3">
      <c r="AD403" s="13"/>
      <c r="AE403" s="13"/>
      <c r="AF403" s="13"/>
      <c r="AJ403" s="13"/>
      <c r="AK403" s="13"/>
      <c r="AL403" s="13"/>
      <c r="AM403" s="13"/>
      <c r="AN403" s="13"/>
      <c r="AO403" s="13"/>
      <c r="AP403" s="13"/>
      <c r="AQ403" s="13"/>
      <c r="AR403" s="13"/>
    </row>
    <row r="404" spans="30:44" x14ac:dyDescent="0.3">
      <c r="AD404" s="13"/>
      <c r="AE404" s="13"/>
      <c r="AF404" s="13"/>
      <c r="AJ404" s="13"/>
      <c r="AK404" s="13"/>
      <c r="AL404" s="13"/>
      <c r="AM404" s="13"/>
      <c r="AN404" s="13"/>
      <c r="AO404" s="13"/>
      <c r="AP404" s="13"/>
      <c r="AQ404" s="13"/>
      <c r="AR404" s="13"/>
    </row>
    <row r="405" spans="30:44" x14ac:dyDescent="0.3">
      <c r="AD405" s="13"/>
      <c r="AE405" s="13"/>
      <c r="AF405" s="13"/>
      <c r="AJ405" s="13"/>
      <c r="AK405" s="13"/>
      <c r="AL405" s="13"/>
      <c r="AM405" s="13"/>
      <c r="AN405" s="13"/>
      <c r="AO405" s="13"/>
      <c r="AP405" s="13"/>
      <c r="AQ405" s="13"/>
      <c r="AR405" s="13"/>
    </row>
    <row r="406" spans="30:44" x14ac:dyDescent="0.3">
      <c r="AD406" s="13"/>
      <c r="AE406" s="13"/>
      <c r="AF406" s="13"/>
      <c r="AJ406" s="13"/>
      <c r="AK406" s="13"/>
      <c r="AL406" s="13"/>
      <c r="AM406" s="13"/>
      <c r="AN406" s="13"/>
      <c r="AO406" s="13"/>
      <c r="AP406" s="13"/>
      <c r="AQ406" s="13"/>
      <c r="AR406" s="13"/>
    </row>
    <row r="407" spans="30:44" x14ac:dyDescent="0.3">
      <c r="AD407" s="13"/>
      <c r="AE407" s="13"/>
      <c r="AF407" s="13"/>
      <c r="AJ407" s="13"/>
      <c r="AK407" s="13"/>
      <c r="AL407" s="13"/>
      <c r="AM407" s="13"/>
      <c r="AN407" s="13"/>
      <c r="AO407" s="13"/>
      <c r="AP407" s="13"/>
      <c r="AQ407" s="13"/>
      <c r="AR407" s="13"/>
    </row>
    <row r="408" spans="30:44" x14ac:dyDescent="0.3">
      <c r="AD408" s="13"/>
      <c r="AE408" s="13"/>
      <c r="AF408" s="13"/>
      <c r="AJ408" s="13"/>
      <c r="AK408" s="13"/>
      <c r="AL408" s="13"/>
      <c r="AM408" s="13"/>
      <c r="AN408" s="13"/>
      <c r="AO408" s="13"/>
      <c r="AP408" s="13"/>
      <c r="AQ408" s="13"/>
      <c r="AR408" s="13"/>
    </row>
    <row r="409" spans="30:44" x14ac:dyDescent="0.3">
      <c r="AD409" s="13"/>
      <c r="AE409" s="13"/>
      <c r="AF409" s="13"/>
      <c r="AJ409" s="13"/>
      <c r="AK409" s="13"/>
      <c r="AL409" s="13"/>
      <c r="AM409" s="13"/>
      <c r="AN409" s="13"/>
      <c r="AO409" s="13"/>
      <c r="AP409" s="13"/>
      <c r="AQ409" s="13"/>
      <c r="AR409" s="13"/>
    </row>
    <row r="410" spans="30:44" x14ac:dyDescent="0.3">
      <c r="AD410" s="13"/>
      <c r="AE410" s="13"/>
      <c r="AF410" s="13"/>
      <c r="AJ410" s="13"/>
      <c r="AK410" s="13"/>
      <c r="AL410" s="13"/>
      <c r="AM410" s="13"/>
      <c r="AN410" s="13"/>
      <c r="AO410" s="13"/>
      <c r="AP410" s="13"/>
      <c r="AQ410" s="13"/>
      <c r="AR410" s="13"/>
    </row>
    <row r="411" spans="30:44" x14ac:dyDescent="0.3">
      <c r="AD411" s="13"/>
      <c r="AE411" s="13"/>
      <c r="AF411" s="13"/>
      <c r="AJ411" s="13"/>
      <c r="AK411" s="13"/>
      <c r="AL411" s="13"/>
      <c r="AM411" s="13"/>
      <c r="AN411" s="13"/>
      <c r="AO411" s="13"/>
      <c r="AP411" s="13"/>
      <c r="AQ411" s="13"/>
      <c r="AR411" s="13"/>
    </row>
    <row r="412" spans="30:44" x14ac:dyDescent="0.3">
      <c r="AD412" s="13"/>
      <c r="AE412" s="13"/>
      <c r="AF412" s="13"/>
      <c r="AJ412" s="13"/>
      <c r="AK412" s="13"/>
      <c r="AL412" s="13"/>
      <c r="AM412" s="13"/>
      <c r="AN412" s="13"/>
      <c r="AO412" s="13"/>
      <c r="AP412" s="13"/>
      <c r="AQ412" s="13"/>
      <c r="AR412" s="13"/>
    </row>
    <row r="413" spans="30:44" x14ac:dyDescent="0.3">
      <c r="AD413" s="13"/>
      <c r="AE413" s="13"/>
      <c r="AF413" s="13"/>
      <c r="AJ413" s="13"/>
      <c r="AK413" s="13"/>
      <c r="AL413" s="13"/>
      <c r="AM413" s="13"/>
      <c r="AN413" s="13"/>
      <c r="AO413" s="13"/>
      <c r="AP413" s="13"/>
      <c r="AQ413" s="13"/>
      <c r="AR413" s="13"/>
    </row>
    <row r="414" spans="30:44" x14ac:dyDescent="0.3">
      <c r="AD414" s="13"/>
      <c r="AE414" s="13"/>
      <c r="AF414" s="13"/>
      <c r="AJ414" s="13"/>
      <c r="AK414" s="13"/>
      <c r="AL414" s="13"/>
      <c r="AM414" s="13"/>
      <c r="AN414" s="13"/>
      <c r="AO414" s="13"/>
      <c r="AP414" s="13"/>
      <c r="AQ414" s="13"/>
      <c r="AR414" s="13"/>
    </row>
    <row r="415" spans="30:44" x14ac:dyDescent="0.3">
      <c r="AD415" s="13"/>
      <c r="AE415" s="13"/>
      <c r="AF415" s="13"/>
      <c r="AJ415" s="13"/>
      <c r="AK415" s="13"/>
      <c r="AL415" s="13"/>
      <c r="AM415" s="13"/>
      <c r="AN415" s="13"/>
      <c r="AO415" s="13"/>
      <c r="AP415" s="13"/>
      <c r="AQ415" s="13"/>
      <c r="AR415" s="13"/>
    </row>
    <row r="416" spans="30:44" x14ac:dyDescent="0.3">
      <c r="AD416" s="13"/>
      <c r="AE416" s="13"/>
      <c r="AF416" s="13"/>
      <c r="AJ416" s="13"/>
      <c r="AK416" s="13"/>
      <c r="AL416" s="13"/>
      <c r="AM416" s="13"/>
      <c r="AN416" s="13"/>
      <c r="AO416" s="13"/>
      <c r="AP416" s="13"/>
      <c r="AQ416" s="13"/>
      <c r="AR416" s="13"/>
    </row>
    <row r="417" spans="30:44" x14ac:dyDescent="0.3">
      <c r="AD417" s="13"/>
      <c r="AE417" s="13"/>
      <c r="AF417" s="13"/>
      <c r="AJ417" s="13"/>
      <c r="AK417" s="13"/>
      <c r="AL417" s="13"/>
      <c r="AM417" s="13"/>
      <c r="AN417" s="13"/>
      <c r="AO417" s="13"/>
      <c r="AP417" s="13"/>
      <c r="AQ417" s="13"/>
      <c r="AR417" s="13"/>
    </row>
    <row r="418" spans="30:44" x14ac:dyDescent="0.3">
      <c r="AD418" s="13"/>
      <c r="AE418" s="13"/>
      <c r="AF418" s="13"/>
      <c r="AJ418" s="13"/>
      <c r="AK418" s="13"/>
      <c r="AL418" s="13"/>
      <c r="AM418" s="13"/>
      <c r="AN418" s="13"/>
      <c r="AO418" s="13"/>
      <c r="AP418" s="13"/>
      <c r="AQ418" s="13"/>
      <c r="AR418" s="13"/>
    </row>
    <row r="419" spans="30:44" x14ac:dyDescent="0.3">
      <c r="AD419" s="13"/>
      <c r="AE419" s="13"/>
      <c r="AF419" s="13"/>
      <c r="AJ419" s="13"/>
      <c r="AK419" s="13"/>
      <c r="AL419" s="13"/>
      <c r="AM419" s="13"/>
      <c r="AN419" s="13"/>
      <c r="AO419" s="13"/>
      <c r="AP419" s="13"/>
      <c r="AQ419" s="13"/>
      <c r="AR419" s="13"/>
    </row>
    <row r="420" spans="30:44" x14ac:dyDescent="0.3">
      <c r="AD420" s="13"/>
      <c r="AE420" s="13"/>
      <c r="AF420" s="13"/>
      <c r="AJ420" s="13"/>
      <c r="AK420" s="13"/>
      <c r="AL420" s="13"/>
      <c r="AM420" s="13"/>
      <c r="AN420" s="13"/>
      <c r="AO420" s="13"/>
      <c r="AP420" s="13"/>
      <c r="AQ420" s="13"/>
      <c r="AR420" s="13"/>
    </row>
    <row r="421" spans="30:44" x14ac:dyDescent="0.3">
      <c r="AD421" s="13"/>
      <c r="AE421" s="13"/>
      <c r="AF421" s="13"/>
      <c r="AJ421" s="13"/>
      <c r="AK421" s="13"/>
      <c r="AL421" s="13"/>
      <c r="AM421" s="13"/>
      <c r="AN421" s="13"/>
      <c r="AO421" s="13"/>
      <c r="AP421" s="13"/>
      <c r="AQ421" s="13"/>
      <c r="AR421" s="13"/>
    </row>
    <row r="422" spans="30:44" x14ac:dyDescent="0.3">
      <c r="AD422" s="13"/>
      <c r="AE422" s="13"/>
      <c r="AF422" s="13"/>
      <c r="AJ422" s="13"/>
      <c r="AK422" s="13"/>
      <c r="AL422" s="13"/>
      <c r="AM422" s="13"/>
      <c r="AN422" s="13"/>
      <c r="AO422" s="13"/>
      <c r="AP422" s="13"/>
      <c r="AQ422" s="13"/>
      <c r="AR422" s="13"/>
    </row>
    <row r="423" spans="30:44" x14ac:dyDescent="0.3">
      <c r="AD423" s="13"/>
      <c r="AE423" s="13"/>
      <c r="AF423" s="13"/>
      <c r="AJ423" s="13"/>
      <c r="AK423" s="13"/>
      <c r="AL423" s="13"/>
      <c r="AM423" s="13"/>
      <c r="AN423" s="13"/>
      <c r="AO423" s="13"/>
      <c r="AP423" s="13"/>
      <c r="AQ423" s="13"/>
      <c r="AR423" s="13"/>
    </row>
    <row r="424" spans="30:44" x14ac:dyDescent="0.3">
      <c r="AD424" s="13"/>
      <c r="AE424" s="13"/>
      <c r="AF424" s="13"/>
      <c r="AJ424" s="13"/>
      <c r="AK424" s="13"/>
      <c r="AL424" s="13"/>
      <c r="AM424" s="13"/>
      <c r="AN424" s="13"/>
      <c r="AO424" s="13"/>
      <c r="AP424" s="13"/>
      <c r="AQ424" s="13"/>
      <c r="AR424" s="13"/>
    </row>
    <row r="425" spans="30:44" x14ac:dyDescent="0.3">
      <c r="AD425" s="13"/>
      <c r="AE425" s="13"/>
      <c r="AF425" s="13"/>
      <c r="AJ425" s="13"/>
      <c r="AK425" s="13"/>
      <c r="AL425" s="13"/>
      <c r="AM425" s="13"/>
      <c r="AN425" s="13"/>
      <c r="AO425" s="13"/>
      <c r="AP425" s="13"/>
      <c r="AQ425" s="13"/>
      <c r="AR425" s="13"/>
    </row>
    <row r="426" spans="30:44" x14ac:dyDescent="0.3">
      <c r="AD426" s="13"/>
      <c r="AE426" s="13"/>
      <c r="AF426" s="13"/>
      <c r="AJ426" s="13"/>
      <c r="AK426" s="13"/>
      <c r="AL426" s="13"/>
      <c r="AM426" s="13"/>
      <c r="AN426" s="13"/>
      <c r="AO426" s="13"/>
      <c r="AP426" s="13"/>
      <c r="AQ426" s="13"/>
      <c r="AR426" s="13"/>
    </row>
    <row r="427" spans="30:44" x14ac:dyDescent="0.3">
      <c r="AD427" s="13"/>
      <c r="AE427" s="13"/>
      <c r="AF427" s="13"/>
      <c r="AJ427" s="13"/>
      <c r="AK427" s="13"/>
      <c r="AL427" s="13"/>
      <c r="AM427" s="13"/>
      <c r="AN427" s="13"/>
      <c r="AO427" s="13"/>
      <c r="AP427" s="13"/>
      <c r="AQ427" s="13"/>
      <c r="AR427" s="13"/>
    </row>
    <row r="428" spans="30:44" x14ac:dyDescent="0.3">
      <c r="AD428" s="13"/>
      <c r="AE428" s="13"/>
      <c r="AF428" s="13"/>
      <c r="AJ428" s="13"/>
      <c r="AK428" s="13"/>
      <c r="AL428" s="13"/>
      <c r="AM428" s="13"/>
      <c r="AN428" s="13"/>
      <c r="AO428" s="13"/>
      <c r="AP428" s="13"/>
      <c r="AQ428" s="13"/>
      <c r="AR428" s="13"/>
    </row>
    <row r="429" spans="30:44" x14ac:dyDescent="0.3">
      <c r="AD429" s="13"/>
      <c r="AE429" s="13"/>
      <c r="AF429" s="13"/>
      <c r="AJ429" s="13"/>
      <c r="AK429" s="13"/>
      <c r="AL429" s="13"/>
      <c r="AM429" s="13"/>
      <c r="AN429" s="13"/>
      <c r="AO429" s="13"/>
      <c r="AP429" s="13"/>
      <c r="AQ429" s="13"/>
      <c r="AR429" s="13"/>
    </row>
    <row r="430" spans="30:44" x14ac:dyDescent="0.3">
      <c r="AD430" s="13"/>
      <c r="AE430" s="13"/>
      <c r="AF430" s="13"/>
      <c r="AJ430" s="13"/>
      <c r="AK430" s="13"/>
      <c r="AL430" s="13"/>
      <c r="AM430" s="13"/>
      <c r="AN430" s="13"/>
      <c r="AO430" s="13"/>
      <c r="AP430" s="13"/>
      <c r="AQ430" s="13"/>
      <c r="AR430" s="13"/>
    </row>
    <row r="431" spans="30:44" x14ac:dyDescent="0.3">
      <c r="AD431" s="13"/>
      <c r="AE431" s="13"/>
      <c r="AF431" s="13"/>
      <c r="AJ431" s="13"/>
      <c r="AK431" s="13"/>
      <c r="AL431" s="13"/>
      <c r="AM431" s="13"/>
      <c r="AN431" s="13"/>
      <c r="AO431" s="13"/>
      <c r="AP431" s="13"/>
      <c r="AQ431" s="13"/>
      <c r="AR431" s="13"/>
    </row>
    <row r="432" spans="30:44" x14ac:dyDescent="0.3">
      <c r="AD432" s="13"/>
      <c r="AE432" s="13"/>
      <c r="AF432" s="13"/>
      <c r="AJ432" s="13"/>
      <c r="AK432" s="13"/>
      <c r="AL432" s="13"/>
      <c r="AM432" s="13"/>
      <c r="AN432" s="13"/>
      <c r="AO432" s="13"/>
      <c r="AP432" s="13"/>
      <c r="AQ432" s="13"/>
      <c r="AR432" s="13"/>
    </row>
    <row r="433" spans="30:44" x14ac:dyDescent="0.3">
      <c r="AD433" s="13"/>
      <c r="AE433" s="13"/>
      <c r="AF433" s="13"/>
      <c r="AJ433" s="13"/>
      <c r="AK433" s="13"/>
      <c r="AL433" s="13"/>
      <c r="AM433" s="13"/>
      <c r="AN433" s="13"/>
      <c r="AO433" s="13"/>
      <c r="AP433" s="13"/>
      <c r="AQ433" s="13"/>
      <c r="AR433" s="13"/>
    </row>
    <row r="434" spans="30:44" x14ac:dyDescent="0.3">
      <c r="AD434" s="13"/>
      <c r="AE434" s="13"/>
      <c r="AF434" s="13"/>
      <c r="AJ434" s="13"/>
      <c r="AK434" s="13"/>
      <c r="AL434" s="13"/>
      <c r="AM434" s="13"/>
      <c r="AN434" s="13"/>
      <c r="AO434" s="13"/>
      <c r="AP434" s="13"/>
      <c r="AQ434" s="13"/>
      <c r="AR434" s="13"/>
    </row>
    <row r="435" spans="30:44" x14ac:dyDescent="0.3">
      <c r="AD435" s="13"/>
      <c r="AE435" s="13"/>
      <c r="AF435" s="13"/>
      <c r="AJ435" s="13"/>
      <c r="AK435" s="13"/>
      <c r="AL435" s="13"/>
      <c r="AM435" s="13"/>
      <c r="AN435" s="13"/>
      <c r="AO435" s="13"/>
      <c r="AP435" s="13"/>
      <c r="AQ435" s="13"/>
      <c r="AR435" s="13"/>
    </row>
    <row r="436" spans="30:44" x14ac:dyDescent="0.3">
      <c r="AD436" s="13"/>
      <c r="AE436" s="13"/>
      <c r="AF436" s="13"/>
      <c r="AJ436" s="13"/>
      <c r="AK436" s="13"/>
      <c r="AL436" s="13"/>
      <c r="AM436" s="13"/>
      <c r="AN436" s="13"/>
      <c r="AO436" s="13"/>
      <c r="AP436" s="13"/>
      <c r="AQ436" s="13"/>
      <c r="AR436" s="13"/>
    </row>
    <row r="437" spans="30:44" x14ac:dyDescent="0.3">
      <c r="AD437" s="13"/>
      <c r="AE437" s="13"/>
      <c r="AF437" s="13"/>
      <c r="AJ437" s="13"/>
      <c r="AK437" s="13"/>
      <c r="AL437" s="13"/>
      <c r="AM437" s="13"/>
      <c r="AN437" s="13"/>
      <c r="AO437" s="13"/>
      <c r="AP437" s="13"/>
      <c r="AQ437" s="13"/>
      <c r="AR437" s="13"/>
    </row>
    <row r="438" spans="30:44" x14ac:dyDescent="0.3">
      <c r="AD438" s="13"/>
      <c r="AE438" s="13"/>
      <c r="AF438" s="13"/>
      <c r="AJ438" s="13"/>
      <c r="AK438" s="13"/>
      <c r="AL438" s="13"/>
      <c r="AM438" s="13"/>
      <c r="AN438" s="13"/>
      <c r="AO438" s="13"/>
      <c r="AP438" s="13"/>
      <c r="AQ438" s="13"/>
      <c r="AR438" s="13"/>
    </row>
    <row r="439" spans="30:44" x14ac:dyDescent="0.3">
      <c r="AD439" s="13"/>
      <c r="AE439" s="13"/>
      <c r="AF439" s="13"/>
      <c r="AJ439" s="13"/>
      <c r="AK439" s="13"/>
      <c r="AL439" s="13"/>
      <c r="AM439" s="13"/>
      <c r="AN439" s="13"/>
      <c r="AO439" s="13"/>
      <c r="AP439" s="13"/>
      <c r="AQ439" s="13"/>
      <c r="AR439" s="13"/>
    </row>
    <row r="440" spans="30:44" x14ac:dyDescent="0.3">
      <c r="AD440" s="13"/>
      <c r="AE440" s="13"/>
      <c r="AF440" s="13"/>
      <c r="AJ440" s="13"/>
      <c r="AK440" s="13"/>
      <c r="AL440" s="13"/>
      <c r="AM440" s="13"/>
      <c r="AN440" s="13"/>
      <c r="AO440" s="13"/>
      <c r="AP440" s="13"/>
      <c r="AQ440" s="13"/>
      <c r="AR440" s="13"/>
    </row>
    <row r="441" spans="30:44" x14ac:dyDescent="0.3">
      <c r="AD441" s="13"/>
      <c r="AE441" s="13"/>
      <c r="AF441" s="13"/>
      <c r="AJ441" s="13"/>
      <c r="AK441" s="13"/>
      <c r="AL441" s="13"/>
      <c r="AM441" s="13"/>
      <c r="AN441" s="13"/>
      <c r="AO441" s="13"/>
      <c r="AP441" s="13"/>
      <c r="AQ441" s="13"/>
      <c r="AR441" s="13"/>
    </row>
    <row r="442" spans="30:44" x14ac:dyDescent="0.3">
      <c r="AD442" s="13"/>
      <c r="AE442" s="13"/>
      <c r="AF442" s="13"/>
      <c r="AJ442" s="13"/>
      <c r="AK442" s="13"/>
      <c r="AL442" s="13"/>
      <c r="AM442" s="13"/>
      <c r="AN442" s="13"/>
      <c r="AO442" s="13"/>
      <c r="AP442" s="13"/>
      <c r="AQ442" s="13"/>
      <c r="AR442" s="13"/>
    </row>
    <row r="443" spans="30:44" x14ac:dyDescent="0.3">
      <c r="AD443" s="13"/>
      <c r="AE443" s="13"/>
      <c r="AF443" s="13"/>
      <c r="AJ443" s="13"/>
      <c r="AK443" s="13"/>
      <c r="AL443" s="13"/>
      <c r="AM443" s="13"/>
      <c r="AN443" s="13"/>
      <c r="AO443" s="13"/>
      <c r="AP443" s="13"/>
      <c r="AQ443" s="13"/>
      <c r="AR443" s="13"/>
    </row>
    <row r="444" spans="30:44" x14ac:dyDescent="0.3">
      <c r="AD444" s="13"/>
      <c r="AE444" s="13"/>
      <c r="AF444" s="13"/>
      <c r="AJ444" s="13"/>
      <c r="AK444" s="13"/>
      <c r="AL444" s="13"/>
      <c r="AM444" s="13"/>
      <c r="AN444" s="13"/>
      <c r="AO444" s="13"/>
      <c r="AP444" s="13"/>
      <c r="AQ444" s="13"/>
      <c r="AR444" s="13"/>
    </row>
    <row r="445" spans="30:44" x14ac:dyDescent="0.3">
      <c r="AD445" s="13"/>
      <c r="AE445" s="13"/>
      <c r="AF445" s="13"/>
      <c r="AJ445" s="13"/>
      <c r="AK445" s="13"/>
      <c r="AL445" s="13"/>
      <c r="AM445" s="13"/>
      <c r="AN445" s="13"/>
      <c r="AO445" s="13"/>
      <c r="AP445" s="13"/>
      <c r="AQ445" s="13"/>
      <c r="AR445" s="13"/>
    </row>
    <row r="446" spans="30:44" x14ac:dyDescent="0.3">
      <c r="AD446" s="13"/>
      <c r="AE446" s="13"/>
      <c r="AF446" s="13"/>
      <c r="AJ446" s="13"/>
      <c r="AK446" s="13"/>
      <c r="AL446" s="13"/>
      <c r="AM446" s="13"/>
      <c r="AN446" s="13"/>
      <c r="AO446" s="13"/>
      <c r="AP446" s="13"/>
      <c r="AQ446" s="13"/>
      <c r="AR446" s="13"/>
    </row>
    <row r="447" spans="30:44" x14ac:dyDescent="0.3">
      <c r="AD447" s="13"/>
      <c r="AE447" s="13"/>
      <c r="AF447" s="13"/>
      <c r="AJ447" s="13"/>
      <c r="AK447" s="13"/>
      <c r="AL447" s="13"/>
      <c r="AM447" s="13"/>
      <c r="AN447" s="13"/>
      <c r="AO447" s="13"/>
      <c r="AP447" s="13"/>
      <c r="AQ447" s="13"/>
      <c r="AR447" s="13"/>
    </row>
    <row r="448" spans="30:44" x14ac:dyDescent="0.3">
      <c r="AD448" s="13"/>
      <c r="AE448" s="13"/>
      <c r="AF448" s="13"/>
      <c r="AJ448" s="13"/>
      <c r="AK448" s="13"/>
      <c r="AL448" s="13"/>
      <c r="AM448" s="13"/>
      <c r="AN448" s="13"/>
      <c r="AO448" s="13"/>
      <c r="AP448" s="13"/>
      <c r="AQ448" s="13"/>
      <c r="AR448" s="13"/>
    </row>
    <row r="449" spans="30:44" x14ac:dyDescent="0.3">
      <c r="AD449" s="13"/>
      <c r="AE449" s="13"/>
      <c r="AF449" s="13"/>
      <c r="AJ449" s="13"/>
      <c r="AK449" s="13"/>
      <c r="AL449" s="13"/>
      <c r="AM449" s="13"/>
      <c r="AN449" s="13"/>
      <c r="AO449" s="13"/>
      <c r="AP449" s="13"/>
      <c r="AQ449" s="13"/>
      <c r="AR449" s="13"/>
    </row>
    <row r="450" spans="30:44" x14ac:dyDescent="0.3">
      <c r="AD450" s="13"/>
      <c r="AE450" s="13"/>
      <c r="AF450" s="13"/>
      <c r="AJ450" s="13"/>
      <c r="AK450" s="13"/>
      <c r="AL450" s="13"/>
      <c r="AM450" s="13"/>
      <c r="AN450" s="13"/>
      <c r="AO450" s="13"/>
      <c r="AP450" s="13"/>
      <c r="AQ450" s="13"/>
      <c r="AR450" s="13"/>
    </row>
    <row r="451" spans="30:44" x14ac:dyDescent="0.3">
      <c r="AD451" s="13"/>
      <c r="AE451" s="13"/>
      <c r="AF451" s="13"/>
      <c r="AJ451" s="13"/>
      <c r="AK451" s="13"/>
      <c r="AL451" s="13"/>
      <c r="AM451" s="13"/>
      <c r="AN451" s="13"/>
      <c r="AO451" s="13"/>
      <c r="AP451" s="13"/>
      <c r="AQ451" s="13"/>
      <c r="AR451" s="13"/>
    </row>
    <row r="452" spans="30:44" x14ac:dyDescent="0.3">
      <c r="AD452" s="13"/>
      <c r="AE452" s="13"/>
      <c r="AF452" s="13"/>
      <c r="AJ452" s="13"/>
      <c r="AK452" s="13"/>
      <c r="AL452" s="13"/>
      <c r="AM452" s="13"/>
      <c r="AN452" s="13"/>
      <c r="AO452" s="13"/>
      <c r="AP452" s="13"/>
      <c r="AQ452" s="13"/>
      <c r="AR452" s="13"/>
    </row>
    <row r="453" spans="30:44" x14ac:dyDescent="0.3">
      <c r="AD453" s="13"/>
      <c r="AE453" s="13"/>
      <c r="AF453" s="13"/>
      <c r="AJ453" s="13"/>
      <c r="AK453" s="13"/>
      <c r="AL453" s="13"/>
      <c r="AM453" s="13"/>
      <c r="AN453" s="13"/>
      <c r="AO453" s="13"/>
      <c r="AP453" s="13"/>
      <c r="AQ453" s="13"/>
      <c r="AR453" s="13"/>
    </row>
    <row r="454" spans="30:44" x14ac:dyDescent="0.3">
      <c r="AD454" s="13"/>
      <c r="AE454" s="13"/>
      <c r="AF454" s="13"/>
      <c r="AJ454" s="13"/>
      <c r="AK454" s="13"/>
      <c r="AL454" s="13"/>
      <c r="AM454" s="13"/>
      <c r="AN454" s="13"/>
      <c r="AO454" s="13"/>
      <c r="AP454" s="13"/>
      <c r="AQ454" s="13"/>
      <c r="AR454" s="13"/>
    </row>
    <row r="455" spans="30:44" x14ac:dyDescent="0.3">
      <c r="AD455" s="13"/>
      <c r="AE455" s="13"/>
      <c r="AF455" s="13"/>
      <c r="AJ455" s="13"/>
      <c r="AK455" s="13"/>
      <c r="AL455" s="13"/>
      <c r="AM455" s="13"/>
      <c r="AN455" s="13"/>
      <c r="AO455" s="13"/>
      <c r="AP455" s="13"/>
      <c r="AQ455" s="13"/>
      <c r="AR455" s="13"/>
    </row>
    <row r="456" spans="30:44" x14ac:dyDescent="0.3">
      <c r="AD456" s="13"/>
      <c r="AE456" s="13"/>
      <c r="AF456" s="13"/>
      <c r="AJ456" s="13"/>
      <c r="AK456" s="13"/>
      <c r="AL456" s="13"/>
      <c r="AM456" s="13"/>
      <c r="AN456" s="13"/>
      <c r="AO456" s="13"/>
      <c r="AP456" s="13"/>
      <c r="AQ456" s="13"/>
      <c r="AR456" s="13"/>
    </row>
    <row r="457" spans="30:44" x14ac:dyDescent="0.3">
      <c r="AD457" s="13"/>
      <c r="AE457" s="13"/>
      <c r="AF457" s="13"/>
      <c r="AJ457" s="13"/>
      <c r="AK457" s="13"/>
      <c r="AL457" s="13"/>
      <c r="AM457" s="13"/>
      <c r="AN457" s="13"/>
      <c r="AO457" s="13"/>
      <c r="AP457" s="13"/>
      <c r="AQ457" s="13"/>
      <c r="AR457" s="13"/>
    </row>
    <row r="458" spans="30:44" x14ac:dyDescent="0.3">
      <c r="AD458" s="13"/>
      <c r="AE458" s="13"/>
      <c r="AF458" s="13"/>
      <c r="AJ458" s="13"/>
      <c r="AK458" s="13"/>
      <c r="AL458" s="13"/>
      <c r="AM458" s="13"/>
      <c r="AN458" s="13"/>
      <c r="AO458" s="13"/>
      <c r="AP458" s="13"/>
      <c r="AQ458" s="13"/>
      <c r="AR458" s="13"/>
    </row>
    <row r="459" spans="30:44" x14ac:dyDescent="0.3">
      <c r="AD459" s="13"/>
      <c r="AE459" s="13"/>
      <c r="AF459" s="13"/>
      <c r="AJ459" s="13"/>
      <c r="AK459" s="13"/>
      <c r="AL459" s="13"/>
      <c r="AM459" s="13"/>
      <c r="AN459" s="13"/>
      <c r="AO459" s="13"/>
      <c r="AP459" s="13"/>
      <c r="AQ459" s="13"/>
      <c r="AR459" s="13"/>
    </row>
    <row r="460" spans="30:44" x14ac:dyDescent="0.3">
      <c r="AD460" s="13"/>
      <c r="AE460" s="13"/>
      <c r="AF460" s="13"/>
      <c r="AJ460" s="13"/>
      <c r="AK460" s="13"/>
      <c r="AL460" s="13"/>
      <c r="AM460" s="13"/>
      <c r="AN460" s="13"/>
      <c r="AO460" s="13"/>
      <c r="AP460" s="13"/>
      <c r="AQ460" s="13"/>
      <c r="AR460" s="13"/>
    </row>
    <row r="461" spans="30:44" x14ac:dyDescent="0.3">
      <c r="AD461" s="13"/>
      <c r="AE461" s="13"/>
      <c r="AF461" s="13"/>
      <c r="AJ461" s="13"/>
      <c r="AK461" s="13"/>
      <c r="AL461" s="13"/>
      <c r="AM461" s="13"/>
      <c r="AN461" s="13"/>
      <c r="AO461" s="13"/>
      <c r="AP461" s="13"/>
      <c r="AQ461" s="13"/>
      <c r="AR461" s="13"/>
    </row>
    <row r="462" spans="30:44" x14ac:dyDescent="0.3">
      <c r="AD462" s="13"/>
      <c r="AE462" s="13"/>
      <c r="AF462" s="13"/>
      <c r="AJ462" s="13"/>
      <c r="AK462" s="13"/>
      <c r="AL462" s="13"/>
      <c r="AM462" s="13"/>
      <c r="AN462" s="13"/>
      <c r="AO462" s="13"/>
      <c r="AP462" s="13"/>
      <c r="AQ462" s="13"/>
      <c r="AR462" s="13"/>
    </row>
    <row r="463" spans="30:44" x14ac:dyDescent="0.3">
      <c r="AD463" s="13"/>
      <c r="AE463" s="13"/>
      <c r="AF463" s="13"/>
      <c r="AJ463" s="13"/>
      <c r="AK463" s="13"/>
      <c r="AL463" s="13"/>
      <c r="AM463" s="13"/>
      <c r="AN463" s="13"/>
      <c r="AO463" s="13"/>
      <c r="AP463" s="13"/>
      <c r="AQ463" s="13"/>
      <c r="AR463" s="13"/>
    </row>
    <row r="464" spans="30:44" x14ac:dyDescent="0.3">
      <c r="AD464" s="13"/>
      <c r="AE464" s="13"/>
      <c r="AF464" s="13"/>
      <c r="AJ464" s="13"/>
      <c r="AK464" s="13"/>
      <c r="AL464" s="13"/>
      <c r="AM464" s="13"/>
      <c r="AN464" s="13"/>
      <c r="AO464" s="13"/>
      <c r="AP464" s="13"/>
      <c r="AQ464" s="13"/>
      <c r="AR464" s="13"/>
    </row>
    <row r="465" spans="30:44" x14ac:dyDescent="0.3">
      <c r="AD465" s="13"/>
      <c r="AE465" s="13"/>
      <c r="AF465" s="13"/>
      <c r="AJ465" s="13"/>
      <c r="AK465" s="13"/>
      <c r="AL465" s="13"/>
      <c r="AM465" s="13"/>
      <c r="AN465" s="13"/>
      <c r="AO465" s="13"/>
      <c r="AP465" s="13"/>
      <c r="AQ465" s="13"/>
      <c r="AR465" s="13"/>
    </row>
    <row r="466" spans="30:44" x14ac:dyDescent="0.3">
      <c r="AD466" s="13"/>
      <c r="AE466" s="13"/>
      <c r="AF466" s="13"/>
      <c r="AJ466" s="13"/>
      <c r="AK466" s="13"/>
      <c r="AL466" s="13"/>
      <c r="AM466" s="13"/>
      <c r="AN466" s="13"/>
      <c r="AO466" s="13"/>
      <c r="AP466" s="13"/>
      <c r="AQ466" s="13"/>
      <c r="AR466" s="13"/>
    </row>
    <row r="467" spans="30:44" x14ac:dyDescent="0.3">
      <c r="AD467" s="13"/>
      <c r="AE467" s="13"/>
      <c r="AF467" s="13"/>
      <c r="AJ467" s="13"/>
      <c r="AK467" s="13"/>
      <c r="AL467" s="13"/>
      <c r="AM467" s="13"/>
      <c r="AN467" s="13"/>
      <c r="AO467" s="13"/>
      <c r="AP467" s="13"/>
      <c r="AQ467" s="13"/>
      <c r="AR467" s="13"/>
    </row>
    <row r="468" spans="30:44" x14ac:dyDescent="0.3">
      <c r="AD468" s="13"/>
      <c r="AE468" s="13"/>
      <c r="AF468" s="13"/>
      <c r="AJ468" s="13"/>
      <c r="AK468" s="13"/>
      <c r="AL468" s="13"/>
      <c r="AM468" s="13"/>
      <c r="AN468" s="13"/>
      <c r="AO468" s="13"/>
      <c r="AP468" s="13"/>
      <c r="AQ468" s="13"/>
      <c r="AR468" s="13"/>
    </row>
    <row r="469" spans="30:44" x14ac:dyDescent="0.3">
      <c r="AD469" s="13"/>
      <c r="AE469" s="13"/>
      <c r="AF469" s="13"/>
      <c r="AJ469" s="13"/>
      <c r="AK469" s="13"/>
      <c r="AL469" s="13"/>
      <c r="AM469" s="13"/>
      <c r="AN469" s="13"/>
      <c r="AO469" s="13"/>
      <c r="AP469" s="13"/>
      <c r="AQ469" s="13"/>
      <c r="AR469" s="13"/>
    </row>
    <row r="470" spans="30:44" x14ac:dyDescent="0.3">
      <c r="AD470" s="13"/>
      <c r="AE470" s="13"/>
      <c r="AF470" s="13"/>
      <c r="AJ470" s="13"/>
      <c r="AK470" s="13"/>
      <c r="AL470" s="13"/>
      <c r="AM470" s="13"/>
      <c r="AN470" s="13"/>
      <c r="AO470" s="13"/>
      <c r="AP470" s="13"/>
      <c r="AQ470" s="13"/>
      <c r="AR470" s="13"/>
    </row>
    <row r="471" spans="30:44" x14ac:dyDescent="0.3">
      <c r="AD471" s="13"/>
      <c r="AE471" s="13"/>
      <c r="AF471" s="13"/>
      <c r="AJ471" s="13"/>
      <c r="AK471" s="13"/>
      <c r="AL471" s="13"/>
      <c r="AM471" s="13"/>
      <c r="AN471" s="13"/>
      <c r="AO471" s="13"/>
      <c r="AP471" s="13"/>
      <c r="AQ471" s="13"/>
      <c r="AR471" s="13"/>
    </row>
    <row r="472" spans="30:44" x14ac:dyDescent="0.3">
      <c r="AD472" s="13"/>
      <c r="AE472" s="13"/>
      <c r="AF472" s="13"/>
      <c r="AJ472" s="13"/>
      <c r="AK472" s="13"/>
      <c r="AL472" s="13"/>
      <c r="AM472" s="13"/>
      <c r="AN472" s="13"/>
      <c r="AO472" s="13"/>
      <c r="AP472" s="13"/>
      <c r="AQ472" s="13"/>
      <c r="AR472" s="13"/>
    </row>
    <row r="473" spans="30:44" x14ac:dyDescent="0.3">
      <c r="AD473" s="13"/>
      <c r="AE473" s="13"/>
      <c r="AF473" s="13"/>
      <c r="AJ473" s="13"/>
      <c r="AK473" s="13"/>
      <c r="AL473" s="13"/>
      <c r="AM473" s="13"/>
      <c r="AN473" s="13"/>
      <c r="AO473" s="13"/>
      <c r="AP473" s="13"/>
      <c r="AQ473" s="13"/>
      <c r="AR473" s="13"/>
    </row>
    <row r="474" spans="30:44" x14ac:dyDescent="0.3">
      <c r="AD474" s="13"/>
      <c r="AE474" s="13"/>
      <c r="AF474" s="13"/>
      <c r="AJ474" s="13"/>
      <c r="AK474" s="13"/>
      <c r="AL474" s="13"/>
      <c r="AM474" s="13"/>
      <c r="AN474" s="13"/>
      <c r="AO474" s="13"/>
      <c r="AP474" s="13"/>
      <c r="AQ474" s="13"/>
      <c r="AR474" s="13"/>
    </row>
    <row r="475" spans="30:44" x14ac:dyDescent="0.3">
      <c r="AD475" s="13"/>
      <c r="AE475" s="13"/>
      <c r="AF475" s="13"/>
      <c r="AJ475" s="13"/>
      <c r="AK475" s="13"/>
      <c r="AL475" s="13"/>
      <c r="AM475" s="13"/>
      <c r="AN475" s="13"/>
      <c r="AO475" s="13"/>
      <c r="AP475" s="13"/>
      <c r="AQ475" s="13"/>
      <c r="AR475" s="13"/>
    </row>
    <row r="476" spans="30:44" x14ac:dyDescent="0.3">
      <c r="AD476" s="13"/>
      <c r="AE476" s="13"/>
      <c r="AF476" s="13"/>
      <c r="AJ476" s="13"/>
      <c r="AK476" s="13"/>
      <c r="AL476" s="13"/>
      <c r="AM476" s="13"/>
      <c r="AN476" s="13"/>
      <c r="AO476" s="13"/>
      <c r="AP476" s="13"/>
      <c r="AQ476" s="13"/>
      <c r="AR476" s="13"/>
    </row>
    <row r="477" spans="30:44" x14ac:dyDescent="0.3">
      <c r="AD477" s="13"/>
      <c r="AE477" s="13"/>
      <c r="AF477" s="13"/>
      <c r="AJ477" s="13"/>
      <c r="AK477" s="13"/>
      <c r="AL477" s="13"/>
      <c r="AM477" s="13"/>
      <c r="AN477" s="13"/>
      <c r="AO477" s="13"/>
      <c r="AP477" s="13"/>
      <c r="AQ477" s="13"/>
      <c r="AR477" s="13"/>
    </row>
    <row r="478" spans="30:44" x14ac:dyDescent="0.3">
      <c r="AD478" s="13"/>
      <c r="AE478" s="13"/>
      <c r="AF478" s="13"/>
      <c r="AJ478" s="13"/>
      <c r="AK478" s="13"/>
      <c r="AL478" s="13"/>
      <c r="AM478" s="13"/>
      <c r="AN478" s="13"/>
      <c r="AO478" s="13"/>
      <c r="AP478" s="13"/>
      <c r="AQ478" s="13"/>
      <c r="AR478" s="13"/>
    </row>
    <row r="479" spans="30:44" x14ac:dyDescent="0.3">
      <c r="AD479" s="13"/>
      <c r="AE479" s="13"/>
      <c r="AF479" s="13"/>
      <c r="AJ479" s="13"/>
      <c r="AK479" s="13"/>
      <c r="AL479" s="13"/>
      <c r="AM479" s="13"/>
      <c r="AN479" s="13"/>
      <c r="AO479" s="13"/>
      <c r="AP479" s="13"/>
      <c r="AQ479" s="13"/>
      <c r="AR479" s="13"/>
    </row>
    <row r="480" spans="30:44" x14ac:dyDescent="0.3">
      <c r="AD480" s="13"/>
      <c r="AE480" s="13"/>
      <c r="AF480" s="13"/>
      <c r="AJ480" s="13"/>
      <c r="AK480" s="13"/>
      <c r="AL480" s="13"/>
      <c r="AM480" s="13"/>
      <c r="AN480" s="13"/>
      <c r="AO480" s="13"/>
      <c r="AP480" s="13"/>
      <c r="AQ480" s="13"/>
      <c r="AR480" s="13"/>
    </row>
    <row r="481" spans="30:44" x14ac:dyDescent="0.3">
      <c r="AD481" s="13"/>
      <c r="AE481" s="13"/>
      <c r="AF481" s="13"/>
      <c r="AJ481" s="13"/>
      <c r="AK481" s="13"/>
      <c r="AL481" s="13"/>
      <c r="AM481" s="13"/>
      <c r="AN481" s="13"/>
      <c r="AO481" s="13"/>
      <c r="AP481" s="13"/>
      <c r="AQ481" s="13"/>
      <c r="AR481" s="13"/>
    </row>
    <row r="482" spans="30:44" x14ac:dyDescent="0.3">
      <c r="AD482" s="13"/>
      <c r="AE482" s="13"/>
      <c r="AF482" s="13"/>
      <c r="AJ482" s="13"/>
      <c r="AK482" s="13"/>
      <c r="AL482" s="13"/>
      <c r="AM482" s="13"/>
      <c r="AN482" s="13"/>
      <c r="AO482" s="13"/>
      <c r="AP482" s="13"/>
      <c r="AQ482" s="13"/>
      <c r="AR482" s="13"/>
    </row>
    <row r="483" spans="30:44" x14ac:dyDescent="0.3">
      <c r="AD483" s="13"/>
      <c r="AE483" s="13"/>
      <c r="AF483" s="13"/>
      <c r="AJ483" s="13"/>
      <c r="AK483" s="13"/>
      <c r="AL483" s="13"/>
      <c r="AM483" s="13"/>
      <c r="AN483" s="13"/>
      <c r="AO483" s="13"/>
      <c r="AP483" s="13"/>
      <c r="AQ483" s="13"/>
      <c r="AR483" s="13"/>
    </row>
    <row r="484" spans="30:44" x14ac:dyDescent="0.3">
      <c r="AD484" s="13"/>
      <c r="AE484" s="13"/>
      <c r="AF484" s="13"/>
      <c r="AJ484" s="13"/>
      <c r="AK484" s="13"/>
      <c r="AL484" s="13"/>
      <c r="AM484" s="13"/>
      <c r="AN484" s="13"/>
      <c r="AO484" s="13"/>
      <c r="AP484" s="13"/>
      <c r="AQ484" s="13"/>
      <c r="AR484" s="13"/>
    </row>
    <row r="485" spans="30:44" x14ac:dyDescent="0.3">
      <c r="AD485" s="13"/>
      <c r="AE485" s="13"/>
      <c r="AF485" s="13"/>
      <c r="AJ485" s="13"/>
      <c r="AK485" s="13"/>
      <c r="AL485" s="13"/>
      <c r="AM485" s="13"/>
      <c r="AN485" s="13"/>
      <c r="AO485" s="13"/>
      <c r="AP485" s="13"/>
      <c r="AQ485" s="13"/>
      <c r="AR485" s="13"/>
    </row>
    <row r="486" spans="30:44" x14ac:dyDescent="0.3">
      <c r="AD486" s="13"/>
      <c r="AE486" s="13"/>
      <c r="AF486" s="13"/>
      <c r="AJ486" s="13"/>
      <c r="AK486" s="13"/>
      <c r="AL486" s="13"/>
      <c r="AM486" s="13"/>
      <c r="AN486" s="13"/>
      <c r="AO486" s="13"/>
      <c r="AP486" s="13"/>
      <c r="AQ486" s="13"/>
      <c r="AR486" s="13"/>
    </row>
    <row r="487" spans="30:44" x14ac:dyDescent="0.3">
      <c r="AD487" s="13"/>
      <c r="AE487" s="13"/>
      <c r="AF487" s="13"/>
      <c r="AJ487" s="13"/>
      <c r="AK487" s="13"/>
      <c r="AL487" s="13"/>
      <c r="AM487" s="13"/>
      <c r="AN487" s="13"/>
      <c r="AO487" s="13"/>
      <c r="AP487" s="13"/>
      <c r="AQ487" s="13"/>
      <c r="AR487" s="13"/>
    </row>
    <row r="488" spans="30:44" x14ac:dyDescent="0.3">
      <c r="AD488" s="13"/>
      <c r="AE488" s="13"/>
      <c r="AF488" s="13"/>
      <c r="AJ488" s="13"/>
      <c r="AK488" s="13"/>
      <c r="AL488" s="13"/>
      <c r="AM488" s="13"/>
      <c r="AN488" s="13"/>
      <c r="AO488" s="13"/>
      <c r="AP488" s="13"/>
      <c r="AQ488" s="13"/>
      <c r="AR488" s="13"/>
    </row>
    <row r="489" spans="30:44" x14ac:dyDescent="0.3">
      <c r="AD489" s="13"/>
      <c r="AE489" s="13"/>
      <c r="AF489" s="13"/>
      <c r="AJ489" s="13"/>
      <c r="AK489" s="13"/>
      <c r="AL489" s="13"/>
      <c r="AM489" s="13"/>
      <c r="AN489" s="13"/>
      <c r="AO489" s="13"/>
      <c r="AP489" s="13"/>
      <c r="AQ489" s="13"/>
      <c r="AR489" s="13"/>
    </row>
    <row r="490" spans="30:44" x14ac:dyDescent="0.3">
      <c r="AD490" s="13"/>
      <c r="AE490" s="13"/>
      <c r="AF490" s="13"/>
      <c r="AJ490" s="13"/>
      <c r="AK490" s="13"/>
      <c r="AL490" s="13"/>
      <c r="AM490" s="13"/>
      <c r="AN490" s="13"/>
      <c r="AO490" s="13"/>
      <c r="AP490" s="13"/>
      <c r="AQ490" s="13"/>
      <c r="AR490" s="13"/>
    </row>
    <row r="491" spans="30:44" x14ac:dyDescent="0.3">
      <c r="AD491" s="13"/>
      <c r="AE491" s="13"/>
      <c r="AF491" s="13"/>
      <c r="AJ491" s="13"/>
      <c r="AK491" s="13"/>
      <c r="AL491" s="13"/>
      <c r="AM491" s="13"/>
      <c r="AN491" s="13"/>
      <c r="AO491" s="13"/>
      <c r="AP491" s="13"/>
      <c r="AQ491" s="13"/>
      <c r="AR491" s="13"/>
    </row>
    <row r="492" spans="30:44" x14ac:dyDescent="0.3">
      <c r="AD492" s="13"/>
      <c r="AE492" s="13"/>
      <c r="AF492" s="13"/>
      <c r="AJ492" s="13"/>
      <c r="AK492" s="13"/>
      <c r="AL492" s="13"/>
      <c r="AM492" s="13"/>
      <c r="AN492" s="13"/>
      <c r="AO492" s="13"/>
      <c r="AP492" s="13"/>
      <c r="AQ492" s="13"/>
      <c r="AR492" s="13"/>
    </row>
    <row r="493" spans="30:44" x14ac:dyDescent="0.3">
      <c r="AD493" s="13"/>
      <c r="AE493" s="13"/>
      <c r="AF493" s="13"/>
      <c r="AJ493" s="13"/>
      <c r="AK493" s="13"/>
      <c r="AL493" s="13"/>
      <c r="AM493" s="13"/>
      <c r="AN493" s="13"/>
      <c r="AO493" s="13"/>
      <c r="AP493" s="13"/>
      <c r="AQ493" s="13"/>
      <c r="AR493" s="13"/>
    </row>
    <row r="494" spans="30:44" x14ac:dyDescent="0.3">
      <c r="AD494" s="13"/>
      <c r="AE494" s="13"/>
      <c r="AF494" s="13"/>
      <c r="AJ494" s="13"/>
      <c r="AK494" s="13"/>
      <c r="AL494" s="13"/>
      <c r="AM494" s="13"/>
      <c r="AN494" s="13"/>
      <c r="AO494" s="13"/>
      <c r="AP494" s="13"/>
      <c r="AQ494" s="13"/>
      <c r="AR494" s="13"/>
    </row>
    <row r="495" spans="30:44" x14ac:dyDescent="0.3">
      <c r="AD495" s="13"/>
      <c r="AE495" s="13"/>
      <c r="AF495" s="13"/>
      <c r="AJ495" s="13"/>
      <c r="AK495" s="13"/>
      <c r="AL495" s="13"/>
      <c r="AM495" s="13"/>
      <c r="AN495" s="13"/>
      <c r="AO495" s="13"/>
      <c r="AP495" s="13"/>
      <c r="AQ495" s="13"/>
      <c r="AR495" s="13"/>
    </row>
    <row r="496" spans="30:44" x14ac:dyDescent="0.3">
      <c r="AD496" s="13"/>
      <c r="AE496" s="13"/>
      <c r="AF496" s="13"/>
      <c r="AJ496" s="13"/>
      <c r="AK496" s="13"/>
      <c r="AL496" s="13"/>
      <c r="AM496" s="13"/>
      <c r="AN496" s="13"/>
      <c r="AO496" s="13"/>
      <c r="AP496" s="13"/>
      <c r="AQ496" s="13"/>
      <c r="AR496" s="13"/>
    </row>
    <row r="497" spans="30:44" x14ac:dyDescent="0.3">
      <c r="AD497" s="13"/>
      <c r="AE497" s="13"/>
      <c r="AF497" s="13"/>
      <c r="AJ497" s="13"/>
      <c r="AK497" s="13"/>
      <c r="AL497" s="13"/>
      <c r="AM497" s="13"/>
      <c r="AN497" s="13"/>
      <c r="AO497" s="13"/>
      <c r="AP497" s="13"/>
      <c r="AQ497" s="13"/>
      <c r="AR497" s="13"/>
    </row>
    <row r="498" spans="30:44" x14ac:dyDescent="0.3">
      <c r="AD498" s="13"/>
      <c r="AE498" s="13"/>
      <c r="AF498" s="13"/>
      <c r="AJ498" s="13"/>
      <c r="AK498" s="13"/>
      <c r="AL498" s="13"/>
      <c r="AM498" s="13"/>
      <c r="AN498" s="13"/>
      <c r="AO498" s="13"/>
      <c r="AP498" s="13"/>
      <c r="AQ498" s="13"/>
      <c r="AR498" s="13"/>
    </row>
    <row r="499" spans="30:44" x14ac:dyDescent="0.3">
      <c r="AD499" s="13"/>
      <c r="AE499" s="13"/>
      <c r="AF499" s="13"/>
      <c r="AJ499" s="13"/>
      <c r="AK499" s="13"/>
      <c r="AL499" s="13"/>
      <c r="AM499" s="13"/>
      <c r="AN499" s="13"/>
      <c r="AO499" s="13"/>
      <c r="AP499" s="13"/>
      <c r="AQ499" s="13"/>
      <c r="AR499" s="13"/>
    </row>
    <row r="500" spans="30:44" x14ac:dyDescent="0.3">
      <c r="AD500" s="13"/>
      <c r="AE500" s="13"/>
      <c r="AF500" s="13"/>
      <c r="AJ500" s="13"/>
      <c r="AK500" s="13"/>
      <c r="AL500" s="13"/>
      <c r="AM500" s="13"/>
      <c r="AN500" s="13"/>
      <c r="AO500" s="13"/>
      <c r="AP500" s="13"/>
      <c r="AQ500" s="13"/>
      <c r="AR500" s="13"/>
    </row>
    <row r="501" spans="30:44" x14ac:dyDescent="0.3">
      <c r="AD501" s="13"/>
      <c r="AE501" s="13"/>
      <c r="AF501" s="13"/>
      <c r="AJ501" s="13"/>
      <c r="AK501" s="13"/>
      <c r="AL501" s="13"/>
      <c r="AM501" s="13"/>
      <c r="AN501" s="13"/>
      <c r="AO501" s="13"/>
      <c r="AP501" s="13"/>
      <c r="AQ501" s="13"/>
      <c r="AR501" s="13"/>
    </row>
    <row r="502" spans="30:44" x14ac:dyDescent="0.3">
      <c r="AD502" s="13"/>
      <c r="AE502" s="13"/>
      <c r="AF502" s="13"/>
      <c r="AJ502" s="13"/>
      <c r="AK502" s="13"/>
      <c r="AL502" s="13"/>
      <c r="AM502" s="13"/>
      <c r="AN502" s="13"/>
      <c r="AO502" s="13"/>
      <c r="AP502" s="13"/>
      <c r="AQ502" s="13"/>
      <c r="AR502" s="13"/>
    </row>
    <row r="503" spans="30:44" x14ac:dyDescent="0.3">
      <c r="AD503" s="13"/>
      <c r="AE503" s="13"/>
      <c r="AF503" s="13"/>
      <c r="AJ503" s="13"/>
      <c r="AK503" s="13"/>
      <c r="AL503" s="13"/>
      <c r="AM503" s="13"/>
      <c r="AN503" s="13"/>
      <c r="AO503" s="13"/>
      <c r="AP503" s="13"/>
      <c r="AQ503" s="13"/>
      <c r="AR503" s="13"/>
    </row>
    <row r="504" spans="30:44" x14ac:dyDescent="0.3">
      <c r="AD504" s="13"/>
      <c r="AE504" s="13"/>
      <c r="AF504" s="13"/>
      <c r="AJ504" s="13"/>
      <c r="AK504" s="13"/>
      <c r="AL504" s="13"/>
      <c r="AM504" s="13"/>
      <c r="AN504" s="13"/>
      <c r="AO504" s="13"/>
      <c r="AP504" s="13"/>
      <c r="AQ504" s="13"/>
      <c r="AR504" s="13"/>
    </row>
    <row r="505" spans="30:44" x14ac:dyDescent="0.3">
      <c r="AD505" s="13"/>
      <c r="AE505" s="13"/>
      <c r="AF505" s="13"/>
      <c r="AJ505" s="13"/>
      <c r="AK505" s="13"/>
      <c r="AL505" s="13"/>
      <c r="AM505" s="13"/>
      <c r="AN505" s="13"/>
      <c r="AO505" s="13"/>
      <c r="AP505" s="13"/>
      <c r="AQ505" s="13"/>
      <c r="AR505" s="13"/>
    </row>
    <row r="506" spans="30:44" x14ac:dyDescent="0.3">
      <c r="AD506" s="13"/>
      <c r="AE506" s="13"/>
      <c r="AF506" s="13"/>
      <c r="AJ506" s="13"/>
      <c r="AK506" s="13"/>
      <c r="AL506" s="13"/>
      <c r="AM506" s="13"/>
      <c r="AN506" s="13"/>
      <c r="AO506" s="13"/>
      <c r="AP506" s="13"/>
      <c r="AQ506" s="13"/>
      <c r="AR506" s="13"/>
    </row>
    <row r="507" spans="30:44" x14ac:dyDescent="0.3">
      <c r="AD507" s="13"/>
      <c r="AE507" s="13"/>
      <c r="AF507" s="13"/>
      <c r="AJ507" s="13"/>
      <c r="AK507" s="13"/>
      <c r="AL507" s="13"/>
      <c r="AM507" s="13"/>
      <c r="AN507" s="13"/>
      <c r="AO507" s="13"/>
      <c r="AP507" s="13"/>
      <c r="AQ507" s="13"/>
      <c r="AR507" s="13"/>
    </row>
    <row r="508" spans="30:44" x14ac:dyDescent="0.3">
      <c r="AD508" s="13"/>
      <c r="AE508" s="13"/>
      <c r="AF508" s="13"/>
      <c r="AJ508" s="13"/>
      <c r="AK508" s="13"/>
      <c r="AL508" s="13"/>
      <c r="AM508" s="13"/>
      <c r="AN508" s="13"/>
      <c r="AO508" s="13"/>
      <c r="AP508" s="13"/>
      <c r="AQ508" s="13"/>
      <c r="AR508" s="13"/>
    </row>
    <row r="509" spans="30:44" x14ac:dyDescent="0.3">
      <c r="AD509" s="13"/>
      <c r="AE509" s="13"/>
      <c r="AF509" s="13"/>
      <c r="AJ509" s="13"/>
      <c r="AK509" s="13"/>
      <c r="AL509" s="13"/>
      <c r="AM509" s="13"/>
      <c r="AN509" s="13"/>
      <c r="AO509" s="13"/>
      <c r="AP509" s="13"/>
      <c r="AQ509" s="13"/>
      <c r="AR509" s="13"/>
    </row>
    <row r="510" spans="30:44" x14ac:dyDescent="0.3">
      <c r="AD510" s="13"/>
      <c r="AE510" s="13"/>
      <c r="AF510" s="13"/>
      <c r="AJ510" s="13"/>
      <c r="AK510" s="13"/>
      <c r="AL510" s="13"/>
      <c r="AM510" s="13"/>
      <c r="AN510" s="13"/>
      <c r="AO510" s="13"/>
      <c r="AP510" s="13"/>
      <c r="AQ510" s="13"/>
      <c r="AR510" s="13"/>
    </row>
    <row r="511" spans="30:44" x14ac:dyDescent="0.3">
      <c r="AD511" s="13"/>
      <c r="AE511" s="13"/>
      <c r="AF511" s="13"/>
      <c r="AJ511" s="13"/>
      <c r="AK511" s="13"/>
      <c r="AL511" s="13"/>
      <c r="AM511" s="13"/>
      <c r="AN511" s="13"/>
      <c r="AO511" s="13"/>
      <c r="AP511" s="13"/>
      <c r="AQ511" s="13"/>
      <c r="AR511" s="13"/>
    </row>
    <row r="512" spans="30:44" x14ac:dyDescent="0.3">
      <c r="AD512" s="13"/>
      <c r="AE512" s="13"/>
      <c r="AF512" s="13"/>
      <c r="AJ512" s="13"/>
      <c r="AK512" s="13"/>
      <c r="AL512" s="13"/>
      <c r="AM512" s="13"/>
      <c r="AN512" s="13"/>
      <c r="AO512" s="13"/>
      <c r="AP512" s="13"/>
      <c r="AQ512" s="13"/>
      <c r="AR512" s="13"/>
    </row>
    <row r="513" spans="30:44" x14ac:dyDescent="0.3">
      <c r="AD513" s="13"/>
      <c r="AE513" s="13"/>
      <c r="AF513" s="13"/>
      <c r="AJ513" s="13"/>
      <c r="AK513" s="13"/>
      <c r="AL513" s="13"/>
      <c r="AM513" s="13"/>
      <c r="AN513" s="13"/>
      <c r="AO513" s="13"/>
      <c r="AP513" s="13"/>
      <c r="AQ513" s="13"/>
      <c r="AR513" s="13"/>
    </row>
    <row r="514" spans="30:44" x14ac:dyDescent="0.3">
      <c r="AD514" s="13"/>
      <c r="AE514" s="13"/>
      <c r="AF514" s="13"/>
      <c r="AJ514" s="13"/>
      <c r="AK514" s="13"/>
      <c r="AL514" s="13"/>
      <c r="AM514" s="13"/>
      <c r="AN514" s="13"/>
      <c r="AO514" s="13"/>
      <c r="AP514" s="13"/>
      <c r="AQ514" s="13"/>
      <c r="AR514" s="13"/>
    </row>
    <row r="515" spans="30:44" x14ac:dyDescent="0.3">
      <c r="AD515" s="13"/>
      <c r="AE515" s="13"/>
      <c r="AF515" s="13"/>
      <c r="AJ515" s="13"/>
      <c r="AK515" s="13"/>
      <c r="AL515" s="13"/>
      <c r="AM515" s="13"/>
      <c r="AN515" s="13"/>
      <c r="AO515" s="13"/>
      <c r="AP515" s="13"/>
      <c r="AQ515" s="13"/>
      <c r="AR515" s="13"/>
    </row>
    <row r="516" spans="30:44" x14ac:dyDescent="0.3">
      <c r="AD516" s="13"/>
      <c r="AE516" s="13"/>
      <c r="AF516" s="13"/>
      <c r="AJ516" s="13"/>
      <c r="AK516" s="13"/>
      <c r="AL516" s="13"/>
      <c r="AM516" s="13"/>
      <c r="AN516" s="13"/>
      <c r="AO516" s="13"/>
      <c r="AP516" s="13"/>
      <c r="AQ516" s="13"/>
      <c r="AR516" s="13"/>
    </row>
    <row r="517" spans="30:44" x14ac:dyDescent="0.3">
      <c r="AD517" s="13"/>
      <c r="AE517" s="13"/>
      <c r="AF517" s="13"/>
      <c r="AJ517" s="13"/>
      <c r="AK517" s="13"/>
      <c r="AL517" s="13"/>
      <c r="AM517" s="13"/>
      <c r="AN517" s="13"/>
      <c r="AO517" s="13"/>
      <c r="AP517" s="13"/>
      <c r="AQ517" s="13"/>
      <c r="AR517" s="13"/>
    </row>
    <row r="518" spans="30:44" x14ac:dyDescent="0.3">
      <c r="AD518" s="13"/>
      <c r="AE518" s="13"/>
      <c r="AF518" s="13"/>
      <c r="AJ518" s="13"/>
      <c r="AK518" s="13"/>
      <c r="AL518" s="13"/>
      <c r="AM518" s="13"/>
      <c r="AN518" s="13"/>
      <c r="AO518" s="13"/>
      <c r="AP518" s="13"/>
      <c r="AQ518" s="13"/>
      <c r="AR518" s="13"/>
    </row>
    <row r="519" spans="30:44" x14ac:dyDescent="0.3">
      <c r="AD519" s="13"/>
      <c r="AE519" s="13"/>
      <c r="AF519" s="13"/>
      <c r="AJ519" s="13"/>
      <c r="AK519" s="13"/>
      <c r="AL519" s="13"/>
      <c r="AM519" s="13"/>
      <c r="AN519" s="13"/>
      <c r="AO519" s="13"/>
      <c r="AP519" s="13"/>
      <c r="AQ519" s="13"/>
      <c r="AR519" s="13"/>
    </row>
    <row r="520" spans="30:44" x14ac:dyDescent="0.3">
      <c r="AD520" s="13"/>
      <c r="AE520" s="13"/>
      <c r="AF520" s="13"/>
      <c r="AJ520" s="13"/>
      <c r="AK520" s="13"/>
      <c r="AL520" s="13"/>
      <c r="AM520" s="13"/>
      <c r="AN520" s="13"/>
      <c r="AO520" s="13"/>
      <c r="AP520" s="13"/>
      <c r="AQ520" s="13"/>
      <c r="AR520" s="13"/>
    </row>
    <row r="521" spans="30:44" x14ac:dyDescent="0.3">
      <c r="AD521" s="13"/>
      <c r="AE521" s="13"/>
      <c r="AF521" s="13"/>
      <c r="AJ521" s="13"/>
      <c r="AK521" s="13"/>
      <c r="AL521" s="13"/>
      <c r="AM521" s="13"/>
      <c r="AN521" s="13"/>
      <c r="AO521" s="13"/>
      <c r="AP521" s="13"/>
      <c r="AQ521" s="13"/>
      <c r="AR521" s="13"/>
    </row>
    <row r="522" spans="30:44" x14ac:dyDescent="0.3">
      <c r="AD522" s="13"/>
      <c r="AE522" s="13"/>
      <c r="AF522" s="13"/>
      <c r="AJ522" s="13"/>
      <c r="AK522" s="13"/>
      <c r="AL522" s="13"/>
      <c r="AM522" s="13"/>
      <c r="AN522" s="13"/>
      <c r="AO522" s="13"/>
      <c r="AP522" s="13"/>
      <c r="AQ522" s="13"/>
      <c r="AR522" s="13"/>
    </row>
    <row r="523" spans="30:44" x14ac:dyDescent="0.3">
      <c r="AD523" s="13"/>
      <c r="AE523" s="13"/>
      <c r="AF523" s="13"/>
      <c r="AJ523" s="13"/>
      <c r="AK523" s="13"/>
      <c r="AL523" s="13"/>
      <c r="AM523" s="13"/>
      <c r="AN523" s="13"/>
      <c r="AO523" s="13"/>
      <c r="AP523" s="13"/>
      <c r="AQ523" s="13"/>
      <c r="AR523" s="13"/>
    </row>
    <row r="524" spans="30:44" x14ac:dyDescent="0.3">
      <c r="AD524" s="13"/>
      <c r="AE524" s="13"/>
      <c r="AF524" s="13"/>
      <c r="AJ524" s="13"/>
      <c r="AK524" s="13"/>
      <c r="AL524" s="13"/>
      <c r="AM524" s="13"/>
      <c r="AN524" s="13"/>
      <c r="AO524" s="13"/>
      <c r="AP524" s="13"/>
      <c r="AQ524" s="13"/>
      <c r="AR524" s="13"/>
    </row>
    <row r="525" spans="30:44" x14ac:dyDescent="0.3">
      <c r="AD525" s="13"/>
      <c r="AE525" s="13"/>
      <c r="AF525" s="13"/>
      <c r="AJ525" s="13"/>
      <c r="AK525" s="13"/>
      <c r="AL525" s="13"/>
      <c r="AM525" s="13"/>
      <c r="AN525" s="13"/>
      <c r="AO525" s="13"/>
      <c r="AP525" s="13"/>
      <c r="AQ525" s="13"/>
      <c r="AR525" s="13"/>
    </row>
    <row r="526" spans="30:44" x14ac:dyDescent="0.3">
      <c r="AD526" s="13"/>
      <c r="AE526" s="13"/>
      <c r="AF526" s="13"/>
      <c r="AJ526" s="13"/>
      <c r="AK526" s="13"/>
      <c r="AL526" s="13"/>
      <c r="AM526" s="13"/>
      <c r="AN526" s="13"/>
      <c r="AO526" s="13"/>
      <c r="AP526" s="13"/>
      <c r="AQ526" s="13"/>
      <c r="AR526" s="13"/>
    </row>
    <row r="527" spans="30:44" x14ac:dyDescent="0.3">
      <c r="AD527" s="13"/>
      <c r="AE527" s="13"/>
      <c r="AF527" s="13"/>
      <c r="AJ527" s="13"/>
      <c r="AK527" s="13"/>
      <c r="AL527" s="13"/>
      <c r="AM527" s="13"/>
      <c r="AN527" s="13"/>
      <c r="AO527" s="13"/>
      <c r="AP527" s="13"/>
      <c r="AQ527" s="13"/>
      <c r="AR527" s="13"/>
    </row>
    <row r="528" spans="30:44" x14ac:dyDescent="0.3">
      <c r="AD528" s="13"/>
      <c r="AE528" s="13"/>
      <c r="AF528" s="13"/>
      <c r="AJ528" s="13"/>
      <c r="AK528" s="13"/>
      <c r="AL528" s="13"/>
      <c r="AM528" s="13"/>
      <c r="AN528" s="13"/>
      <c r="AO528" s="13"/>
      <c r="AP528" s="13"/>
      <c r="AQ528" s="13"/>
      <c r="AR528" s="13"/>
    </row>
    <row r="529" spans="30:44" x14ac:dyDescent="0.3">
      <c r="AD529" s="13"/>
      <c r="AE529" s="13"/>
      <c r="AF529" s="13"/>
      <c r="AJ529" s="13"/>
      <c r="AK529" s="13"/>
      <c r="AL529" s="13"/>
      <c r="AM529" s="13"/>
      <c r="AN529" s="13"/>
      <c r="AO529" s="13"/>
      <c r="AP529" s="13"/>
      <c r="AQ529" s="13"/>
      <c r="AR529" s="13"/>
    </row>
    <row r="530" spans="30:44" x14ac:dyDescent="0.3">
      <c r="AD530" s="13"/>
      <c r="AE530" s="13"/>
      <c r="AF530" s="13"/>
      <c r="AJ530" s="13"/>
      <c r="AK530" s="13"/>
      <c r="AL530" s="13"/>
      <c r="AM530" s="13"/>
      <c r="AN530" s="13"/>
      <c r="AO530" s="13"/>
      <c r="AP530" s="13"/>
      <c r="AQ530" s="13"/>
      <c r="AR530" s="13"/>
    </row>
    <row r="531" spans="30:44" x14ac:dyDescent="0.3">
      <c r="AD531" s="13"/>
      <c r="AE531" s="13"/>
      <c r="AF531" s="13"/>
      <c r="AJ531" s="13"/>
      <c r="AK531" s="13"/>
      <c r="AL531" s="13"/>
      <c r="AM531" s="13"/>
      <c r="AN531" s="13"/>
      <c r="AO531" s="13"/>
      <c r="AP531" s="13"/>
      <c r="AQ531" s="13"/>
      <c r="AR531" s="13"/>
    </row>
    <row r="532" spans="30:44" x14ac:dyDescent="0.3">
      <c r="AD532" s="13"/>
      <c r="AE532" s="13"/>
      <c r="AF532" s="13"/>
      <c r="AJ532" s="13"/>
      <c r="AK532" s="13"/>
      <c r="AL532" s="13"/>
      <c r="AM532" s="13"/>
      <c r="AN532" s="13"/>
      <c r="AO532" s="13"/>
      <c r="AP532" s="13"/>
      <c r="AQ532" s="13"/>
      <c r="AR532" s="13"/>
    </row>
    <row r="533" spans="30:44" x14ac:dyDescent="0.3">
      <c r="AD533" s="13"/>
      <c r="AE533" s="13"/>
      <c r="AF533" s="13"/>
      <c r="AJ533" s="13"/>
      <c r="AK533" s="13"/>
      <c r="AL533" s="13"/>
      <c r="AM533" s="13"/>
      <c r="AN533" s="13"/>
      <c r="AO533" s="13"/>
      <c r="AP533" s="13"/>
      <c r="AQ533" s="13"/>
      <c r="AR533" s="13"/>
    </row>
    <row r="534" spans="30:44" x14ac:dyDescent="0.3">
      <c r="AD534" s="13"/>
      <c r="AE534" s="13"/>
      <c r="AF534" s="13"/>
      <c r="AJ534" s="13"/>
      <c r="AK534" s="13"/>
      <c r="AL534" s="13"/>
      <c r="AM534" s="13"/>
      <c r="AN534" s="13"/>
      <c r="AO534" s="13"/>
      <c r="AP534" s="13"/>
      <c r="AQ534" s="13"/>
      <c r="AR534" s="13"/>
    </row>
    <row r="535" spans="30:44" x14ac:dyDescent="0.3">
      <c r="AD535" s="13"/>
      <c r="AE535" s="13"/>
      <c r="AF535" s="13"/>
      <c r="AJ535" s="13"/>
      <c r="AK535" s="13"/>
      <c r="AL535" s="13"/>
      <c r="AM535" s="13"/>
      <c r="AN535" s="13"/>
      <c r="AO535" s="13"/>
      <c r="AP535" s="13"/>
      <c r="AQ535" s="13"/>
      <c r="AR535" s="13"/>
    </row>
    <row r="536" spans="30:44" x14ac:dyDescent="0.3">
      <c r="AD536" s="13"/>
      <c r="AE536" s="13"/>
      <c r="AF536" s="13"/>
      <c r="AJ536" s="13"/>
      <c r="AK536" s="13"/>
      <c r="AL536" s="13"/>
      <c r="AM536" s="13"/>
      <c r="AN536" s="13"/>
      <c r="AO536" s="13"/>
      <c r="AP536" s="13"/>
      <c r="AQ536" s="13"/>
      <c r="AR536" s="13"/>
    </row>
    <row r="537" spans="30:44" x14ac:dyDescent="0.3">
      <c r="AD537" s="13"/>
      <c r="AE537" s="13"/>
      <c r="AF537" s="13"/>
      <c r="AJ537" s="13"/>
      <c r="AK537" s="13"/>
      <c r="AL537" s="13"/>
      <c r="AM537" s="13"/>
      <c r="AN537" s="13"/>
      <c r="AO537" s="13"/>
      <c r="AP537" s="13"/>
      <c r="AQ537" s="13"/>
      <c r="AR537" s="13"/>
    </row>
    <row r="538" spans="30:44" x14ac:dyDescent="0.3">
      <c r="AD538" s="13"/>
      <c r="AE538" s="13"/>
      <c r="AF538" s="13"/>
      <c r="AJ538" s="13"/>
      <c r="AK538" s="13"/>
      <c r="AL538" s="13"/>
      <c r="AM538" s="13"/>
      <c r="AN538" s="13"/>
      <c r="AO538" s="13"/>
      <c r="AP538" s="13"/>
      <c r="AQ538" s="13"/>
      <c r="AR538" s="13"/>
    </row>
    <row r="539" spans="30:44" x14ac:dyDescent="0.3">
      <c r="AD539" s="13"/>
      <c r="AE539" s="13"/>
      <c r="AF539" s="13"/>
      <c r="AJ539" s="13"/>
      <c r="AK539" s="13"/>
      <c r="AL539" s="13"/>
      <c r="AM539" s="13"/>
      <c r="AN539" s="13"/>
      <c r="AO539" s="13"/>
      <c r="AP539" s="13"/>
      <c r="AQ539" s="13"/>
      <c r="AR539" s="13"/>
    </row>
    <row r="540" spans="30:44" x14ac:dyDescent="0.3">
      <c r="AD540" s="13"/>
      <c r="AE540" s="13"/>
      <c r="AF540" s="13"/>
      <c r="AJ540" s="13"/>
      <c r="AK540" s="13"/>
      <c r="AL540" s="13"/>
      <c r="AM540" s="13"/>
      <c r="AN540" s="13"/>
      <c r="AO540" s="13"/>
      <c r="AP540" s="13"/>
      <c r="AQ540" s="13"/>
      <c r="AR540" s="13"/>
    </row>
    <row r="541" spans="30:44" x14ac:dyDescent="0.3">
      <c r="AD541" s="13"/>
      <c r="AE541" s="13"/>
      <c r="AF541" s="13"/>
      <c r="AJ541" s="13"/>
      <c r="AK541" s="13"/>
      <c r="AL541" s="13"/>
      <c r="AM541" s="13"/>
      <c r="AN541" s="13"/>
      <c r="AO541" s="13"/>
      <c r="AP541" s="13"/>
      <c r="AQ541" s="13"/>
      <c r="AR541" s="13"/>
    </row>
    <row r="542" spans="30:44" x14ac:dyDescent="0.3">
      <c r="AD542" s="13"/>
      <c r="AE542" s="13"/>
      <c r="AF542" s="13"/>
      <c r="AJ542" s="13"/>
      <c r="AK542" s="13"/>
      <c r="AL542" s="13"/>
      <c r="AM542" s="13"/>
      <c r="AN542" s="13"/>
      <c r="AO542" s="13"/>
      <c r="AP542" s="13"/>
      <c r="AQ542" s="13"/>
      <c r="AR542" s="13"/>
    </row>
    <row r="543" spans="30:44" x14ac:dyDescent="0.3">
      <c r="AD543" s="13"/>
      <c r="AE543" s="13"/>
      <c r="AF543" s="13"/>
      <c r="AJ543" s="13"/>
      <c r="AK543" s="13"/>
      <c r="AL543" s="13"/>
      <c r="AM543" s="13"/>
      <c r="AN543" s="13"/>
      <c r="AO543" s="13"/>
      <c r="AP543" s="13"/>
      <c r="AQ543" s="13"/>
      <c r="AR543" s="13"/>
    </row>
    <row r="544" spans="30:44" x14ac:dyDescent="0.3">
      <c r="AD544" s="13"/>
      <c r="AE544" s="13"/>
      <c r="AF544" s="13"/>
      <c r="AJ544" s="13"/>
      <c r="AK544" s="13"/>
      <c r="AL544" s="13"/>
      <c r="AM544" s="13"/>
      <c r="AN544" s="13"/>
      <c r="AO544" s="13"/>
      <c r="AP544" s="13"/>
      <c r="AQ544" s="13"/>
      <c r="AR544" s="13"/>
    </row>
    <row r="545" spans="30:44" x14ac:dyDescent="0.3">
      <c r="AD545" s="13"/>
      <c r="AE545" s="13"/>
      <c r="AF545" s="13"/>
      <c r="AJ545" s="13"/>
      <c r="AK545" s="13"/>
      <c r="AL545" s="13"/>
      <c r="AM545" s="13"/>
      <c r="AN545" s="13"/>
      <c r="AO545" s="13"/>
      <c r="AP545" s="13"/>
      <c r="AQ545" s="13"/>
      <c r="AR545" s="13"/>
    </row>
    <row r="546" spans="30:44" x14ac:dyDescent="0.3">
      <c r="AD546" s="13"/>
      <c r="AE546" s="13"/>
      <c r="AF546" s="13"/>
      <c r="AJ546" s="13"/>
      <c r="AK546" s="13"/>
      <c r="AL546" s="13"/>
      <c r="AM546" s="13"/>
      <c r="AN546" s="13"/>
      <c r="AO546" s="13"/>
      <c r="AP546" s="13"/>
      <c r="AQ546" s="13"/>
      <c r="AR546" s="13"/>
    </row>
    <row r="547" spans="30:44" x14ac:dyDescent="0.3">
      <c r="AD547" s="13"/>
      <c r="AE547" s="13"/>
      <c r="AF547" s="13"/>
      <c r="AJ547" s="13"/>
      <c r="AK547" s="13"/>
      <c r="AL547" s="13"/>
      <c r="AM547" s="13"/>
      <c r="AN547" s="13"/>
      <c r="AO547" s="13"/>
      <c r="AP547" s="13"/>
      <c r="AQ547" s="13"/>
      <c r="AR547" s="13"/>
    </row>
    <row r="548" spans="30:44" x14ac:dyDescent="0.3">
      <c r="AD548" s="13"/>
      <c r="AE548" s="13"/>
      <c r="AF548" s="13"/>
      <c r="AJ548" s="13"/>
      <c r="AK548" s="13"/>
      <c r="AL548" s="13"/>
      <c r="AM548" s="13"/>
      <c r="AN548" s="13"/>
      <c r="AO548" s="13"/>
      <c r="AP548" s="13"/>
      <c r="AQ548" s="13"/>
      <c r="AR548" s="13"/>
    </row>
    <row r="549" spans="30:44" x14ac:dyDescent="0.3">
      <c r="AD549" s="13"/>
      <c r="AE549" s="13"/>
      <c r="AF549" s="13"/>
      <c r="AJ549" s="13"/>
      <c r="AK549" s="13"/>
      <c r="AL549" s="13"/>
      <c r="AM549" s="13"/>
      <c r="AN549" s="13"/>
      <c r="AO549" s="13"/>
      <c r="AP549" s="13"/>
      <c r="AQ549" s="13"/>
      <c r="AR549" s="13"/>
    </row>
    <row r="550" spans="30:44" x14ac:dyDescent="0.3">
      <c r="AD550" s="13"/>
      <c r="AE550" s="13"/>
      <c r="AF550" s="13"/>
      <c r="AJ550" s="13"/>
      <c r="AK550" s="13"/>
      <c r="AL550" s="13"/>
      <c r="AM550" s="13"/>
      <c r="AN550" s="13"/>
      <c r="AO550" s="13"/>
      <c r="AP550" s="13"/>
      <c r="AQ550" s="13"/>
      <c r="AR550" s="13"/>
    </row>
    <row r="551" spans="30:44" x14ac:dyDescent="0.3">
      <c r="AD551" s="13"/>
      <c r="AE551" s="13"/>
      <c r="AF551" s="13"/>
      <c r="AJ551" s="13"/>
      <c r="AK551" s="13"/>
      <c r="AL551" s="13"/>
      <c r="AM551" s="13"/>
      <c r="AN551" s="13"/>
      <c r="AO551" s="13"/>
      <c r="AP551" s="13"/>
      <c r="AQ551" s="13"/>
      <c r="AR551" s="13"/>
    </row>
    <row r="552" spans="30:44" x14ac:dyDescent="0.3">
      <c r="AD552" s="13"/>
      <c r="AE552" s="13"/>
      <c r="AF552" s="13"/>
      <c r="AJ552" s="13"/>
      <c r="AK552" s="13"/>
      <c r="AL552" s="13"/>
      <c r="AM552" s="13"/>
      <c r="AN552" s="13"/>
      <c r="AO552" s="13"/>
      <c r="AP552" s="13"/>
      <c r="AQ552" s="13"/>
      <c r="AR552" s="13"/>
    </row>
    <row r="553" spans="30:44" x14ac:dyDescent="0.3">
      <c r="AD553" s="13"/>
      <c r="AE553" s="13"/>
      <c r="AF553" s="13"/>
      <c r="AJ553" s="13"/>
      <c r="AK553" s="13"/>
      <c r="AL553" s="13"/>
      <c r="AM553" s="13"/>
      <c r="AN553" s="13"/>
      <c r="AO553" s="13"/>
      <c r="AP553" s="13"/>
      <c r="AQ553" s="13"/>
      <c r="AR553" s="13"/>
    </row>
    <row r="554" spans="30:44" x14ac:dyDescent="0.3">
      <c r="AD554" s="13"/>
      <c r="AE554" s="13"/>
      <c r="AF554" s="13"/>
      <c r="AJ554" s="13"/>
      <c r="AK554" s="13"/>
      <c r="AL554" s="13"/>
      <c r="AM554" s="13"/>
      <c r="AN554" s="13"/>
      <c r="AO554" s="13"/>
      <c r="AP554" s="13"/>
      <c r="AQ554" s="13"/>
      <c r="AR554" s="13"/>
    </row>
    <row r="555" spans="30:44" x14ac:dyDescent="0.3">
      <c r="AD555" s="13"/>
      <c r="AE555" s="13"/>
      <c r="AF555" s="13"/>
      <c r="AJ555" s="13"/>
      <c r="AK555" s="13"/>
      <c r="AL555" s="13"/>
      <c r="AM555" s="13"/>
      <c r="AN555" s="13"/>
      <c r="AO555" s="13"/>
      <c r="AP555" s="13"/>
      <c r="AQ555" s="13"/>
      <c r="AR555" s="13"/>
    </row>
    <row r="556" spans="30:44" x14ac:dyDescent="0.3">
      <c r="AD556" s="13"/>
      <c r="AE556" s="13"/>
      <c r="AF556" s="13"/>
      <c r="AJ556" s="13"/>
      <c r="AK556" s="13"/>
      <c r="AL556" s="13"/>
      <c r="AM556" s="13"/>
      <c r="AN556" s="13"/>
      <c r="AO556" s="13"/>
      <c r="AP556" s="13"/>
      <c r="AQ556" s="13"/>
      <c r="AR556" s="13"/>
    </row>
    <row r="557" spans="30:44" x14ac:dyDescent="0.3">
      <c r="AD557" s="13"/>
      <c r="AE557" s="13"/>
      <c r="AF557" s="13"/>
      <c r="AJ557" s="13"/>
      <c r="AK557" s="13"/>
      <c r="AL557" s="13"/>
      <c r="AM557" s="13"/>
      <c r="AN557" s="13"/>
      <c r="AO557" s="13"/>
      <c r="AP557" s="13"/>
      <c r="AQ557" s="13"/>
      <c r="AR557" s="13"/>
    </row>
    <row r="558" spans="30:44" x14ac:dyDescent="0.3">
      <c r="AD558" s="13"/>
      <c r="AE558" s="13"/>
      <c r="AF558" s="13"/>
      <c r="AJ558" s="13"/>
      <c r="AK558" s="13"/>
      <c r="AL558" s="13"/>
      <c r="AM558" s="13"/>
      <c r="AN558" s="13"/>
      <c r="AO558" s="13"/>
      <c r="AP558" s="13"/>
      <c r="AQ558" s="13"/>
      <c r="AR558" s="13"/>
    </row>
    <row r="559" spans="30:44" x14ac:dyDescent="0.3">
      <c r="AD559" s="13"/>
      <c r="AE559" s="13"/>
      <c r="AF559" s="13"/>
      <c r="AJ559" s="13"/>
      <c r="AK559" s="13"/>
      <c r="AL559" s="13"/>
      <c r="AM559" s="13"/>
      <c r="AN559" s="13"/>
      <c r="AO559" s="13"/>
      <c r="AP559" s="13"/>
      <c r="AQ559" s="13"/>
      <c r="AR559" s="13"/>
    </row>
    <row r="560" spans="30:44" x14ac:dyDescent="0.3">
      <c r="AD560" s="13"/>
      <c r="AE560" s="13"/>
      <c r="AF560" s="13"/>
      <c r="AJ560" s="13"/>
      <c r="AK560" s="13"/>
      <c r="AL560" s="13"/>
      <c r="AM560" s="13"/>
      <c r="AN560" s="13"/>
      <c r="AO560" s="13"/>
      <c r="AP560" s="13"/>
      <c r="AQ560" s="13"/>
      <c r="AR560" s="13"/>
    </row>
    <row r="561" spans="30:44" x14ac:dyDescent="0.3">
      <c r="AD561" s="13"/>
      <c r="AE561" s="13"/>
      <c r="AF561" s="13"/>
      <c r="AJ561" s="13"/>
      <c r="AK561" s="13"/>
      <c r="AL561" s="13"/>
      <c r="AM561" s="13"/>
      <c r="AN561" s="13"/>
      <c r="AO561" s="13"/>
      <c r="AP561" s="13"/>
      <c r="AQ561" s="13"/>
      <c r="AR561" s="13"/>
    </row>
    <row r="562" spans="30:44" x14ac:dyDescent="0.3">
      <c r="AD562" s="13"/>
      <c r="AE562" s="13"/>
      <c r="AF562" s="13"/>
      <c r="AJ562" s="13"/>
      <c r="AK562" s="13"/>
      <c r="AL562" s="13"/>
      <c r="AM562" s="13"/>
      <c r="AN562" s="13"/>
      <c r="AO562" s="13"/>
      <c r="AP562" s="13"/>
      <c r="AQ562" s="13"/>
      <c r="AR562" s="13"/>
    </row>
    <row r="563" spans="30:44" x14ac:dyDescent="0.3">
      <c r="AD563" s="13"/>
      <c r="AE563" s="13"/>
      <c r="AF563" s="13"/>
      <c r="AJ563" s="13"/>
      <c r="AK563" s="13"/>
      <c r="AL563" s="13"/>
      <c r="AM563" s="13"/>
      <c r="AN563" s="13"/>
      <c r="AO563" s="13"/>
      <c r="AP563" s="13"/>
      <c r="AQ563" s="13"/>
      <c r="AR563" s="13"/>
    </row>
    <row r="564" spans="30:44" x14ac:dyDescent="0.3">
      <c r="AD564" s="13"/>
      <c r="AE564" s="13"/>
      <c r="AF564" s="13"/>
      <c r="AJ564" s="13"/>
      <c r="AK564" s="13"/>
      <c r="AL564" s="13"/>
      <c r="AM564" s="13"/>
      <c r="AN564" s="13"/>
      <c r="AO564" s="13"/>
      <c r="AP564" s="13"/>
      <c r="AQ564" s="13"/>
      <c r="AR564" s="13"/>
    </row>
    <row r="565" spans="30:44" x14ac:dyDescent="0.3">
      <c r="AD565" s="13"/>
      <c r="AE565" s="13"/>
      <c r="AF565" s="13"/>
      <c r="AJ565" s="13"/>
      <c r="AK565" s="13"/>
      <c r="AL565" s="13"/>
      <c r="AM565" s="13"/>
      <c r="AN565" s="13"/>
      <c r="AO565" s="13"/>
      <c r="AP565" s="13"/>
      <c r="AQ565" s="13"/>
      <c r="AR565" s="13"/>
    </row>
    <row r="566" spans="30:44" x14ac:dyDescent="0.3">
      <c r="AD566" s="13"/>
      <c r="AE566" s="13"/>
      <c r="AF566" s="13"/>
      <c r="AJ566" s="13"/>
      <c r="AK566" s="13"/>
      <c r="AL566" s="13"/>
      <c r="AM566" s="13"/>
      <c r="AN566" s="13"/>
      <c r="AO566" s="13"/>
      <c r="AP566" s="13"/>
      <c r="AQ566" s="13"/>
      <c r="AR566" s="13"/>
    </row>
    <row r="567" spans="30:44" x14ac:dyDescent="0.3">
      <c r="AD567" s="13"/>
      <c r="AE567" s="13"/>
      <c r="AF567" s="13"/>
      <c r="AJ567" s="13"/>
      <c r="AK567" s="13"/>
      <c r="AL567" s="13"/>
      <c r="AM567" s="13"/>
      <c r="AN567" s="13"/>
      <c r="AO567" s="13"/>
      <c r="AP567" s="13"/>
      <c r="AQ567" s="13"/>
      <c r="AR567" s="13"/>
    </row>
    <row r="568" spans="30:44" x14ac:dyDescent="0.3">
      <c r="AD568" s="13"/>
      <c r="AE568" s="13"/>
      <c r="AF568" s="13"/>
      <c r="AJ568" s="13"/>
      <c r="AK568" s="13"/>
      <c r="AL568" s="13"/>
      <c r="AM568" s="13"/>
      <c r="AN568" s="13"/>
      <c r="AO568" s="13"/>
      <c r="AP568" s="13"/>
      <c r="AQ568" s="13"/>
      <c r="AR568" s="13"/>
    </row>
    <row r="569" spans="30:44" x14ac:dyDescent="0.3">
      <c r="AD569" s="13"/>
      <c r="AE569" s="13"/>
      <c r="AF569" s="13"/>
      <c r="AJ569" s="13"/>
      <c r="AK569" s="13"/>
      <c r="AL569" s="13"/>
      <c r="AM569" s="13"/>
      <c r="AN569" s="13"/>
      <c r="AO569" s="13"/>
      <c r="AP569" s="13"/>
      <c r="AQ569" s="13"/>
      <c r="AR569" s="13"/>
    </row>
    <row r="570" spans="30:44" x14ac:dyDescent="0.3">
      <c r="AD570" s="13"/>
      <c r="AE570" s="13"/>
      <c r="AF570" s="13"/>
      <c r="AJ570" s="13"/>
      <c r="AK570" s="13"/>
      <c r="AL570" s="13"/>
      <c r="AM570" s="13"/>
      <c r="AN570" s="13"/>
      <c r="AO570" s="13"/>
      <c r="AP570" s="13"/>
      <c r="AQ570" s="13"/>
      <c r="AR570" s="13"/>
    </row>
    <row r="571" spans="30:44" x14ac:dyDescent="0.3">
      <c r="AD571" s="13"/>
      <c r="AE571" s="13"/>
      <c r="AF571" s="13"/>
      <c r="AJ571" s="13"/>
      <c r="AK571" s="13"/>
      <c r="AL571" s="13"/>
      <c r="AM571" s="13"/>
      <c r="AN571" s="13"/>
      <c r="AO571" s="13"/>
      <c r="AP571" s="13"/>
      <c r="AQ571" s="13"/>
      <c r="AR571" s="13"/>
    </row>
    <row r="572" spans="30:44" x14ac:dyDescent="0.3">
      <c r="AD572" s="13"/>
      <c r="AE572" s="13"/>
      <c r="AF572" s="13"/>
      <c r="AJ572" s="13"/>
      <c r="AK572" s="13"/>
      <c r="AL572" s="13"/>
      <c r="AM572" s="13"/>
      <c r="AN572" s="13"/>
      <c r="AO572" s="13"/>
      <c r="AP572" s="13"/>
      <c r="AQ572" s="13"/>
      <c r="AR572" s="13"/>
    </row>
    <row r="573" spans="30:44" x14ac:dyDescent="0.3">
      <c r="AD573" s="13"/>
      <c r="AE573" s="13"/>
      <c r="AF573" s="13"/>
      <c r="AJ573" s="13"/>
      <c r="AK573" s="13"/>
      <c r="AL573" s="13"/>
      <c r="AM573" s="13"/>
      <c r="AN573" s="13"/>
      <c r="AO573" s="13"/>
      <c r="AP573" s="13"/>
      <c r="AQ573" s="13"/>
      <c r="AR573" s="13"/>
    </row>
    <row r="574" spans="30:44" x14ac:dyDescent="0.3">
      <c r="AD574" s="13"/>
      <c r="AE574" s="13"/>
      <c r="AF574" s="13"/>
      <c r="AJ574" s="13"/>
      <c r="AK574" s="13"/>
      <c r="AL574" s="13"/>
      <c r="AM574" s="13"/>
      <c r="AN574" s="13"/>
      <c r="AO574" s="13"/>
      <c r="AP574" s="13"/>
      <c r="AQ574" s="13"/>
      <c r="AR574" s="13"/>
    </row>
    <row r="575" spans="30:44" x14ac:dyDescent="0.3">
      <c r="AD575" s="13"/>
      <c r="AE575" s="13"/>
      <c r="AF575" s="13"/>
      <c r="AJ575" s="13"/>
      <c r="AK575" s="13"/>
      <c r="AL575" s="13"/>
      <c r="AM575" s="13"/>
      <c r="AN575" s="13"/>
      <c r="AO575" s="13"/>
      <c r="AP575" s="13"/>
      <c r="AQ575" s="13"/>
      <c r="AR575" s="13"/>
    </row>
    <row r="576" spans="30:44" x14ac:dyDescent="0.3">
      <c r="AD576" s="13"/>
      <c r="AE576" s="13"/>
      <c r="AF576" s="13"/>
      <c r="AJ576" s="13"/>
      <c r="AK576" s="13"/>
      <c r="AL576" s="13"/>
      <c r="AM576" s="13"/>
      <c r="AN576" s="13"/>
      <c r="AO576" s="13"/>
      <c r="AP576" s="13"/>
      <c r="AQ576" s="13"/>
      <c r="AR576" s="13"/>
    </row>
    <row r="577" spans="30:44" x14ac:dyDescent="0.3">
      <c r="AD577" s="13"/>
      <c r="AE577" s="13"/>
      <c r="AF577" s="13"/>
      <c r="AJ577" s="13"/>
      <c r="AK577" s="13"/>
      <c r="AL577" s="13"/>
      <c r="AM577" s="13"/>
      <c r="AN577" s="13"/>
      <c r="AO577" s="13"/>
      <c r="AP577" s="13"/>
      <c r="AQ577" s="13"/>
      <c r="AR577" s="13"/>
    </row>
    <row r="578" spans="30:44" x14ac:dyDescent="0.3">
      <c r="AD578" s="13"/>
      <c r="AE578" s="13"/>
      <c r="AF578" s="13"/>
      <c r="AJ578" s="13"/>
      <c r="AK578" s="13"/>
      <c r="AL578" s="13"/>
      <c r="AM578" s="13"/>
      <c r="AN578" s="13"/>
      <c r="AO578" s="13"/>
      <c r="AP578" s="13"/>
      <c r="AQ578" s="13"/>
      <c r="AR578" s="13"/>
    </row>
    <row r="579" spans="30:44" x14ac:dyDescent="0.3">
      <c r="AD579" s="13"/>
      <c r="AE579" s="13"/>
      <c r="AF579" s="13"/>
      <c r="AJ579" s="13"/>
      <c r="AK579" s="13"/>
      <c r="AL579" s="13"/>
      <c r="AM579" s="13"/>
      <c r="AN579" s="13"/>
      <c r="AO579" s="13"/>
      <c r="AP579" s="13"/>
      <c r="AQ579" s="13"/>
      <c r="AR579" s="13"/>
    </row>
    <row r="580" spans="30:44" x14ac:dyDescent="0.3">
      <c r="AD580" s="13"/>
      <c r="AE580" s="13"/>
      <c r="AF580" s="13"/>
      <c r="AJ580" s="13"/>
      <c r="AK580" s="13"/>
      <c r="AL580" s="13"/>
      <c r="AM580" s="13"/>
      <c r="AN580" s="13"/>
      <c r="AO580" s="13"/>
      <c r="AP580" s="13"/>
      <c r="AQ580" s="13"/>
      <c r="AR580" s="13"/>
    </row>
    <row r="581" spans="30:44" x14ac:dyDescent="0.3">
      <c r="AD581" s="13"/>
      <c r="AE581" s="13"/>
      <c r="AF581" s="13"/>
      <c r="AJ581" s="13"/>
      <c r="AK581" s="13"/>
      <c r="AL581" s="13"/>
      <c r="AM581" s="13"/>
      <c r="AN581" s="13"/>
      <c r="AO581" s="13"/>
      <c r="AP581" s="13"/>
      <c r="AQ581" s="13"/>
      <c r="AR581" s="13"/>
    </row>
    <row r="582" spans="30:44" x14ac:dyDescent="0.3">
      <c r="AD582" s="13"/>
      <c r="AE582" s="13"/>
      <c r="AF582" s="13"/>
      <c r="AJ582" s="13"/>
      <c r="AK582" s="13"/>
      <c r="AL582" s="13"/>
      <c r="AM582" s="13"/>
      <c r="AN582" s="13"/>
      <c r="AO582" s="13"/>
      <c r="AP582" s="13"/>
      <c r="AQ582" s="13"/>
      <c r="AR582" s="13"/>
    </row>
    <row r="583" spans="30:44" x14ac:dyDescent="0.3">
      <c r="AD583" s="13"/>
      <c r="AE583" s="13"/>
      <c r="AF583" s="13"/>
      <c r="AJ583" s="13"/>
      <c r="AK583" s="13"/>
      <c r="AL583" s="13"/>
      <c r="AM583" s="13"/>
      <c r="AN583" s="13"/>
      <c r="AO583" s="13"/>
      <c r="AP583" s="13"/>
      <c r="AQ583" s="13"/>
      <c r="AR583" s="13"/>
    </row>
    <row r="584" spans="30:44" x14ac:dyDescent="0.3">
      <c r="AD584" s="13"/>
      <c r="AE584" s="13"/>
      <c r="AF584" s="13"/>
      <c r="AJ584" s="13"/>
      <c r="AK584" s="13"/>
      <c r="AL584" s="13"/>
      <c r="AM584" s="13"/>
      <c r="AN584" s="13"/>
      <c r="AO584" s="13"/>
      <c r="AP584" s="13"/>
      <c r="AQ584" s="13"/>
      <c r="AR584" s="13"/>
    </row>
    <row r="585" spans="30:44" x14ac:dyDescent="0.3">
      <c r="AD585" s="13"/>
      <c r="AE585" s="13"/>
      <c r="AF585" s="13"/>
      <c r="AJ585" s="13"/>
      <c r="AK585" s="13"/>
      <c r="AL585" s="13"/>
      <c r="AM585" s="13"/>
      <c r="AN585" s="13"/>
      <c r="AO585" s="13"/>
      <c r="AP585" s="13"/>
      <c r="AQ585" s="13"/>
      <c r="AR585" s="13"/>
    </row>
    <row r="586" spans="30:44" x14ac:dyDescent="0.3">
      <c r="AD586" s="13"/>
      <c r="AE586" s="13"/>
      <c r="AF586" s="13"/>
      <c r="AJ586" s="13"/>
      <c r="AK586" s="13"/>
      <c r="AL586" s="13"/>
      <c r="AM586" s="13"/>
      <c r="AN586" s="13"/>
      <c r="AO586" s="13"/>
      <c r="AP586" s="13"/>
      <c r="AQ586" s="13"/>
      <c r="AR586" s="13"/>
    </row>
    <row r="587" spans="30:44" x14ac:dyDescent="0.3">
      <c r="AD587" s="13"/>
      <c r="AE587" s="13"/>
      <c r="AF587" s="13"/>
      <c r="AJ587" s="13"/>
      <c r="AK587" s="13"/>
      <c r="AL587" s="13"/>
      <c r="AM587" s="13"/>
      <c r="AN587" s="13"/>
      <c r="AO587" s="13"/>
      <c r="AP587" s="13"/>
      <c r="AQ587" s="13"/>
      <c r="AR587" s="13"/>
    </row>
    <row r="588" spans="30:44" x14ac:dyDescent="0.3">
      <c r="AD588" s="13"/>
      <c r="AE588" s="13"/>
      <c r="AF588" s="13"/>
      <c r="AJ588" s="13"/>
      <c r="AK588" s="13"/>
      <c r="AL588" s="13"/>
      <c r="AM588" s="13"/>
      <c r="AN588" s="13"/>
      <c r="AO588" s="13"/>
      <c r="AP588" s="13"/>
      <c r="AQ588" s="13"/>
      <c r="AR588" s="13"/>
    </row>
    <row r="589" spans="30:44" x14ac:dyDescent="0.3">
      <c r="AD589" s="13"/>
      <c r="AE589" s="13"/>
      <c r="AF589" s="13"/>
      <c r="AJ589" s="13"/>
      <c r="AK589" s="13"/>
      <c r="AL589" s="13"/>
      <c r="AM589" s="13"/>
      <c r="AN589" s="13"/>
      <c r="AO589" s="13"/>
      <c r="AP589" s="13"/>
      <c r="AQ589" s="13"/>
      <c r="AR589" s="13"/>
    </row>
    <row r="590" spans="30:44" x14ac:dyDescent="0.3">
      <c r="AD590" s="13"/>
      <c r="AE590" s="13"/>
      <c r="AF590" s="13"/>
      <c r="AJ590" s="13"/>
      <c r="AK590" s="13"/>
      <c r="AL590" s="13"/>
      <c r="AM590" s="13"/>
      <c r="AN590" s="13"/>
      <c r="AO590" s="13"/>
      <c r="AP590" s="13"/>
      <c r="AQ590" s="13"/>
      <c r="AR590" s="13"/>
    </row>
    <row r="591" spans="30:44" x14ac:dyDescent="0.3">
      <c r="AD591" s="13"/>
      <c r="AE591" s="13"/>
      <c r="AF591" s="13"/>
      <c r="AJ591" s="13"/>
      <c r="AK591" s="13"/>
      <c r="AL591" s="13"/>
      <c r="AM591" s="13"/>
      <c r="AN591" s="13"/>
      <c r="AO591" s="13"/>
      <c r="AP591" s="13"/>
      <c r="AQ591" s="13"/>
      <c r="AR591" s="13"/>
    </row>
    <row r="592" spans="30:44" x14ac:dyDescent="0.3">
      <c r="AD592" s="13"/>
      <c r="AE592" s="13"/>
      <c r="AF592" s="13"/>
      <c r="AJ592" s="13"/>
      <c r="AK592" s="13"/>
      <c r="AL592" s="13"/>
      <c r="AM592" s="13"/>
      <c r="AN592" s="13"/>
      <c r="AO592" s="13"/>
      <c r="AP592" s="13"/>
      <c r="AQ592" s="13"/>
      <c r="AR592" s="13"/>
    </row>
    <row r="593" spans="30:44" x14ac:dyDescent="0.3">
      <c r="AD593" s="13"/>
      <c r="AE593" s="13"/>
      <c r="AF593" s="13"/>
      <c r="AJ593" s="13"/>
      <c r="AK593" s="13"/>
      <c r="AL593" s="13"/>
      <c r="AM593" s="13"/>
      <c r="AN593" s="13"/>
      <c r="AO593" s="13"/>
      <c r="AP593" s="13"/>
      <c r="AQ593" s="13"/>
      <c r="AR593" s="13"/>
    </row>
    <row r="594" spans="30:44" x14ac:dyDescent="0.3">
      <c r="AD594" s="13"/>
      <c r="AE594" s="13"/>
      <c r="AF594" s="13"/>
      <c r="AJ594" s="13"/>
      <c r="AK594" s="13"/>
      <c r="AL594" s="13"/>
      <c r="AM594" s="13"/>
      <c r="AN594" s="13"/>
      <c r="AO594" s="13"/>
      <c r="AP594" s="13"/>
      <c r="AQ594" s="13"/>
      <c r="AR594" s="13"/>
    </row>
    <row r="595" spans="30:44" x14ac:dyDescent="0.3">
      <c r="AD595" s="13"/>
      <c r="AE595" s="13"/>
      <c r="AF595" s="13"/>
      <c r="AJ595" s="13"/>
      <c r="AK595" s="13"/>
      <c r="AL595" s="13"/>
      <c r="AM595" s="13"/>
      <c r="AN595" s="13"/>
      <c r="AO595" s="13"/>
      <c r="AP595" s="13"/>
      <c r="AQ595" s="13"/>
      <c r="AR595" s="13"/>
    </row>
    <row r="596" spans="30:44" x14ac:dyDescent="0.3">
      <c r="AD596" s="13"/>
      <c r="AE596" s="13"/>
      <c r="AF596" s="13"/>
      <c r="AJ596" s="13"/>
      <c r="AK596" s="13"/>
      <c r="AL596" s="13"/>
      <c r="AM596" s="13"/>
      <c r="AN596" s="13"/>
      <c r="AO596" s="13"/>
      <c r="AP596" s="13"/>
      <c r="AQ596" s="13"/>
      <c r="AR596" s="13"/>
    </row>
    <row r="597" spans="30:44" x14ac:dyDescent="0.3">
      <c r="AD597" s="13"/>
      <c r="AE597" s="13"/>
      <c r="AF597" s="13"/>
      <c r="AJ597" s="13"/>
      <c r="AK597" s="13"/>
      <c r="AL597" s="13"/>
      <c r="AM597" s="13"/>
      <c r="AN597" s="13"/>
      <c r="AO597" s="13"/>
      <c r="AP597" s="13"/>
      <c r="AQ597" s="13"/>
      <c r="AR597" s="13"/>
    </row>
    <row r="598" spans="30:44" x14ac:dyDescent="0.3">
      <c r="AD598" s="13"/>
      <c r="AE598" s="13"/>
      <c r="AF598" s="13"/>
      <c r="AJ598" s="13"/>
      <c r="AK598" s="13"/>
      <c r="AL598" s="13"/>
      <c r="AM598" s="13"/>
      <c r="AN598" s="13"/>
      <c r="AO598" s="13"/>
      <c r="AP598" s="13"/>
      <c r="AQ598" s="13"/>
      <c r="AR598" s="13"/>
    </row>
    <row r="599" spans="30:44" x14ac:dyDescent="0.3">
      <c r="AD599" s="13"/>
      <c r="AE599" s="13"/>
      <c r="AF599" s="13"/>
      <c r="AJ599" s="13"/>
      <c r="AK599" s="13"/>
      <c r="AL599" s="13"/>
      <c r="AM599" s="13"/>
      <c r="AN599" s="13"/>
      <c r="AO599" s="13"/>
      <c r="AP599" s="13"/>
      <c r="AQ599" s="13"/>
      <c r="AR599" s="13"/>
    </row>
    <row r="600" spans="30:44" x14ac:dyDescent="0.3">
      <c r="AD600" s="13"/>
      <c r="AE600" s="13"/>
      <c r="AF600" s="13"/>
      <c r="AJ600" s="13"/>
      <c r="AK600" s="13"/>
      <c r="AL600" s="13"/>
      <c r="AM600" s="13"/>
      <c r="AN600" s="13"/>
      <c r="AO600" s="13"/>
      <c r="AP600" s="13"/>
      <c r="AQ600" s="13"/>
      <c r="AR600" s="13"/>
    </row>
    <row r="601" spans="30:44" x14ac:dyDescent="0.3">
      <c r="AD601" s="13"/>
      <c r="AE601" s="13"/>
      <c r="AF601" s="13"/>
      <c r="AJ601" s="13"/>
      <c r="AK601" s="13"/>
      <c r="AL601" s="13"/>
      <c r="AM601" s="13"/>
      <c r="AN601" s="13"/>
      <c r="AO601" s="13"/>
      <c r="AP601" s="13"/>
      <c r="AQ601" s="13"/>
      <c r="AR601" s="13"/>
    </row>
    <row r="602" spans="30:44" x14ac:dyDescent="0.3">
      <c r="AD602" s="13"/>
      <c r="AE602" s="13"/>
      <c r="AF602" s="13"/>
      <c r="AJ602" s="13"/>
      <c r="AK602" s="13"/>
      <c r="AL602" s="13"/>
      <c r="AM602" s="13"/>
      <c r="AN602" s="13"/>
      <c r="AO602" s="13"/>
      <c r="AP602" s="13"/>
      <c r="AQ602" s="13"/>
      <c r="AR602" s="13"/>
    </row>
    <row r="603" spans="30:44" x14ac:dyDescent="0.3">
      <c r="AD603" s="13"/>
      <c r="AE603" s="13"/>
      <c r="AF603" s="13"/>
      <c r="AJ603" s="13"/>
      <c r="AK603" s="13"/>
      <c r="AL603" s="13"/>
      <c r="AM603" s="13"/>
      <c r="AN603" s="13"/>
      <c r="AO603" s="13"/>
      <c r="AP603" s="13"/>
      <c r="AQ603" s="13"/>
      <c r="AR603" s="13"/>
    </row>
    <row r="604" spans="30:44" x14ac:dyDescent="0.3">
      <c r="AD604" s="13"/>
      <c r="AE604" s="13"/>
      <c r="AF604" s="13"/>
      <c r="AJ604" s="13"/>
      <c r="AK604" s="13"/>
      <c r="AL604" s="13"/>
      <c r="AM604" s="13"/>
      <c r="AN604" s="13"/>
      <c r="AO604" s="13"/>
      <c r="AP604" s="13"/>
      <c r="AQ604" s="13"/>
      <c r="AR604" s="13"/>
    </row>
    <row r="605" spans="30:44" x14ac:dyDescent="0.3">
      <c r="AD605" s="13"/>
      <c r="AE605" s="13"/>
      <c r="AF605" s="13"/>
      <c r="AJ605" s="13"/>
      <c r="AK605" s="13"/>
      <c r="AL605" s="13"/>
      <c r="AM605" s="13"/>
      <c r="AN605" s="13"/>
      <c r="AO605" s="13"/>
      <c r="AP605" s="13"/>
      <c r="AQ605" s="13"/>
      <c r="AR605" s="13"/>
    </row>
    <row r="606" spans="30:44" x14ac:dyDescent="0.3">
      <c r="AD606" s="13"/>
      <c r="AE606" s="13"/>
      <c r="AF606" s="13"/>
      <c r="AJ606" s="13"/>
      <c r="AK606" s="13"/>
      <c r="AL606" s="13"/>
      <c r="AM606" s="13"/>
      <c r="AN606" s="13"/>
      <c r="AO606" s="13"/>
      <c r="AP606" s="13"/>
      <c r="AQ606" s="13"/>
      <c r="AR606" s="13"/>
    </row>
    <row r="607" spans="30:44" x14ac:dyDescent="0.3">
      <c r="AD607" s="13"/>
      <c r="AE607" s="13"/>
      <c r="AF607" s="13"/>
      <c r="AJ607" s="13"/>
      <c r="AK607" s="13"/>
      <c r="AL607" s="13"/>
      <c r="AM607" s="13"/>
      <c r="AN607" s="13"/>
      <c r="AO607" s="13"/>
      <c r="AP607" s="13"/>
      <c r="AQ607" s="13"/>
      <c r="AR607" s="13"/>
    </row>
    <row r="608" spans="30:44" x14ac:dyDescent="0.3">
      <c r="AD608" s="13"/>
      <c r="AE608" s="13"/>
      <c r="AF608" s="13"/>
      <c r="AJ608" s="13"/>
      <c r="AK608" s="13"/>
      <c r="AL608" s="13"/>
      <c r="AM608" s="13"/>
      <c r="AN608" s="13"/>
      <c r="AO608" s="13"/>
      <c r="AP608" s="13"/>
      <c r="AQ608" s="13"/>
      <c r="AR608" s="13"/>
    </row>
    <row r="609" spans="30:44" x14ac:dyDescent="0.3">
      <c r="AD609" s="13"/>
      <c r="AE609" s="13"/>
      <c r="AF609" s="13"/>
      <c r="AJ609" s="13"/>
      <c r="AK609" s="13"/>
      <c r="AL609" s="13"/>
      <c r="AM609" s="13"/>
      <c r="AN609" s="13"/>
      <c r="AO609" s="13"/>
      <c r="AP609" s="13"/>
      <c r="AQ609" s="13"/>
      <c r="AR609" s="13"/>
    </row>
    <row r="610" spans="30:44" x14ac:dyDescent="0.3">
      <c r="AD610" s="13"/>
      <c r="AE610" s="13"/>
      <c r="AF610" s="13"/>
      <c r="AJ610" s="13"/>
      <c r="AK610" s="13"/>
      <c r="AL610" s="13"/>
      <c r="AM610" s="13"/>
      <c r="AN610" s="13"/>
      <c r="AO610" s="13"/>
      <c r="AP610" s="13"/>
      <c r="AQ610" s="13"/>
      <c r="AR610" s="13"/>
    </row>
    <row r="611" spans="30:44" x14ac:dyDescent="0.3">
      <c r="AD611" s="13"/>
      <c r="AE611" s="13"/>
      <c r="AF611" s="13"/>
      <c r="AJ611" s="13"/>
      <c r="AK611" s="13"/>
      <c r="AL611" s="13"/>
      <c r="AM611" s="13"/>
      <c r="AN611" s="13"/>
      <c r="AO611" s="13"/>
      <c r="AP611" s="13"/>
      <c r="AQ611" s="13"/>
      <c r="AR611" s="13"/>
    </row>
    <row r="612" spans="30:44" x14ac:dyDescent="0.3">
      <c r="AD612" s="13"/>
      <c r="AE612" s="13"/>
      <c r="AF612" s="13"/>
      <c r="AJ612" s="13"/>
      <c r="AK612" s="13"/>
      <c r="AL612" s="13"/>
      <c r="AM612" s="13"/>
      <c r="AN612" s="13"/>
      <c r="AO612" s="13"/>
      <c r="AP612" s="13"/>
      <c r="AQ612" s="13"/>
      <c r="AR612" s="13"/>
    </row>
    <row r="613" spans="30:44" x14ac:dyDescent="0.3">
      <c r="AD613" s="13"/>
      <c r="AE613" s="13"/>
      <c r="AF613" s="13"/>
      <c r="AJ613" s="13"/>
      <c r="AK613" s="13"/>
      <c r="AL613" s="13"/>
      <c r="AM613" s="13"/>
      <c r="AN613" s="13"/>
      <c r="AO613" s="13"/>
      <c r="AP613" s="13"/>
      <c r="AQ613" s="13"/>
      <c r="AR613" s="13"/>
    </row>
    <row r="614" spans="30:44" x14ac:dyDescent="0.3">
      <c r="AD614" s="13"/>
      <c r="AE614" s="13"/>
      <c r="AF614" s="13"/>
      <c r="AJ614" s="13"/>
      <c r="AK614" s="13"/>
      <c r="AL614" s="13"/>
      <c r="AM614" s="13"/>
      <c r="AN614" s="13"/>
      <c r="AO614" s="13"/>
      <c r="AP614" s="13"/>
      <c r="AQ614" s="13"/>
      <c r="AR614" s="13"/>
    </row>
    <row r="615" spans="30:44" x14ac:dyDescent="0.3">
      <c r="AD615" s="13"/>
      <c r="AE615" s="13"/>
      <c r="AF615" s="13"/>
      <c r="AJ615" s="13"/>
      <c r="AK615" s="13"/>
      <c r="AL615" s="13"/>
      <c r="AM615" s="13"/>
      <c r="AN615" s="13"/>
      <c r="AO615" s="13"/>
      <c r="AP615" s="13"/>
      <c r="AQ615" s="13"/>
      <c r="AR615" s="13"/>
    </row>
    <row r="616" spans="30:44" x14ac:dyDescent="0.3">
      <c r="AD616" s="13"/>
      <c r="AE616" s="13"/>
      <c r="AF616" s="13"/>
      <c r="AJ616" s="13"/>
      <c r="AK616" s="13"/>
      <c r="AL616" s="13"/>
      <c r="AM616" s="13"/>
      <c r="AN616" s="13"/>
      <c r="AO616" s="13"/>
      <c r="AP616" s="13"/>
      <c r="AQ616" s="13"/>
      <c r="AR616" s="13"/>
    </row>
    <row r="617" spans="30:44" x14ac:dyDescent="0.3">
      <c r="AD617" s="13"/>
      <c r="AE617" s="13"/>
      <c r="AF617" s="13"/>
      <c r="AJ617" s="13"/>
      <c r="AK617" s="13"/>
      <c r="AL617" s="13"/>
      <c r="AM617" s="13"/>
      <c r="AN617" s="13"/>
      <c r="AO617" s="13"/>
      <c r="AP617" s="13"/>
      <c r="AQ617" s="13"/>
      <c r="AR617" s="13"/>
    </row>
    <row r="618" spans="30:44" x14ac:dyDescent="0.3">
      <c r="AD618" s="13"/>
      <c r="AE618" s="13"/>
      <c r="AF618" s="13"/>
      <c r="AJ618" s="13"/>
      <c r="AK618" s="13"/>
      <c r="AL618" s="13"/>
      <c r="AM618" s="13"/>
      <c r="AN618" s="13"/>
      <c r="AO618" s="13"/>
      <c r="AP618" s="13"/>
      <c r="AQ618" s="13"/>
      <c r="AR618" s="13"/>
    </row>
    <row r="619" spans="30:44" x14ac:dyDescent="0.3">
      <c r="AD619" s="13"/>
      <c r="AE619" s="13"/>
      <c r="AF619" s="13"/>
      <c r="AJ619" s="13"/>
      <c r="AK619" s="13"/>
      <c r="AL619" s="13"/>
      <c r="AM619" s="13"/>
      <c r="AN619" s="13"/>
      <c r="AO619" s="13"/>
      <c r="AP619" s="13"/>
      <c r="AQ619" s="13"/>
      <c r="AR619" s="13"/>
    </row>
    <row r="620" spans="30:44" x14ac:dyDescent="0.3">
      <c r="AD620" s="13"/>
      <c r="AE620" s="13"/>
      <c r="AF620" s="13"/>
      <c r="AJ620" s="13"/>
      <c r="AK620" s="13"/>
      <c r="AL620" s="13"/>
      <c r="AM620" s="13"/>
      <c r="AN620" s="13"/>
      <c r="AO620" s="13"/>
      <c r="AP620" s="13"/>
      <c r="AQ620" s="13"/>
      <c r="AR620" s="13"/>
    </row>
    <row r="621" spans="30:44" x14ac:dyDescent="0.3">
      <c r="AD621" s="13"/>
      <c r="AE621" s="13"/>
      <c r="AF621" s="13"/>
      <c r="AJ621" s="13"/>
      <c r="AK621" s="13"/>
      <c r="AL621" s="13"/>
      <c r="AM621" s="13"/>
      <c r="AN621" s="13"/>
      <c r="AO621" s="13"/>
      <c r="AP621" s="13"/>
      <c r="AQ621" s="13"/>
      <c r="AR621" s="13"/>
    </row>
    <row r="622" spans="30:44" x14ac:dyDescent="0.3">
      <c r="AD622" s="13"/>
      <c r="AE622" s="13"/>
      <c r="AF622" s="13"/>
      <c r="AJ622" s="13"/>
      <c r="AK622" s="13"/>
      <c r="AL622" s="13"/>
      <c r="AM622" s="13"/>
      <c r="AN622" s="13"/>
      <c r="AO622" s="13"/>
      <c r="AP622" s="13"/>
      <c r="AQ622" s="13"/>
      <c r="AR622" s="13"/>
    </row>
    <row r="623" spans="30:44" x14ac:dyDescent="0.3">
      <c r="AD623" s="13"/>
      <c r="AE623" s="13"/>
      <c r="AF623" s="13"/>
      <c r="AJ623" s="13"/>
      <c r="AK623" s="13"/>
      <c r="AL623" s="13"/>
      <c r="AM623" s="13"/>
      <c r="AN623" s="13"/>
      <c r="AO623" s="13"/>
      <c r="AP623" s="13"/>
      <c r="AQ623" s="13"/>
      <c r="AR623" s="13"/>
    </row>
    <row r="624" spans="30:44" x14ac:dyDescent="0.3">
      <c r="AD624" s="13"/>
      <c r="AE624" s="13"/>
      <c r="AF624" s="13"/>
      <c r="AJ624" s="13"/>
      <c r="AK624" s="13"/>
      <c r="AL624" s="13"/>
      <c r="AM624" s="13"/>
      <c r="AN624" s="13"/>
      <c r="AO624" s="13"/>
      <c r="AP624" s="13"/>
      <c r="AQ624" s="13"/>
      <c r="AR624" s="13"/>
    </row>
    <row r="625" spans="30:44" x14ac:dyDescent="0.3">
      <c r="AD625" s="13"/>
      <c r="AE625" s="13"/>
      <c r="AF625" s="13"/>
      <c r="AJ625" s="13"/>
      <c r="AK625" s="13"/>
      <c r="AL625" s="13"/>
      <c r="AM625" s="13"/>
      <c r="AN625" s="13"/>
      <c r="AO625" s="13"/>
      <c r="AP625" s="13"/>
      <c r="AQ625" s="13"/>
      <c r="AR625" s="13"/>
    </row>
    <row r="626" spans="30:44" x14ac:dyDescent="0.3">
      <c r="AD626" s="13"/>
      <c r="AE626" s="13"/>
      <c r="AF626" s="13"/>
      <c r="AJ626" s="13"/>
      <c r="AK626" s="13"/>
      <c r="AL626" s="13"/>
      <c r="AM626" s="13"/>
      <c r="AN626" s="13"/>
      <c r="AO626" s="13"/>
      <c r="AP626" s="13"/>
      <c r="AQ626" s="13"/>
      <c r="AR626" s="13"/>
    </row>
    <row r="627" spans="30:44" x14ac:dyDescent="0.3">
      <c r="AD627" s="13"/>
      <c r="AE627" s="13"/>
      <c r="AF627" s="13"/>
      <c r="AJ627" s="13"/>
      <c r="AK627" s="13"/>
      <c r="AL627" s="13"/>
      <c r="AM627" s="13"/>
      <c r="AN627" s="13"/>
      <c r="AO627" s="13"/>
      <c r="AP627" s="13"/>
      <c r="AQ627" s="13"/>
      <c r="AR627" s="13"/>
    </row>
    <row r="628" spans="30:44" x14ac:dyDescent="0.3">
      <c r="AD628" s="13"/>
      <c r="AE628" s="13"/>
      <c r="AF628" s="13"/>
      <c r="AJ628" s="13"/>
      <c r="AK628" s="13"/>
      <c r="AL628" s="13"/>
      <c r="AM628" s="13"/>
      <c r="AN628" s="13"/>
      <c r="AO628" s="13"/>
      <c r="AP628" s="13"/>
      <c r="AQ628" s="13"/>
      <c r="AR628" s="13"/>
    </row>
    <row r="629" spans="30:44" x14ac:dyDescent="0.3">
      <c r="AD629" s="13"/>
      <c r="AE629" s="13"/>
      <c r="AF629" s="13"/>
      <c r="AJ629" s="13"/>
      <c r="AK629" s="13"/>
      <c r="AL629" s="13"/>
      <c r="AM629" s="13"/>
      <c r="AN629" s="13"/>
      <c r="AO629" s="13"/>
      <c r="AP629" s="13"/>
      <c r="AQ629" s="13"/>
      <c r="AR629" s="13"/>
    </row>
    <row r="630" spans="30:44" x14ac:dyDescent="0.3">
      <c r="AD630" s="13"/>
      <c r="AE630" s="13"/>
      <c r="AF630" s="13"/>
      <c r="AJ630" s="13"/>
      <c r="AK630" s="13"/>
      <c r="AL630" s="13"/>
      <c r="AM630" s="13"/>
      <c r="AN630" s="13"/>
      <c r="AO630" s="13"/>
      <c r="AP630" s="13"/>
      <c r="AQ630" s="13"/>
      <c r="AR630" s="13"/>
    </row>
    <row r="631" spans="30:44" x14ac:dyDescent="0.3">
      <c r="AD631" s="13"/>
      <c r="AE631" s="13"/>
      <c r="AF631" s="13"/>
      <c r="AJ631" s="13"/>
      <c r="AK631" s="13"/>
      <c r="AL631" s="13"/>
      <c r="AM631" s="13"/>
      <c r="AN631" s="13"/>
      <c r="AO631" s="13"/>
      <c r="AP631" s="13"/>
      <c r="AQ631" s="13"/>
      <c r="AR631" s="13"/>
    </row>
    <row r="632" spans="30:44" x14ac:dyDescent="0.3">
      <c r="AD632" s="13"/>
      <c r="AE632" s="13"/>
      <c r="AF632" s="13"/>
      <c r="AJ632" s="13"/>
      <c r="AK632" s="13"/>
      <c r="AL632" s="13"/>
      <c r="AM632" s="13"/>
      <c r="AN632" s="13"/>
      <c r="AO632" s="13"/>
      <c r="AP632" s="13"/>
      <c r="AQ632" s="13"/>
      <c r="AR632" s="13"/>
    </row>
    <row r="633" spans="30:44" x14ac:dyDescent="0.3">
      <c r="AD633" s="13"/>
      <c r="AE633" s="13"/>
      <c r="AF633" s="13"/>
      <c r="AJ633" s="13"/>
      <c r="AK633" s="13"/>
      <c r="AL633" s="13"/>
      <c r="AM633" s="13"/>
      <c r="AN633" s="13"/>
      <c r="AO633" s="13"/>
      <c r="AP633" s="13"/>
      <c r="AQ633" s="13"/>
      <c r="AR633" s="13"/>
    </row>
    <row r="634" spans="30:44" x14ac:dyDescent="0.3">
      <c r="AD634" s="13"/>
      <c r="AE634" s="13"/>
      <c r="AF634" s="13"/>
      <c r="AJ634" s="13"/>
      <c r="AK634" s="13"/>
      <c r="AL634" s="13"/>
      <c r="AM634" s="13"/>
      <c r="AN634" s="13"/>
      <c r="AO634" s="13"/>
      <c r="AP634" s="13"/>
      <c r="AQ634" s="13"/>
      <c r="AR634" s="13"/>
    </row>
    <row r="635" spans="30:44" x14ac:dyDescent="0.3">
      <c r="AD635" s="13"/>
      <c r="AE635" s="13"/>
      <c r="AF635" s="13"/>
      <c r="AJ635" s="13"/>
      <c r="AK635" s="13"/>
      <c r="AL635" s="13"/>
      <c r="AM635" s="13"/>
      <c r="AN635" s="13"/>
      <c r="AO635" s="13"/>
      <c r="AP635" s="13"/>
      <c r="AQ635" s="13"/>
      <c r="AR635" s="13"/>
    </row>
    <row r="636" spans="30:44" x14ac:dyDescent="0.3">
      <c r="AD636" s="13"/>
      <c r="AE636" s="13"/>
      <c r="AF636" s="13"/>
      <c r="AJ636" s="13"/>
      <c r="AK636" s="13"/>
      <c r="AL636" s="13"/>
      <c r="AM636" s="13"/>
      <c r="AN636" s="13"/>
      <c r="AO636" s="13"/>
      <c r="AP636" s="13"/>
      <c r="AQ636" s="13"/>
      <c r="AR636" s="13"/>
    </row>
    <row r="637" spans="30:44" x14ac:dyDescent="0.3">
      <c r="AD637" s="13"/>
      <c r="AE637" s="13"/>
      <c r="AF637" s="13"/>
      <c r="AJ637" s="13"/>
      <c r="AK637" s="13"/>
      <c r="AL637" s="13"/>
      <c r="AM637" s="13"/>
      <c r="AN637" s="13"/>
      <c r="AO637" s="13"/>
      <c r="AP637" s="13"/>
      <c r="AQ637" s="13"/>
      <c r="AR637" s="13"/>
    </row>
    <row r="638" spans="30:44" x14ac:dyDescent="0.3">
      <c r="AD638" s="13"/>
      <c r="AE638" s="13"/>
      <c r="AF638" s="13"/>
      <c r="AJ638" s="13"/>
      <c r="AK638" s="13"/>
      <c r="AL638" s="13"/>
      <c r="AM638" s="13"/>
      <c r="AN638" s="13"/>
      <c r="AO638" s="13"/>
      <c r="AP638" s="13"/>
      <c r="AQ638" s="13"/>
      <c r="AR638" s="13"/>
    </row>
    <row r="639" spans="30:44" x14ac:dyDescent="0.3">
      <c r="AD639" s="13"/>
      <c r="AE639" s="13"/>
      <c r="AF639" s="13"/>
      <c r="AJ639" s="13"/>
      <c r="AK639" s="13"/>
      <c r="AL639" s="13"/>
      <c r="AM639" s="13"/>
      <c r="AN639" s="13"/>
      <c r="AO639" s="13"/>
      <c r="AP639" s="13"/>
      <c r="AQ639" s="13"/>
      <c r="AR639" s="13"/>
    </row>
    <row r="640" spans="30:44" x14ac:dyDescent="0.3">
      <c r="AD640" s="13"/>
      <c r="AE640" s="13"/>
      <c r="AF640" s="13"/>
      <c r="AJ640" s="13"/>
      <c r="AK640" s="13"/>
      <c r="AL640" s="13"/>
      <c r="AM640" s="13"/>
      <c r="AN640" s="13"/>
      <c r="AO640" s="13"/>
      <c r="AP640" s="13"/>
      <c r="AQ640" s="13"/>
      <c r="AR640" s="13"/>
    </row>
    <row r="641" spans="30:44" x14ac:dyDescent="0.3">
      <c r="AD641" s="13"/>
      <c r="AE641" s="13"/>
      <c r="AF641" s="13"/>
      <c r="AJ641" s="13"/>
      <c r="AK641" s="13"/>
      <c r="AL641" s="13"/>
      <c r="AM641" s="13"/>
      <c r="AN641" s="13"/>
      <c r="AO641" s="13"/>
      <c r="AP641" s="13"/>
      <c r="AQ641" s="13"/>
      <c r="AR641" s="13"/>
    </row>
    <row r="642" spans="30:44" x14ac:dyDescent="0.3">
      <c r="AD642" s="13"/>
      <c r="AE642" s="13"/>
      <c r="AF642" s="13"/>
      <c r="AJ642" s="13"/>
      <c r="AK642" s="13"/>
      <c r="AL642" s="13"/>
      <c r="AM642" s="13"/>
      <c r="AN642" s="13"/>
      <c r="AO642" s="13"/>
      <c r="AP642" s="13"/>
      <c r="AQ642" s="13"/>
      <c r="AR642" s="13"/>
    </row>
    <row r="643" spans="30:44" x14ac:dyDescent="0.3">
      <c r="AD643" s="13"/>
      <c r="AE643" s="13"/>
      <c r="AF643" s="13"/>
      <c r="AJ643" s="13"/>
      <c r="AK643" s="13"/>
      <c r="AL643" s="13"/>
      <c r="AM643" s="13"/>
      <c r="AN643" s="13"/>
      <c r="AO643" s="13"/>
      <c r="AP643" s="13"/>
      <c r="AQ643" s="13"/>
      <c r="AR643" s="13"/>
    </row>
    <row r="644" spans="30:44" x14ac:dyDescent="0.3">
      <c r="AD644" s="13"/>
      <c r="AE644" s="13"/>
      <c r="AF644" s="13"/>
      <c r="AJ644" s="13"/>
      <c r="AK644" s="13"/>
      <c r="AL644" s="13"/>
      <c r="AM644" s="13"/>
      <c r="AN644" s="13"/>
      <c r="AO644" s="13"/>
      <c r="AP644" s="13"/>
      <c r="AQ644" s="13"/>
      <c r="AR644" s="13"/>
    </row>
    <row r="645" spans="30:44" x14ac:dyDescent="0.3">
      <c r="AD645" s="13"/>
      <c r="AE645" s="13"/>
      <c r="AF645" s="13"/>
      <c r="AJ645" s="13"/>
      <c r="AK645" s="13"/>
      <c r="AL645" s="13"/>
      <c r="AM645" s="13"/>
      <c r="AN645" s="13"/>
      <c r="AO645" s="13"/>
      <c r="AP645" s="13"/>
      <c r="AQ645" s="13"/>
      <c r="AR645" s="13"/>
    </row>
    <row r="646" spans="30:44" x14ac:dyDescent="0.3">
      <c r="AD646" s="13"/>
      <c r="AE646" s="13"/>
      <c r="AF646" s="13"/>
      <c r="AJ646" s="13"/>
      <c r="AK646" s="13"/>
      <c r="AL646" s="13"/>
      <c r="AM646" s="13"/>
      <c r="AN646" s="13"/>
      <c r="AO646" s="13"/>
      <c r="AP646" s="13"/>
      <c r="AQ646" s="13"/>
      <c r="AR646" s="13"/>
    </row>
    <row r="647" spans="30:44" x14ac:dyDescent="0.3">
      <c r="AD647" s="13"/>
      <c r="AE647" s="13"/>
      <c r="AF647" s="13"/>
      <c r="AJ647" s="13"/>
      <c r="AK647" s="13"/>
      <c r="AL647" s="13"/>
      <c r="AM647" s="13"/>
      <c r="AN647" s="13"/>
      <c r="AO647" s="13"/>
      <c r="AP647" s="13"/>
      <c r="AQ647" s="13"/>
      <c r="AR647" s="13"/>
    </row>
    <row r="648" spans="30:44" x14ac:dyDescent="0.3">
      <c r="AD648" s="13"/>
      <c r="AE648" s="13"/>
      <c r="AF648" s="13"/>
      <c r="AJ648" s="13"/>
      <c r="AK648" s="13"/>
      <c r="AL648" s="13"/>
      <c r="AM648" s="13"/>
      <c r="AN648" s="13"/>
      <c r="AO648" s="13"/>
      <c r="AP648" s="13"/>
      <c r="AQ648" s="13"/>
      <c r="AR648" s="13"/>
    </row>
    <row r="649" spans="30:44" x14ac:dyDescent="0.3">
      <c r="AD649" s="13"/>
      <c r="AE649" s="13"/>
      <c r="AF649" s="13"/>
      <c r="AJ649" s="13"/>
      <c r="AK649" s="13"/>
      <c r="AL649" s="13"/>
      <c r="AM649" s="13"/>
      <c r="AN649" s="13"/>
      <c r="AO649" s="13"/>
      <c r="AP649" s="13"/>
      <c r="AQ649" s="13"/>
      <c r="AR649" s="13"/>
    </row>
    <row r="650" spans="30:44" x14ac:dyDescent="0.3">
      <c r="AD650" s="13"/>
      <c r="AE650" s="13"/>
      <c r="AF650" s="13"/>
      <c r="AJ650" s="13"/>
      <c r="AK650" s="13"/>
      <c r="AL650" s="13"/>
      <c r="AM650" s="13"/>
      <c r="AN650" s="13"/>
      <c r="AO650" s="13"/>
      <c r="AP650" s="13"/>
      <c r="AQ650" s="13"/>
      <c r="AR650" s="13"/>
    </row>
    <row r="651" spans="30:44" x14ac:dyDescent="0.3">
      <c r="AD651" s="13"/>
      <c r="AE651" s="13"/>
      <c r="AF651" s="13"/>
      <c r="AJ651" s="13"/>
      <c r="AK651" s="13"/>
      <c r="AL651" s="13"/>
      <c r="AM651" s="13"/>
      <c r="AN651" s="13"/>
      <c r="AO651" s="13"/>
      <c r="AP651" s="13"/>
      <c r="AQ651" s="13"/>
      <c r="AR651" s="13"/>
    </row>
    <row r="652" spans="30:44" x14ac:dyDescent="0.3">
      <c r="AD652" s="13"/>
      <c r="AE652" s="13"/>
      <c r="AF652" s="13"/>
      <c r="AJ652" s="13"/>
      <c r="AK652" s="13"/>
      <c r="AL652" s="13"/>
      <c r="AM652" s="13"/>
      <c r="AN652" s="13"/>
      <c r="AO652" s="13"/>
      <c r="AP652" s="13"/>
      <c r="AQ652" s="13"/>
      <c r="AR652" s="13"/>
    </row>
    <row r="653" spans="30:44" x14ac:dyDescent="0.3">
      <c r="AD653" s="13"/>
      <c r="AE653" s="13"/>
      <c r="AF653" s="13"/>
      <c r="AJ653" s="13"/>
      <c r="AK653" s="13"/>
      <c r="AL653" s="13"/>
      <c r="AM653" s="13"/>
      <c r="AN653" s="13"/>
      <c r="AO653" s="13"/>
      <c r="AP653" s="13"/>
      <c r="AQ653" s="13"/>
      <c r="AR653" s="13"/>
    </row>
    <row r="654" spans="30:44" x14ac:dyDescent="0.3">
      <c r="AD654" s="13"/>
      <c r="AE654" s="13"/>
      <c r="AF654" s="13"/>
      <c r="AJ654" s="13"/>
      <c r="AK654" s="13"/>
      <c r="AL654" s="13"/>
      <c r="AM654" s="13"/>
      <c r="AN654" s="13"/>
      <c r="AO654" s="13"/>
      <c r="AP654" s="13"/>
      <c r="AQ654" s="13"/>
      <c r="AR654" s="13"/>
    </row>
    <row r="655" spans="30:44" x14ac:dyDescent="0.3">
      <c r="AD655" s="13"/>
      <c r="AE655" s="13"/>
      <c r="AF655" s="13"/>
      <c r="AJ655" s="13"/>
      <c r="AK655" s="13"/>
      <c r="AL655" s="13"/>
      <c r="AM655" s="13"/>
      <c r="AN655" s="13"/>
      <c r="AO655" s="13"/>
      <c r="AP655" s="13"/>
      <c r="AQ655" s="13"/>
      <c r="AR655" s="13"/>
    </row>
    <row r="656" spans="30:44" x14ac:dyDescent="0.3">
      <c r="AD656" s="13"/>
      <c r="AE656" s="13"/>
      <c r="AF656" s="13"/>
      <c r="AJ656" s="13"/>
      <c r="AK656" s="13"/>
      <c r="AL656" s="13"/>
      <c r="AM656" s="13"/>
      <c r="AN656" s="13"/>
      <c r="AO656" s="13"/>
      <c r="AP656" s="13"/>
      <c r="AQ656" s="13"/>
      <c r="AR656" s="13"/>
    </row>
    <row r="657" spans="30:44" x14ac:dyDescent="0.3">
      <c r="AD657" s="13"/>
      <c r="AE657" s="13"/>
      <c r="AF657" s="13"/>
      <c r="AJ657" s="13"/>
      <c r="AK657" s="13"/>
      <c r="AL657" s="13"/>
      <c r="AM657" s="13"/>
      <c r="AN657" s="13"/>
      <c r="AO657" s="13"/>
      <c r="AP657" s="13"/>
      <c r="AQ657" s="13"/>
      <c r="AR657" s="13"/>
    </row>
    <row r="658" spans="30:44" x14ac:dyDescent="0.3">
      <c r="AD658" s="13"/>
      <c r="AE658" s="13"/>
      <c r="AF658" s="13"/>
      <c r="AJ658" s="13"/>
      <c r="AK658" s="13"/>
      <c r="AL658" s="13"/>
      <c r="AM658" s="13"/>
      <c r="AN658" s="13"/>
      <c r="AO658" s="13"/>
      <c r="AP658" s="13"/>
      <c r="AQ658" s="13"/>
      <c r="AR658" s="13"/>
    </row>
    <row r="659" spans="30:44" x14ac:dyDescent="0.3">
      <c r="AD659" s="13"/>
      <c r="AE659" s="13"/>
      <c r="AF659" s="13"/>
      <c r="AJ659" s="13"/>
      <c r="AK659" s="13"/>
      <c r="AL659" s="13"/>
      <c r="AM659" s="13"/>
      <c r="AN659" s="13"/>
      <c r="AO659" s="13"/>
      <c r="AP659" s="13"/>
      <c r="AQ659" s="13"/>
      <c r="AR659" s="13"/>
    </row>
    <row r="660" spans="30:44" x14ac:dyDescent="0.3">
      <c r="AD660" s="13"/>
      <c r="AE660" s="13"/>
      <c r="AF660" s="13"/>
      <c r="AJ660" s="13"/>
      <c r="AK660" s="13"/>
      <c r="AL660" s="13"/>
      <c r="AM660" s="13"/>
      <c r="AN660" s="13"/>
      <c r="AO660" s="13"/>
      <c r="AP660" s="13"/>
      <c r="AQ660" s="13"/>
      <c r="AR660" s="13"/>
    </row>
    <row r="661" spans="30:44" x14ac:dyDescent="0.3">
      <c r="AD661" s="13"/>
      <c r="AE661" s="13"/>
      <c r="AF661" s="13"/>
      <c r="AJ661" s="13"/>
      <c r="AK661" s="13"/>
      <c r="AL661" s="13"/>
      <c r="AM661" s="13"/>
      <c r="AN661" s="13"/>
      <c r="AO661" s="13"/>
      <c r="AP661" s="13"/>
      <c r="AQ661" s="13"/>
      <c r="AR661" s="13"/>
    </row>
    <row r="662" spans="30:44" x14ac:dyDescent="0.3">
      <c r="AD662" s="13"/>
      <c r="AE662" s="13"/>
      <c r="AF662" s="13"/>
      <c r="AJ662" s="13"/>
      <c r="AK662" s="13"/>
      <c r="AL662" s="13"/>
      <c r="AM662" s="13"/>
      <c r="AN662" s="13"/>
      <c r="AO662" s="13"/>
      <c r="AP662" s="13"/>
      <c r="AQ662" s="13"/>
      <c r="AR662" s="13"/>
    </row>
    <row r="663" spans="30:44" x14ac:dyDescent="0.3">
      <c r="AD663" s="13"/>
      <c r="AE663" s="13"/>
      <c r="AF663" s="13"/>
      <c r="AJ663" s="13"/>
      <c r="AK663" s="13"/>
      <c r="AL663" s="13"/>
      <c r="AM663" s="13"/>
      <c r="AN663" s="13"/>
      <c r="AO663" s="13"/>
      <c r="AP663" s="13"/>
      <c r="AQ663" s="13"/>
      <c r="AR663" s="13"/>
    </row>
    <row r="664" spans="30:44" x14ac:dyDescent="0.3">
      <c r="AD664" s="13"/>
      <c r="AE664" s="13"/>
      <c r="AF664" s="13"/>
      <c r="AJ664" s="13"/>
      <c r="AK664" s="13"/>
      <c r="AL664" s="13"/>
      <c r="AM664" s="13"/>
      <c r="AN664" s="13"/>
      <c r="AO664" s="13"/>
      <c r="AP664" s="13"/>
      <c r="AQ664" s="13"/>
      <c r="AR664" s="13"/>
    </row>
    <row r="665" spans="30:44" x14ac:dyDescent="0.3">
      <c r="AD665" s="13"/>
      <c r="AE665" s="13"/>
      <c r="AF665" s="13"/>
      <c r="AJ665" s="13"/>
      <c r="AK665" s="13"/>
      <c r="AL665" s="13"/>
      <c r="AM665" s="13"/>
      <c r="AN665" s="13"/>
      <c r="AO665" s="13"/>
      <c r="AP665" s="13"/>
      <c r="AQ665" s="13"/>
      <c r="AR665" s="13"/>
    </row>
    <row r="666" spans="30:44" x14ac:dyDescent="0.3">
      <c r="AD666" s="13"/>
      <c r="AE666" s="13"/>
      <c r="AF666" s="13"/>
      <c r="AJ666" s="13"/>
      <c r="AK666" s="13"/>
      <c r="AL666" s="13"/>
      <c r="AM666" s="13"/>
      <c r="AN666" s="13"/>
      <c r="AO666" s="13"/>
      <c r="AP666" s="13"/>
      <c r="AQ666" s="13"/>
      <c r="AR666" s="13"/>
    </row>
    <row r="667" spans="30:44" x14ac:dyDescent="0.3">
      <c r="AD667" s="13"/>
      <c r="AE667" s="13"/>
      <c r="AF667" s="13"/>
      <c r="AJ667" s="13"/>
      <c r="AK667" s="13"/>
      <c r="AL667" s="13"/>
      <c r="AM667" s="13"/>
      <c r="AN667" s="13"/>
      <c r="AO667" s="13"/>
      <c r="AP667" s="13"/>
      <c r="AQ667" s="13"/>
      <c r="AR667" s="13"/>
    </row>
    <row r="668" spans="30:44" x14ac:dyDescent="0.3">
      <c r="AD668" s="13"/>
      <c r="AE668" s="13"/>
      <c r="AF668" s="13"/>
      <c r="AJ668" s="13"/>
      <c r="AK668" s="13"/>
      <c r="AL668" s="13"/>
      <c r="AM668" s="13"/>
      <c r="AN668" s="13"/>
      <c r="AO668" s="13"/>
      <c r="AP668" s="13"/>
      <c r="AQ668" s="13"/>
      <c r="AR668" s="13"/>
    </row>
    <row r="669" spans="30:44" x14ac:dyDescent="0.3">
      <c r="AD669" s="13"/>
      <c r="AE669" s="13"/>
      <c r="AF669" s="13"/>
      <c r="AJ669" s="13"/>
      <c r="AK669" s="13"/>
      <c r="AL669" s="13"/>
      <c r="AM669" s="13"/>
      <c r="AN669" s="13"/>
      <c r="AO669" s="13"/>
      <c r="AP669" s="13"/>
      <c r="AQ669" s="13"/>
      <c r="AR669" s="13"/>
    </row>
    <row r="670" spans="30:44" x14ac:dyDescent="0.3">
      <c r="AD670" s="13"/>
      <c r="AE670" s="13"/>
      <c r="AF670" s="13"/>
      <c r="AJ670" s="13"/>
      <c r="AK670" s="13"/>
      <c r="AL670" s="13"/>
      <c r="AM670" s="13"/>
      <c r="AN670" s="13"/>
      <c r="AO670" s="13"/>
      <c r="AP670" s="13"/>
      <c r="AQ670" s="13"/>
      <c r="AR670" s="13"/>
    </row>
    <row r="671" spans="30:44" x14ac:dyDescent="0.3">
      <c r="AD671" s="13"/>
      <c r="AE671" s="13"/>
      <c r="AF671" s="13"/>
      <c r="AJ671" s="13"/>
      <c r="AK671" s="13"/>
      <c r="AL671" s="13"/>
      <c r="AM671" s="13"/>
      <c r="AN671" s="13"/>
      <c r="AO671" s="13"/>
      <c r="AP671" s="13"/>
      <c r="AQ671" s="13"/>
      <c r="AR671" s="13"/>
    </row>
    <row r="672" spans="30:44" x14ac:dyDescent="0.3">
      <c r="AD672" s="13"/>
      <c r="AE672" s="13"/>
      <c r="AF672" s="13"/>
      <c r="AJ672" s="13"/>
      <c r="AK672" s="13"/>
      <c r="AL672" s="13"/>
      <c r="AM672" s="13"/>
      <c r="AN672" s="13"/>
      <c r="AO672" s="13"/>
      <c r="AP672" s="13"/>
      <c r="AQ672" s="13"/>
      <c r="AR672" s="13"/>
    </row>
    <row r="673" spans="30:44" x14ac:dyDescent="0.3">
      <c r="AD673" s="13"/>
      <c r="AE673" s="13"/>
      <c r="AF673" s="13"/>
      <c r="AJ673" s="13"/>
      <c r="AK673" s="13"/>
      <c r="AL673" s="13"/>
      <c r="AM673" s="13"/>
      <c r="AN673" s="13"/>
      <c r="AO673" s="13"/>
      <c r="AP673" s="13"/>
      <c r="AQ673" s="13"/>
      <c r="AR673" s="13"/>
    </row>
    <row r="674" spans="30:44" x14ac:dyDescent="0.3">
      <c r="AD674" s="13"/>
      <c r="AE674" s="13"/>
      <c r="AF674" s="13"/>
      <c r="AJ674" s="13"/>
      <c r="AK674" s="13"/>
      <c r="AL674" s="13"/>
      <c r="AM674" s="13"/>
      <c r="AN674" s="13"/>
      <c r="AO674" s="13"/>
      <c r="AP674" s="13"/>
      <c r="AQ674" s="13"/>
      <c r="AR674" s="13"/>
    </row>
    <row r="675" spans="30:44" x14ac:dyDescent="0.3">
      <c r="AD675" s="13"/>
      <c r="AE675" s="13"/>
      <c r="AF675" s="13"/>
      <c r="AJ675" s="13"/>
      <c r="AK675" s="13"/>
      <c r="AL675" s="13"/>
      <c r="AM675" s="13"/>
      <c r="AN675" s="13"/>
      <c r="AO675" s="13"/>
      <c r="AP675" s="13"/>
      <c r="AQ675" s="13"/>
      <c r="AR675" s="13"/>
    </row>
    <row r="676" spans="30:44" x14ac:dyDescent="0.3">
      <c r="AD676" s="13"/>
      <c r="AE676" s="13"/>
      <c r="AF676" s="13"/>
      <c r="AJ676" s="13"/>
      <c r="AK676" s="13"/>
      <c r="AL676" s="13"/>
      <c r="AM676" s="13"/>
      <c r="AN676" s="13"/>
      <c r="AO676" s="13"/>
      <c r="AP676" s="13"/>
      <c r="AQ676" s="13"/>
      <c r="AR676" s="13"/>
    </row>
    <row r="677" spans="30:44" x14ac:dyDescent="0.3">
      <c r="AD677" s="13"/>
      <c r="AE677" s="13"/>
      <c r="AF677" s="13"/>
      <c r="AJ677" s="13"/>
      <c r="AK677" s="13"/>
      <c r="AL677" s="13"/>
      <c r="AM677" s="13"/>
      <c r="AN677" s="13"/>
      <c r="AO677" s="13"/>
      <c r="AP677" s="13"/>
      <c r="AQ677" s="13"/>
      <c r="AR677" s="13"/>
    </row>
    <row r="678" spans="30:44" x14ac:dyDescent="0.3">
      <c r="AD678" s="13"/>
      <c r="AE678" s="13"/>
      <c r="AF678" s="13"/>
      <c r="AJ678" s="13"/>
      <c r="AK678" s="13"/>
      <c r="AL678" s="13"/>
      <c r="AM678" s="13"/>
      <c r="AN678" s="13"/>
      <c r="AO678" s="13"/>
      <c r="AP678" s="13"/>
      <c r="AQ678" s="13"/>
      <c r="AR678" s="13"/>
    </row>
    <row r="679" spans="30:44" x14ac:dyDescent="0.3">
      <c r="AD679" s="13"/>
      <c r="AE679" s="13"/>
      <c r="AF679" s="13"/>
      <c r="AJ679" s="13"/>
      <c r="AK679" s="13"/>
      <c r="AL679" s="13"/>
      <c r="AM679" s="13"/>
      <c r="AN679" s="13"/>
      <c r="AO679" s="13"/>
      <c r="AP679" s="13"/>
      <c r="AQ679" s="13"/>
      <c r="AR679" s="13"/>
    </row>
    <row r="680" spans="30:44" x14ac:dyDescent="0.3">
      <c r="AD680" s="13"/>
      <c r="AE680" s="13"/>
      <c r="AF680" s="13"/>
      <c r="AJ680" s="13"/>
      <c r="AK680" s="13"/>
      <c r="AL680" s="13"/>
      <c r="AM680" s="13"/>
      <c r="AN680" s="13"/>
      <c r="AO680" s="13"/>
      <c r="AP680" s="13"/>
      <c r="AQ680" s="13"/>
      <c r="AR680" s="13"/>
    </row>
    <row r="681" spans="30:44" x14ac:dyDescent="0.3">
      <c r="AD681" s="13"/>
      <c r="AE681" s="13"/>
      <c r="AF681" s="13"/>
      <c r="AJ681" s="13"/>
      <c r="AK681" s="13"/>
      <c r="AL681" s="13"/>
      <c r="AM681" s="13"/>
      <c r="AN681" s="13"/>
      <c r="AO681" s="13"/>
      <c r="AP681" s="13"/>
      <c r="AQ681" s="13"/>
      <c r="AR681" s="13"/>
    </row>
    <row r="682" spans="30:44" x14ac:dyDescent="0.3">
      <c r="AD682" s="13"/>
      <c r="AE682" s="13"/>
      <c r="AF682" s="13"/>
      <c r="AJ682" s="13"/>
      <c r="AK682" s="13"/>
      <c r="AL682" s="13"/>
      <c r="AM682" s="13"/>
      <c r="AN682" s="13"/>
      <c r="AO682" s="13"/>
      <c r="AP682" s="13"/>
      <c r="AQ682" s="13"/>
      <c r="AR682" s="13"/>
    </row>
    <row r="683" spans="30:44" x14ac:dyDescent="0.3">
      <c r="AD683" s="13"/>
      <c r="AE683" s="13"/>
      <c r="AF683" s="13"/>
      <c r="AJ683" s="13"/>
      <c r="AK683" s="13"/>
      <c r="AL683" s="13"/>
      <c r="AM683" s="13"/>
      <c r="AN683" s="13"/>
      <c r="AO683" s="13"/>
      <c r="AP683" s="13"/>
      <c r="AQ683" s="13"/>
      <c r="AR683" s="13"/>
    </row>
    <row r="684" spans="30:44" x14ac:dyDescent="0.3">
      <c r="AD684" s="13"/>
      <c r="AE684" s="13"/>
      <c r="AF684" s="13"/>
      <c r="AJ684" s="13"/>
      <c r="AK684" s="13"/>
      <c r="AL684" s="13"/>
      <c r="AM684" s="13"/>
      <c r="AN684" s="13"/>
      <c r="AO684" s="13"/>
      <c r="AP684" s="13"/>
      <c r="AQ684" s="13"/>
      <c r="AR684" s="13"/>
    </row>
    <row r="685" spans="30:44" x14ac:dyDescent="0.3">
      <c r="AD685" s="13"/>
      <c r="AE685" s="13"/>
      <c r="AF685" s="13"/>
      <c r="AJ685" s="13"/>
      <c r="AK685" s="13"/>
      <c r="AL685" s="13"/>
      <c r="AM685" s="13"/>
      <c r="AN685" s="13"/>
      <c r="AO685" s="13"/>
      <c r="AP685" s="13"/>
      <c r="AQ685" s="13"/>
      <c r="AR685" s="13"/>
    </row>
    <row r="686" spans="30:44" x14ac:dyDescent="0.3">
      <c r="AD686" s="13"/>
      <c r="AE686" s="13"/>
      <c r="AF686" s="13"/>
      <c r="AJ686" s="13"/>
      <c r="AK686" s="13"/>
      <c r="AL686" s="13"/>
      <c r="AM686" s="13"/>
      <c r="AN686" s="13"/>
      <c r="AO686" s="13"/>
      <c r="AP686" s="13"/>
      <c r="AQ686" s="13"/>
      <c r="AR686" s="13"/>
    </row>
    <row r="687" spans="30:44" x14ac:dyDescent="0.3">
      <c r="AD687" s="13"/>
      <c r="AE687" s="13"/>
      <c r="AF687" s="13"/>
      <c r="AJ687" s="13"/>
      <c r="AK687" s="13"/>
      <c r="AL687" s="13"/>
      <c r="AM687" s="13"/>
      <c r="AN687" s="13"/>
      <c r="AO687" s="13"/>
      <c r="AP687" s="13"/>
      <c r="AQ687" s="13"/>
      <c r="AR687" s="13"/>
    </row>
    <row r="688" spans="30:44" x14ac:dyDescent="0.3">
      <c r="AD688" s="13"/>
      <c r="AE688" s="13"/>
      <c r="AF688" s="13"/>
      <c r="AJ688" s="13"/>
      <c r="AK688" s="13"/>
      <c r="AL688" s="13"/>
      <c r="AM688" s="13"/>
      <c r="AN688" s="13"/>
      <c r="AO688" s="13"/>
      <c r="AP688" s="13"/>
      <c r="AQ688" s="13"/>
      <c r="AR688" s="13"/>
    </row>
    <row r="689" spans="30:44" x14ac:dyDescent="0.3">
      <c r="AD689" s="13"/>
      <c r="AE689" s="13"/>
      <c r="AF689" s="13"/>
      <c r="AJ689" s="13"/>
      <c r="AK689" s="13"/>
      <c r="AL689" s="13"/>
      <c r="AM689" s="13"/>
      <c r="AN689" s="13"/>
      <c r="AO689" s="13"/>
      <c r="AP689" s="13"/>
      <c r="AQ689" s="13"/>
      <c r="AR689" s="13"/>
    </row>
    <row r="690" spans="30:44" x14ac:dyDescent="0.3">
      <c r="AD690" s="13"/>
      <c r="AE690" s="13"/>
      <c r="AF690" s="13"/>
      <c r="AJ690" s="13"/>
      <c r="AK690" s="13"/>
      <c r="AL690" s="13"/>
      <c r="AM690" s="13"/>
      <c r="AN690" s="13"/>
      <c r="AO690" s="13"/>
      <c r="AP690" s="13"/>
      <c r="AQ690" s="13"/>
      <c r="AR690" s="13"/>
    </row>
    <row r="691" spans="30:44" x14ac:dyDescent="0.3">
      <c r="AD691" s="13"/>
      <c r="AE691" s="13"/>
      <c r="AF691" s="13"/>
      <c r="AJ691" s="13"/>
      <c r="AK691" s="13"/>
      <c r="AL691" s="13"/>
      <c r="AM691" s="13"/>
      <c r="AN691" s="13"/>
      <c r="AO691" s="13"/>
      <c r="AP691" s="13"/>
      <c r="AQ691" s="13"/>
      <c r="AR691" s="13"/>
    </row>
    <row r="692" spans="30:44" x14ac:dyDescent="0.3">
      <c r="AD692" s="13"/>
      <c r="AE692" s="13"/>
      <c r="AF692" s="13"/>
      <c r="AJ692" s="13"/>
      <c r="AK692" s="13"/>
      <c r="AL692" s="13"/>
      <c r="AM692" s="13"/>
      <c r="AN692" s="13"/>
      <c r="AO692" s="13"/>
      <c r="AP692" s="13"/>
      <c r="AQ692" s="13"/>
      <c r="AR692" s="13"/>
    </row>
    <row r="693" spans="30:44" x14ac:dyDescent="0.3">
      <c r="AD693" s="13"/>
      <c r="AE693" s="13"/>
      <c r="AF693" s="13"/>
      <c r="AJ693" s="13"/>
      <c r="AK693" s="13"/>
      <c r="AL693" s="13"/>
      <c r="AM693" s="13"/>
      <c r="AN693" s="13"/>
      <c r="AO693" s="13"/>
      <c r="AP693" s="13"/>
      <c r="AQ693" s="13"/>
      <c r="AR693" s="13"/>
    </row>
    <row r="694" spans="30:44" x14ac:dyDescent="0.3">
      <c r="AD694" s="13"/>
      <c r="AE694" s="13"/>
      <c r="AF694" s="13"/>
      <c r="AJ694" s="13"/>
      <c r="AK694" s="13"/>
      <c r="AL694" s="13"/>
      <c r="AM694" s="13"/>
      <c r="AN694" s="13"/>
      <c r="AO694" s="13"/>
      <c r="AP694" s="13"/>
      <c r="AQ694" s="13"/>
      <c r="AR694" s="13"/>
    </row>
    <row r="695" spans="30:44" x14ac:dyDescent="0.3">
      <c r="AD695" s="13"/>
      <c r="AE695" s="13"/>
      <c r="AF695" s="13"/>
      <c r="AJ695" s="13"/>
      <c r="AK695" s="13"/>
      <c r="AL695" s="13"/>
      <c r="AM695" s="13"/>
      <c r="AN695" s="13"/>
      <c r="AO695" s="13"/>
      <c r="AP695" s="13"/>
      <c r="AQ695" s="13"/>
      <c r="AR695" s="13"/>
    </row>
    <row r="696" spans="30:44" x14ac:dyDescent="0.3">
      <c r="AD696" s="13"/>
      <c r="AE696" s="13"/>
      <c r="AF696" s="13"/>
      <c r="AJ696" s="13"/>
      <c r="AK696" s="13"/>
      <c r="AL696" s="13"/>
      <c r="AM696" s="13"/>
      <c r="AN696" s="13"/>
      <c r="AO696" s="13"/>
      <c r="AP696" s="13"/>
      <c r="AQ696" s="13"/>
      <c r="AR696" s="13"/>
    </row>
    <row r="697" spans="30:44" x14ac:dyDescent="0.3">
      <c r="AD697" s="13"/>
      <c r="AE697" s="13"/>
      <c r="AF697" s="13"/>
      <c r="AJ697" s="13"/>
      <c r="AK697" s="13"/>
      <c r="AL697" s="13"/>
      <c r="AM697" s="13"/>
      <c r="AN697" s="13"/>
      <c r="AO697" s="13"/>
      <c r="AP697" s="13"/>
      <c r="AQ697" s="13"/>
      <c r="AR697" s="13"/>
    </row>
    <row r="698" spans="30:44" x14ac:dyDescent="0.3">
      <c r="AD698" s="13"/>
      <c r="AE698" s="13"/>
      <c r="AF698" s="13"/>
      <c r="AJ698" s="13"/>
      <c r="AK698" s="13"/>
      <c r="AL698" s="13"/>
      <c r="AM698" s="13"/>
      <c r="AN698" s="13"/>
      <c r="AO698" s="13"/>
      <c r="AP698" s="13"/>
      <c r="AQ698" s="13"/>
      <c r="AR698" s="13"/>
    </row>
    <row r="699" spans="30:44" x14ac:dyDescent="0.3">
      <c r="AD699" s="13"/>
      <c r="AE699" s="13"/>
      <c r="AF699" s="13"/>
      <c r="AJ699" s="13"/>
      <c r="AK699" s="13"/>
      <c r="AL699" s="13"/>
      <c r="AM699" s="13"/>
      <c r="AN699" s="13"/>
      <c r="AO699" s="13"/>
      <c r="AP699" s="13"/>
      <c r="AQ699" s="13"/>
      <c r="AR699" s="13"/>
    </row>
    <row r="700" spans="30:44" x14ac:dyDescent="0.3">
      <c r="AD700" s="13"/>
      <c r="AE700" s="13"/>
      <c r="AF700" s="13"/>
      <c r="AJ700" s="13"/>
      <c r="AK700" s="13"/>
      <c r="AL700" s="13"/>
      <c r="AM700" s="13"/>
      <c r="AN700" s="13"/>
      <c r="AO700" s="13"/>
      <c r="AP700" s="13"/>
      <c r="AQ700" s="13"/>
      <c r="AR700" s="13"/>
    </row>
    <row r="701" spans="30:44" x14ac:dyDescent="0.3">
      <c r="AD701" s="13"/>
      <c r="AE701" s="13"/>
      <c r="AF701" s="13"/>
      <c r="AJ701" s="13"/>
      <c r="AK701" s="13"/>
      <c r="AL701" s="13"/>
      <c r="AM701" s="13"/>
      <c r="AN701" s="13"/>
      <c r="AO701" s="13"/>
      <c r="AP701" s="13"/>
      <c r="AQ701" s="13"/>
      <c r="AR701" s="13"/>
    </row>
    <row r="702" spans="30:44" x14ac:dyDescent="0.3">
      <c r="AD702" s="13"/>
      <c r="AE702" s="13"/>
      <c r="AF702" s="13"/>
      <c r="AJ702" s="13"/>
      <c r="AK702" s="13"/>
      <c r="AL702" s="13"/>
      <c r="AM702" s="13"/>
      <c r="AN702" s="13"/>
      <c r="AO702" s="13"/>
      <c r="AP702" s="13"/>
      <c r="AQ702" s="13"/>
      <c r="AR702" s="13"/>
    </row>
    <row r="703" spans="30:44" x14ac:dyDescent="0.3">
      <c r="AD703" s="13"/>
      <c r="AE703" s="13"/>
      <c r="AF703" s="13"/>
      <c r="AJ703" s="13"/>
      <c r="AK703" s="13"/>
      <c r="AL703" s="13"/>
      <c r="AM703" s="13"/>
      <c r="AN703" s="13"/>
      <c r="AO703" s="13"/>
      <c r="AP703" s="13"/>
      <c r="AQ703" s="13"/>
      <c r="AR703" s="13"/>
    </row>
    <row r="704" spans="30:44" x14ac:dyDescent="0.3">
      <c r="AD704" s="13"/>
      <c r="AE704" s="13"/>
      <c r="AF704" s="13"/>
      <c r="AJ704" s="13"/>
      <c r="AK704" s="13"/>
      <c r="AL704" s="13"/>
      <c r="AM704" s="13"/>
      <c r="AN704" s="13"/>
      <c r="AO704" s="13"/>
      <c r="AP704" s="13"/>
      <c r="AQ704" s="13"/>
      <c r="AR704" s="13"/>
    </row>
    <row r="705" spans="30:44" x14ac:dyDescent="0.3">
      <c r="AD705" s="13"/>
      <c r="AE705" s="13"/>
      <c r="AF705" s="13"/>
      <c r="AJ705" s="13"/>
      <c r="AK705" s="13"/>
      <c r="AL705" s="13"/>
      <c r="AM705" s="13"/>
      <c r="AN705" s="13"/>
      <c r="AO705" s="13"/>
      <c r="AP705" s="13"/>
      <c r="AQ705" s="13"/>
      <c r="AR705" s="13"/>
    </row>
    <row r="706" spans="30:44" x14ac:dyDescent="0.3">
      <c r="AD706" s="13"/>
      <c r="AE706" s="13"/>
      <c r="AF706" s="13"/>
      <c r="AJ706" s="13"/>
      <c r="AK706" s="13"/>
      <c r="AL706" s="13"/>
      <c r="AM706" s="13"/>
      <c r="AN706" s="13"/>
      <c r="AO706" s="13"/>
      <c r="AP706" s="13"/>
      <c r="AQ706" s="13"/>
      <c r="AR706" s="13"/>
    </row>
    <row r="707" spans="30:44" x14ac:dyDescent="0.3">
      <c r="AD707" s="13"/>
      <c r="AE707" s="13"/>
      <c r="AF707" s="13"/>
      <c r="AJ707" s="13"/>
      <c r="AK707" s="13"/>
      <c r="AL707" s="13"/>
      <c r="AM707" s="13"/>
      <c r="AN707" s="13"/>
      <c r="AO707" s="13"/>
      <c r="AP707" s="13"/>
      <c r="AQ707" s="13"/>
      <c r="AR707" s="13"/>
    </row>
    <row r="708" spans="30:44" x14ac:dyDescent="0.3">
      <c r="AD708" s="13"/>
      <c r="AE708" s="13"/>
      <c r="AF708" s="13"/>
      <c r="AJ708" s="13"/>
      <c r="AK708" s="13"/>
      <c r="AL708" s="13"/>
      <c r="AM708" s="13"/>
      <c r="AN708" s="13"/>
      <c r="AO708" s="13"/>
      <c r="AP708" s="13"/>
      <c r="AQ708" s="13"/>
      <c r="AR708" s="13"/>
    </row>
    <row r="709" spans="30:44" x14ac:dyDescent="0.3">
      <c r="AD709" s="13"/>
      <c r="AE709" s="13"/>
      <c r="AF709" s="13"/>
      <c r="AJ709" s="13"/>
      <c r="AK709" s="13"/>
      <c r="AL709" s="13"/>
      <c r="AM709" s="13"/>
      <c r="AN709" s="13"/>
      <c r="AO709" s="13"/>
      <c r="AP709" s="13"/>
      <c r="AQ709" s="13"/>
      <c r="AR709" s="13"/>
    </row>
    <row r="710" spans="30:44" x14ac:dyDescent="0.3">
      <c r="AD710" s="13"/>
      <c r="AE710" s="13"/>
      <c r="AF710" s="13"/>
      <c r="AJ710" s="13"/>
      <c r="AK710" s="13"/>
      <c r="AL710" s="13"/>
      <c r="AM710" s="13"/>
      <c r="AN710" s="13"/>
      <c r="AO710" s="13"/>
      <c r="AP710" s="13"/>
      <c r="AQ710" s="13"/>
      <c r="AR710" s="13"/>
    </row>
    <row r="711" spans="30:44" x14ac:dyDescent="0.3">
      <c r="AD711" s="13"/>
      <c r="AE711" s="13"/>
      <c r="AF711" s="13"/>
      <c r="AJ711" s="13"/>
      <c r="AK711" s="13"/>
      <c r="AL711" s="13"/>
      <c r="AM711" s="13"/>
      <c r="AN711" s="13"/>
      <c r="AO711" s="13"/>
      <c r="AP711" s="13"/>
      <c r="AQ711" s="13"/>
      <c r="AR711" s="13"/>
    </row>
    <row r="712" spans="30:44" x14ac:dyDescent="0.3">
      <c r="AD712" s="13"/>
      <c r="AE712" s="13"/>
      <c r="AF712" s="13"/>
      <c r="AJ712" s="13"/>
      <c r="AK712" s="13"/>
      <c r="AL712" s="13"/>
      <c r="AM712" s="13"/>
      <c r="AN712" s="13"/>
      <c r="AO712" s="13"/>
      <c r="AP712" s="13"/>
      <c r="AQ712" s="13"/>
      <c r="AR712" s="13"/>
    </row>
    <row r="713" spans="30:44" x14ac:dyDescent="0.3">
      <c r="AD713" s="13"/>
      <c r="AE713" s="13"/>
      <c r="AF713" s="13"/>
      <c r="AJ713" s="13"/>
      <c r="AK713" s="13"/>
      <c r="AL713" s="13"/>
      <c r="AM713" s="13"/>
      <c r="AN713" s="13"/>
      <c r="AO713" s="13"/>
      <c r="AP713" s="13"/>
      <c r="AQ713" s="13"/>
      <c r="AR713" s="13"/>
    </row>
    <row r="714" spans="30:44" x14ac:dyDescent="0.3">
      <c r="AD714" s="13"/>
      <c r="AE714" s="13"/>
      <c r="AF714" s="13"/>
      <c r="AJ714" s="13"/>
      <c r="AK714" s="13"/>
      <c r="AL714" s="13"/>
      <c r="AM714" s="13"/>
      <c r="AN714" s="13"/>
      <c r="AO714" s="13"/>
      <c r="AP714" s="13"/>
      <c r="AQ714" s="13"/>
      <c r="AR714" s="13"/>
    </row>
    <row r="715" spans="30:44" x14ac:dyDescent="0.3">
      <c r="AD715" s="13"/>
      <c r="AE715" s="13"/>
      <c r="AF715" s="13"/>
      <c r="AJ715" s="13"/>
      <c r="AK715" s="13"/>
      <c r="AL715" s="13"/>
      <c r="AM715" s="13"/>
      <c r="AN715" s="13"/>
      <c r="AO715" s="13"/>
      <c r="AP715" s="13"/>
      <c r="AQ715" s="13"/>
      <c r="AR715" s="13"/>
    </row>
    <row r="716" spans="30:44" x14ac:dyDescent="0.3">
      <c r="AD716" s="13"/>
      <c r="AE716" s="13"/>
      <c r="AF716" s="13"/>
      <c r="AJ716" s="13"/>
      <c r="AK716" s="13"/>
      <c r="AL716" s="13"/>
      <c r="AM716" s="13"/>
      <c r="AN716" s="13"/>
      <c r="AO716" s="13"/>
      <c r="AP716" s="13"/>
      <c r="AQ716" s="13"/>
      <c r="AR716" s="13"/>
    </row>
    <row r="717" spans="30:44" x14ac:dyDescent="0.3">
      <c r="AD717" s="13"/>
      <c r="AE717" s="13"/>
      <c r="AF717" s="13"/>
      <c r="AJ717" s="13"/>
      <c r="AK717" s="13"/>
      <c r="AL717" s="13"/>
      <c r="AM717" s="13"/>
      <c r="AN717" s="13"/>
      <c r="AO717" s="13"/>
      <c r="AP717" s="13"/>
      <c r="AQ717" s="13"/>
      <c r="AR717" s="13"/>
    </row>
    <row r="718" spans="30:44" x14ac:dyDescent="0.3">
      <c r="AD718" s="13"/>
      <c r="AE718" s="13"/>
      <c r="AF718" s="13"/>
      <c r="AJ718" s="13"/>
      <c r="AK718" s="13"/>
      <c r="AL718" s="13"/>
      <c r="AM718" s="13"/>
      <c r="AN718" s="13"/>
      <c r="AO718" s="13"/>
      <c r="AP718" s="13"/>
      <c r="AQ718" s="13"/>
      <c r="AR718" s="13"/>
    </row>
    <row r="719" spans="30:44" x14ac:dyDescent="0.3">
      <c r="AD719" s="13"/>
      <c r="AE719" s="13"/>
      <c r="AF719" s="13"/>
      <c r="AJ719" s="13"/>
      <c r="AK719" s="13"/>
      <c r="AL719" s="13"/>
      <c r="AM719" s="13"/>
      <c r="AN719" s="13"/>
      <c r="AO719" s="13"/>
      <c r="AP719" s="13"/>
      <c r="AQ719" s="13"/>
      <c r="AR719" s="13"/>
    </row>
    <row r="720" spans="30:44" x14ac:dyDescent="0.3">
      <c r="AD720" s="13"/>
      <c r="AE720" s="13"/>
      <c r="AF720" s="13"/>
      <c r="AJ720" s="13"/>
      <c r="AK720" s="13"/>
      <c r="AL720" s="13"/>
      <c r="AM720" s="13"/>
      <c r="AN720" s="13"/>
      <c r="AO720" s="13"/>
      <c r="AP720" s="13"/>
      <c r="AQ720" s="13"/>
      <c r="AR720" s="13"/>
    </row>
    <row r="721" spans="30:44" x14ac:dyDescent="0.3">
      <c r="AD721" s="13"/>
      <c r="AE721" s="13"/>
      <c r="AF721" s="13"/>
      <c r="AJ721" s="13"/>
      <c r="AK721" s="13"/>
      <c r="AL721" s="13"/>
      <c r="AM721" s="13"/>
      <c r="AN721" s="13"/>
      <c r="AO721" s="13"/>
      <c r="AP721" s="13"/>
      <c r="AQ721" s="13"/>
      <c r="AR721" s="13"/>
    </row>
    <row r="722" spans="30:44" x14ac:dyDescent="0.3">
      <c r="AD722" s="13"/>
      <c r="AE722" s="13"/>
      <c r="AF722" s="13"/>
      <c r="AJ722" s="13"/>
      <c r="AK722" s="13"/>
      <c r="AL722" s="13"/>
      <c r="AM722" s="13"/>
      <c r="AN722" s="13"/>
      <c r="AO722" s="13"/>
      <c r="AP722" s="13"/>
      <c r="AQ722" s="13"/>
      <c r="AR722" s="13"/>
    </row>
    <row r="723" spans="30:44" x14ac:dyDescent="0.3">
      <c r="AD723" s="13"/>
      <c r="AE723" s="13"/>
      <c r="AF723" s="13"/>
      <c r="AJ723" s="13"/>
      <c r="AK723" s="13"/>
      <c r="AL723" s="13"/>
      <c r="AM723" s="13"/>
      <c r="AN723" s="13"/>
      <c r="AO723" s="13"/>
      <c r="AP723" s="13"/>
      <c r="AQ723" s="13"/>
      <c r="AR723" s="13"/>
    </row>
    <row r="724" spans="30:44" x14ac:dyDescent="0.3">
      <c r="AD724" s="13"/>
      <c r="AE724" s="13"/>
      <c r="AF724" s="13"/>
      <c r="AJ724" s="13"/>
      <c r="AK724" s="13"/>
      <c r="AL724" s="13"/>
      <c r="AM724" s="13"/>
      <c r="AN724" s="13"/>
      <c r="AO724" s="13"/>
      <c r="AP724" s="13"/>
      <c r="AQ724" s="13"/>
      <c r="AR724" s="13"/>
    </row>
    <row r="725" spans="30:44" x14ac:dyDescent="0.3">
      <c r="AD725" s="13"/>
      <c r="AE725" s="13"/>
      <c r="AF725" s="13"/>
      <c r="AJ725" s="13"/>
      <c r="AK725" s="13"/>
      <c r="AL725" s="13"/>
      <c r="AM725" s="13"/>
      <c r="AN725" s="13"/>
      <c r="AO725" s="13"/>
      <c r="AP725" s="13"/>
      <c r="AQ725" s="13"/>
      <c r="AR725" s="13"/>
    </row>
    <row r="726" spans="30:44" x14ac:dyDescent="0.3">
      <c r="AD726" s="13"/>
      <c r="AE726" s="13"/>
      <c r="AF726" s="13"/>
      <c r="AJ726" s="13"/>
      <c r="AK726" s="13"/>
      <c r="AL726" s="13"/>
      <c r="AM726" s="13"/>
      <c r="AN726" s="13"/>
      <c r="AO726" s="13"/>
      <c r="AP726" s="13"/>
      <c r="AQ726" s="13"/>
      <c r="AR726" s="13"/>
    </row>
    <row r="727" spans="30:44" x14ac:dyDescent="0.3">
      <c r="AD727" s="13"/>
      <c r="AE727" s="13"/>
      <c r="AF727" s="13"/>
      <c r="AJ727" s="13"/>
      <c r="AK727" s="13"/>
      <c r="AL727" s="13"/>
      <c r="AM727" s="13"/>
      <c r="AN727" s="13"/>
      <c r="AO727" s="13"/>
      <c r="AP727" s="13"/>
      <c r="AQ727" s="13"/>
      <c r="AR727" s="13"/>
    </row>
    <row r="728" spans="30:44" x14ac:dyDescent="0.3">
      <c r="AD728" s="13"/>
      <c r="AE728" s="13"/>
      <c r="AF728" s="13"/>
      <c r="AJ728" s="13"/>
      <c r="AK728" s="13"/>
      <c r="AL728" s="13"/>
      <c r="AM728" s="13"/>
      <c r="AN728" s="13"/>
      <c r="AO728" s="13"/>
      <c r="AP728" s="13"/>
      <c r="AQ728" s="13"/>
      <c r="AR728" s="13"/>
    </row>
    <row r="729" spans="30:44" x14ac:dyDescent="0.3">
      <c r="AD729" s="13"/>
      <c r="AE729" s="13"/>
      <c r="AF729" s="13"/>
      <c r="AJ729" s="13"/>
      <c r="AK729" s="13"/>
      <c r="AL729" s="13"/>
      <c r="AM729" s="13"/>
      <c r="AN729" s="13"/>
      <c r="AO729" s="13"/>
      <c r="AP729" s="13"/>
      <c r="AQ729" s="13"/>
      <c r="AR729" s="13"/>
    </row>
    <row r="730" spans="30:44" x14ac:dyDescent="0.3">
      <c r="AD730" s="13"/>
      <c r="AE730" s="13"/>
      <c r="AF730" s="13"/>
      <c r="AJ730" s="13"/>
      <c r="AK730" s="13"/>
      <c r="AL730" s="13"/>
      <c r="AM730" s="13"/>
      <c r="AN730" s="13"/>
      <c r="AO730" s="13"/>
      <c r="AP730" s="13"/>
      <c r="AQ730" s="13"/>
      <c r="AR730" s="13"/>
    </row>
    <row r="731" spans="30:44" x14ac:dyDescent="0.3">
      <c r="AD731" s="13"/>
      <c r="AE731" s="13"/>
      <c r="AF731" s="13"/>
      <c r="AJ731" s="13"/>
      <c r="AK731" s="13"/>
      <c r="AL731" s="13"/>
      <c r="AM731" s="13"/>
      <c r="AN731" s="13"/>
      <c r="AO731" s="13"/>
      <c r="AP731" s="13"/>
      <c r="AQ731" s="13"/>
      <c r="AR731" s="13"/>
    </row>
    <row r="732" spans="30:44" x14ac:dyDescent="0.3">
      <c r="AD732" s="13"/>
      <c r="AE732" s="13"/>
      <c r="AF732" s="13"/>
      <c r="AJ732" s="13"/>
      <c r="AK732" s="13"/>
      <c r="AL732" s="13"/>
      <c r="AM732" s="13"/>
      <c r="AN732" s="13"/>
      <c r="AO732" s="13"/>
      <c r="AP732" s="13"/>
      <c r="AQ732" s="13"/>
      <c r="AR732" s="13"/>
    </row>
    <row r="733" spans="30:44" x14ac:dyDescent="0.3">
      <c r="AD733" s="13"/>
      <c r="AE733" s="13"/>
      <c r="AF733" s="13"/>
      <c r="AJ733" s="13"/>
      <c r="AK733" s="13"/>
      <c r="AL733" s="13"/>
      <c r="AM733" s="13"/>
      <c r="AN733" s="13"/>
      <c r="AO733" s="13"/>
      <c r="AP733" s="13"/>
      <c r="AQ733" s="13"/>
      <c r="AR733" s="13"/>
    </row>
    <row r="734" spans="30:44" x14ac:dyDescent="0.3">
      <c r="AD734" s="13"/>
      <c r="AE734" s="13"/>
      <c r="AF734" s="13"/>
      <c r="AJ734" s="13"/>
      <c r="AK734" s="13"/>
      <c r="AL734" s="13"/>
      <c r="AM734" s="13"/>
      <c r="AN734" s="13"/>
      <c r="AO734" s="13"/>
      <c r="AP734" s="13"/>
      <c r="AQ734" s="13"/>
      <c r="AR734" s="13"/>
    </row>
    <row r="735" spans="30:44" x14ac:dyDescent="0.3">
      <c r="AD735" s="13"/>
      <c r="AE735" s="13"/>
      <c r="AF735" s="13"/>
      <c r="AJ735" s="13"/>
      <c r="AK735" s="13"/>
      <c r="AL735" s="13"/>
      <c r="AM735" s="13"/>
      <c r="AN735" s="13"/>
      <c r="AO735" s="13"/>
      <c r="AP735" s="13"/>
      <c r="AQ735" s="13"/>
      <c r="AR735" s="13"/>
    </row>
    <row r="736" spans="30:44" x14ac:dyDescent="0.3">
      <c r="AD736" s="13"/>
      <c r="AE736" s="13"/>
      <c r="AF736" s="13"/>
      <c r="AJ736" s="13"/>
      <c r="AK736" s="13"/>
      <c r="AL736" s="13"/>
      <c r="AM736" s="13"/>
      <c r="AN736" s="13"/>
      <c r="AO736" s="13"/>
      <c r="AP736" s="13"/>
      <c r="AQ736" s="13"/>
      <c r="AR736" s="13"/>
    </row>
    <row r="737" spans="30:44" x14ac:dyDescent="0.3">
      <c r="AD737" s="13"/>
      <c r="AE737" s="13"/>
      <c r="AF737" s="13"/>
      <c r="AJ737" s="13"/>
      <c r="AK737" s="13"/>
      <c r="AL737" s="13"/>
      <c r="AM737" s="13"/>
      <c r="AN737" s="13"/>
      <c r="AO737" s="13"/>
      <c r="AP737" s="13"/>
      <c r="AQ737" s="13"/>
      <c r="AR737" s="13"/>
    </row>
    <row r="738" spans="30:44" x14ac:dyDescent="0.3">
      <c r="AD738" s="13"/>
      <c r="AE738" s="13"/>
      <c r="AF738" s="13"/>
      <c r="AJ738" s="13"/>
      <c r="AK738" s="13"/>
      <c r="AL738" s="13"/>
      <c r="AM738" s="13"/>
      <c r="AN738" s="13"/>
      <c r="AO738" s="13"/>
      <c r="AP738" s="13"/>
      <c r="AQ738" s="13"/>
      <c r="AR738" s="13"/>
    </row>
    <row r="739" spans="30:44" x14ac:dyDescent="0.3">
      <c r="AD739" s="13"/>
      <c r="AE739" s="13"/>
      <c r="AF739" s="13"/>
      <c r="AJ739" s="13"/>
      <c r="AK739" s="13"/>
      <c r="AL739" s="13"/>
      <c r="AM739" s="13"/>
      <c r="AN739" s="13"/>
      <c r="AO739" s="13"/>
      <c r="AP739" s="13"/>
      <c r="AQ739" s="13"/>
      <c r="AR739" s="13"/>
    </row>
    <row r="740" spans="30:44" x14ac:dyDescent="0.3">
      <c r="AD740" s="13"/>
      <c r="AE740" s="13"/>
      <c r="AF740" s="13"/>
      <c r="AJ740" s="13"/>
      <c r="AK740" s="13"/>
      <c r="AL740" s="13"/>
      <c r="AM740" s="13"/>
      <c r="AN740" s="13"/>
      <c r="AO740" s="13"/>
      <c r="AP740" s="13"/>
      <c r="AQ740" s="13"/>
      <c r="AR740" s="13"/>
    </row>
    <row r="741" spans="30:44" x14ac:dyDescent="0.3">
      <c r="AD741" s="13"/>
      <c r="AE741" s="13"/>
      <c r="AF741" s="13"/>
      <c r="AJ741" s="13"/>
      <c r="AK741" s="13"/>
      <c r="AL741" s="13"/>
      <c r="AM741" s="13"/>
      <c r="AN741" s="13"/>
      <c r="AO741" s="13"/>
      <c r="AP741" s="13"/>
      <c r="AQ741" s="13"/>
      <c r="AR741" s="13"/>
    </row>
    <row r="742" spans="30:44" x14ac:dyDescent="0.3">
      <c r="AD742" s="13"/>
      <c r="AE742" s="13"/>
      <c r="AF742" s="13"/>
      <c r="AJ742" s="13"/>
      <c r="AK742" s="13"/>
      <c r="AL742" s="13"/>
      <c r="AM742" s="13"/>
      <c r="AN742" s="13"/>
      <c r="AO742" s="13"/>
      <c r="AP742" s="13"/>
      <c r="AQ742" s="13"/>
      <c r="AR742" s="13"/>
    </row>
    <row r="743" spans="30:44" x14ac:dyDescent="0.3">
      <c r="AD743" s="13"/>
      <c r="AE743" s="13"/>
      <c r="AF743" s="13"/>
      <c r="AJ743" s="13"/>
      <c r="AK743" s="13"/>
      <c r="AL743" s="13"/>
      <c r="AM743" s="13"/>
      <c r="AN743" s="13"/>
      <c r="AO743" s="13"/>
      <c r="AP743" s="13"/>
      <c r="AQ743" s="13"/>
      <c r="AR743" s="13"/>
    </row>
    <row r="744" spans="30:44" x14ac:dyDescent="0.3">
      <c r="AD744" s="13"/>
      <c r="AE744" s="13"/>
      <c r="AF744" s="13"/>
      <c r="AJ744" s="13"/>
      <c r="AK744" s="13"/>
      <c r="AL744" s="13"/>
      <c r="AM744" s="13"/>
      <c r="AN744" s="13"/>
      <c r="AO744" s="13"/>
      <c r="AP744" s="13"/>
      <c r="AQ744" s="13"/>
      <c r="AR744" s="13"/>
    </row>
    <row r="745" spans="30:44" x14ac:dyDescent="0.3">
      <c r="AD745" s="13"/>
      <c r="AE745" s="13"/>
      <c r="AF745" s="13"/>
      <c r="AJ745" s="13"/>
      <c r="AK745" s="13"/>
      <c r="AL745" s="13"/>
      <c r="AM745" s="13"/>
      <c r="AN745" s="13"/>
      <c r="AO745" s="13"/>
      <c r="AP745" s="13"/>
      <c r="AQ745" s="13"/>
      <c r="AR745" s="13"/>
    </row>
    <row r="746" spans="30:44" x14ac:dyDescent="0.3">
      <c r="AD746" s="13"/>
      <c r="AE746" s="13"/>
      <c r="AF746" s="13"/>
      <c r="AJ746" s="13"/>
      <c r="AK746" s="13"/>
      <c r="AL746" s="13"/>
      <c r="AM746" s="13"/>
      <c r="AN746" s="13"/>
      <c r="AO746" s="13"/>
      <c r="AP746" s="13"/>
      <c r="AQ746" s="13"/>
      <c r="AR746" s="13"/>
    </row>
    <row r="747" spans="30:44" x14ac:dyDescent="0.3">
      <c r="AD747" s="13"/>
      <c r="AE747" s="13"/>
      <c r="AF747" s="13"/>
      <c r="AJ747" s="13"/>
      <c r="AK747" s="13"/>
      <c r="AL747" s="13"/>
      <c r="AM747" s="13"/>
      <c r="AN747" s="13"/>
      <c r="AO747" s="13"/>
      <c r="AP747" s="13"/>
      <c r="AQ747" s="13"/>
      <c r="AR747" s="13"/>
    </row>
    <row r="748" spans="30:44" x14ac:dyDescent="0.3">
      <c r="AD748" s="13"/>
      <c r="AE748" s="13"/>
      <c r="AF748" s="13"/>
      <c r="AJ748" s="13"/>
      <c r="AK748" s="13"/>
      <c r="AL748" s="13"/>
      <c r="AM748" s="13"/>
      <c r="AN748" s="13"/>
      <c r="AO748" s="13"/>
      <c r="AP748" s="13"/>
      <c r="AQ748" s="13"/>
      <c r="AR748" s="13"/>
    </row>
    <row r="749" spans="30:44" x14ac:dyDescent="0.3">
      <c r="AD749" s="13"/>
      <c r="AE749" s="13"/>
      <c r="AF749" s="13"/>
      <c r="AJ749" s="13"/>
      <c r="AK749" s="13"/>
      <c r="AL749" s="13"/>
      <c r="AM749" s="13"/>
      <c r="AN749" s="13"/>
      <c r="AO749" s="13"/>
      <c r="AP749" s="13"/>
      <c r="AQ749" s="13"/>
      <c r="AR749" s="13"/>
    </row>
    <row r="750" spans="30:44" x14ac:dyDescent="0.3">
      <c r="AD750" s="13"/>
      <c r="AE750" s="13"/>
      <c r="AF750" s="13"/>
      <c r="AJ750" s="13"/>
      <c r="AK750" s="13"/>
      <c r="AL750" s="13"/>
      <c r="AM750" s="13"/>
      <c r="AN750" s="13"/>
      <c r="AO750" s="13"/>
      <c r="AP750" s="13"/>
      <c r="AQ750" s="13"/>
      <c r="AR750" s="13"/>
    </row>
    <row r="751" spans="30:44" x14ac:dyDescent="0.3">
      <c r="AD751" s="13"/>
      <c r="AE751" s="13"/>
      <c r="AF751" s="13"/>
      <c r="AJ751" s="13"/>
      <c r="AK751" s="13"/>
      <c r="AL751" s="13"/>
      <c r="AM751" s="13"/>
      <c r="AN751" s="13"/>
      <c r="AO751" s="13"/>
      <c r="AP751" s="13"/>
      <c r="AQ751" s="13"/>
      <c r="AR751" s="13"/>
    </row>
    <row r="752" spans="30:44" x14ac:dyDescent="0.3">
      <c r="AD752" s="13"/>
      <c r="AE752" s="13"/>
      <c r="AF752" s="13"/>
      <c r="AJ752" s="13"/>
      <c r="AK752" s="13"/>
      <c r="AL752" s="13"/>
      <c r="AM752" s="13"/>
      <c r="AN752" s="13"/>
      <c r="AO752" s="13"/>
      <c r="AP752" s="13"/>
      <c r="AQ752" s="13"/>
      <c r="AR752" s="13"/>
    </row>
    <row r="753" spans="30:44" x14ac:dyDescent="0.3">
      <c r="AD753" s="13"/>
      <c r="AE753" s="13"/>
      <c r="AF753" s="13"/>
      <c r="AJ753" s="13"/>
      <c r="AK753" s="13"/>
      <c r="AL753" s="13"/>
      <c r="AM753" s="13"/>
      <c r="AN753" s="13"/>
      <c r="AO753" s="13"/>
      <c r="AP753" s="13"/>
      <c r="AQ753" s="13"/>
      <c r="AR753" s="13"/>
    </row>
    <row r="754" spans="30:44" x14ac:dyDescent="0.3">
      <c r="AD754" s="13"/>
      <c r="AE754" s="13"/>
      <c r="AF754" s="13"/>
      <c r="AJ754" s="13"/>
      <c r="AK754" s="13"/>
      <c r="AL754" s="13"/>
      <c r="AM754" s="13"/>
      <c r="AN754" s="13"/>
      <c r="AO754" s="13"/>
      <c r="AP754" s="13"/>
      <c r="AQ754" s="13"/>
      <c r="AR754" s="13"/>
    </row>
    <row r="755" spans="30:44" x14ac:dyDescent="0.3">
      <c r="AD755" s="13"/>
      <c r="AE755" s="13"/>
      <c r="AF755" s="13"/>
      <c r="AJ755" s="13"/>
      <c r="AK755" s="13"/>
      <c r="AL755" s="13"/>
      <c r="AM755" s="13"/>
      <c r="AN755" s="13"/>
      <c r="AO755" s="13"/>
      <c r="AP755" s="13"/>
      <c r="AQ755" s="13"/>
      <c r="AR755" s="13"/>
    </row>
    <row r="756" spans="30:44" x14ac:dyDescent="0.3">
      <c r="AD756" s="13"/>
      <c r="AE756" s="13"/>
      <c r="AF756" s="13"/>
      <c r="AJ756" s="13"/>
      <c r="AK756" s="13"/>
      <c r="AL756" s="13"/>
      <c r="AM756" s="13"/>
      <c r="AN756" s="13"/>
      <c r="AO756" s="13"/>
      <c r="AP756" s="13"/>
      <c r="AQ756" s="13"/>
      <c r="AR756" s="13"/>
    </row>
    <row r="757" spans="30:44" x14ac:dyDescent="0.3">
      <c r="AD757" s="13"/>
      <c r="AE757" s="13"/>
      <c r="AF757" s="13"/>
      <c r="AJ757" s="13"/>
      <c r="AK757" s="13"/>
      <c r="AL757" s="13"/>
      <c r="AM757" s="13"/>
      <c r="AN757" s="13"/>
      <c r="AO757" s="13"/>
      <c r="AP757" s="13"/>
      <c r="AQ757" s="13"/>
      <c r="AR757" s="13"/>
    </row>
    <row r="758" spans="30:44" x14ac:dyDescent="0.3">
      <c r="AD758" s="13"/>
      <c r="AE758" s="13"/>
      <c r="AF758" s="13"/>
      <c r="AJ758" s="13"/>
      <c r="AK758" s="13"/>
      <c r="AL758" s="13"/>
      <c r="AM758" s="13"/>
      <c r="AN758" s="13"/>
      <c r="AO758" s="13"/>
      <c r="AP758" s="13"/>
      <c r="AQ758" s="13"/>
      <c r="AR758" s="13"/>
    </row>
    <row r="759" spans="30:44" x14ac:dyDescent="0.3">
      <c r="AD759" s="13"/>
      <c r="AE759" s="13"/>
      <c r="AF759" s="13"/>
      <c r="AJ759" s="13"/>
      <c r="AK759" s="13"/>
      <c r="AL759" s="13"/>
      <c r="AM759" s="13"/>
      <c r="AN759" s="13"/>
      <c r="AO759" s="13"/>
      <c r="AP759" s="13"/>
      <c r="AQ759" s="13"/>
      <c r="AR759" s="13"/>
    </row>
    <row r="760" spans="30:44" x14ac:dyDescent="0.3">
      <c r="AD760" s="13"/>
      <c r="AE760" s="13"/>
      <c r="AF760" s="13"/>
      <c r="AJ760" s="13"/>
      <c r="AK760" s="13"/>
      <c r="AL760" s="13"/>
      <c r="AM760" s="13"/>
      <c r="AN760" s="13"/>
      <c r="AO760" s="13"/>
      <c r="AP760" s="13"/>
      <c r="AQ760" s="13"/>
      <c r="AR760" s="13"/>
    </row>
    <row r="761" spans="30:44" x14ac:dyDescent="0.3">
      <c r="AD761" s="13"/>
      <c r="AE761" s="13"/>
      <c r="AF761" s="13"/>
      <c r="AJ761" s="13"/>
      <c r="AK761" s="13"/>
      <c r="AL761" s="13"/>
      <c r="AM761" s="13"/>
      <c r="AN761" s="13"/>
      <c r="AO761" s="13"/>
      <c r="AP761" s="13"/>
      <c r="AQ761" s="13"/>
      <c r="AR761" s="13"/>
    </row>
    <row r="762" spans="30:44" x14ac:dyDescent="0.3">
      <c r="AD762" s="13"/>
      <c r="AE762" s="13"/>
      <c r="AF762" s="13"/>
      <c r="AJ762" s="13"/>
      <c r="AK762" s="13"/>
      <c r="AL762" s="13"/>
      <c r="AM762" s="13"/>
      <c r="AN762" s="13"/>
      <c r="AO762" s="13"/>
      <c r="AP762" s="13"/>
      <c r="AQ762" s="13"/>
      <c r="AR762" s="13"/>
    </row>
    <row r="763" spans="30:44" x14ac:dyDescent="0.3">
      <c r="AD763" s="13"/>
      <c r="AE763" s="13"/>
      <c r="AF763" s="13"/>
      <c r="AJ763" s="13"/>
      <c r="AK763" s="13"/>
      <c r="AL763" s="13"/>
      <c r="AM763" s="13"/>
      <c r="AN763" s="13"/>
      <c r="AO763" s="13"/>
      <c r="AP763" s="13"/>
      <c r="AQ763" s="13"/>
      <c r="AR763" s="13"/>
    </row>
    <row r="764" spans="30:44" x14ac:dyDescent="0.3">
      <c r="AD764" s="13"/>
      <c r="AE764" s="13"/>
      <c r="AF764" s="13"/>
      <c r="AJ764" s="13"/>
      <c r="AK764" s="13"/>
      <c r="AL764" s="13"/>
      <c r="AM764" s="13"/>
      <c r="AN764" s="13"/>
      <c r="AO764" s="13"/>
      <c r="AP764" s="13"/>
      <c r="AQ764" s="13"/>
      <c r="AR764" s="13"/>
    </row>
    <row r="765" spans="30:44" x14ac:dyDescent="0.3">
      <c r="AD765" s="13"/>
      <c r="AE765" s="13"/>
      <c r="AF765" s="13"/>
      <c r="AJ765" s="13"/>
      <c r="AK765" s="13"/>
      <c r="AL765" s="13"/>
      <c r="AM765" s="13"/>
      <c r="AN765" s="13"/>
      <c r="AO765" s="13"/>
      <c r="AP765" s="13"/>
      <c r="AQ765" s="13"/>
      <c r="AR765" s="13"/>
    </row>
    <row r="766" spans="30:44" x14ac:dyDescent="0.3">
      <c r="AD766" s="13"/>
      <c r="AE766" s="13"/>
      <c r="AF766" s="13"/>
      <c r="AJ766" s="13"/>
      <c r="AK766" s="13"/>
      <c r="AL766" s="13"/>
      <c r="AM766" s="13"/>
      <c r="AN766" s="13"/>
      <c r="AO766" s="13"/>
      <c r="AP766" s="13"/>
      <c r="AQ766" s="13"/>
      <c r="AR766" s="13"/>
    </row>
    <row r="767" spans="30:44" x14ac:dyDescent="0.3">
      <c r="AD767" s="13"/>
      <c r="AE767" s="13"/>
      <c r="AF767" s="13"/>
      <c r="AJ767" s="13"/>
      <c r="AK767" s="13"/>
      <c r="AL767" s="13"/>
      <c r="AM767" s="13"/>
      <c r="AN767" s="13"/>
      <c r="AO767" s="13"/>
      <c r="AP767" s="13"/>
      <c r="AQ767" s="13"/>
      <c r="AR767" s="13"/>
    </row>
    <row r="768" spans="30:44" x14ac:dyDescent="0.3">
      <c r="AD768" s="13"/>
      <c r="AE768" s="13"/>
      <c r="AF768" s="13"/>
      <c r="AJ768" s="13"/>
      <c r="AK768" s="13"/>
      <c r="AL768" s="13"/>
      <c r="AM768" s="13"/>
      <c r="AN768" s="13"/>
      <c r="AO768" s="13"/>
      <c r="AP768" s="13"/>
      <c r="AQ768" s="13"/>
      <c r="AR768" s="13"/>
    </row>
    <row r="769" spans="30:44" x14ac:dyDescent="0.3">
      <c r="AD769" s="13"/>
      <c r="AE769" s="13"/>
      <c r="AF769" s="13"/>
      <c r="AJ769" s="13"/>
      <c r="AK769" s="13"/>
      <c r="AL769" s="13"/>
      <c r="AM769" s="13"/>
      <c r="AN769" s="13"/>
      <c r="AO769" s="13"/>
      <c r="AP769" s="13"/>
      <c r="AQ769" s="13"/>
      <c r="AR769" s="13"/>
    </row>
    <row r="770" spans="30:44" x14ac:dyDescent="0.3">
      <c r="AD770" s="13"/>
      <c r="AE770" s="13"/>
      <c r="AF770" s="13"/>
      <c r="AJ770" s="13"/>
      <c r="AK770" s="13"/>
      <c r="AL770" s="13"/>
      <c r="AM770" s="13"/>
      <c r="AN770" s="13"/>
      <c r="AO770" s="13"/>
      <c r="AP770" s="13"/>
      <c r="AQ770" s="13"/>
      <c r="AR770" s="13"/>
    </row>
    <row r="771" spans="30:44" x14ac:dyDescent="0.3">
      <c r="AD771" s="13"/>
      <c r="AE771" s="13"/>
      <c r="AF771" s="13"/>
      <c r="AJ771" s="13"/>
      <c r="AK771" s="13"/>
      <c r="AL771" s="13"/>
      <c r="AM771" s="13"/>
      <c r="AN771" s="13"/>
      <c r="AO771" s="13"/>
      <c r="AP771" s="13"/>
      <c r="AQ771" s="13"/>
      <c r="AR771" s="13"/>
    </row>
    <row r="772" spans="30:44" x14ac:dyDescent="0.3">
      <c r="AD772" s="13"/>
      <c r="AE772" s="13"/>
      <c r="AF772" s="13"/>
      <c r="AJ772" s="13"/>
      <c r="AK772" s="13"/>
      <c r="AL772" s="13"/>
      <c r="AM772" s="13"/>
      <c r="AN772" s="13"/>
      <c r="AO772" s="13"/>
      <c r="AP772" s="13"/>
      <c r="AQ772" s="13"/>
      <c r="AR772" s="13"/>
    </row>
    <row r="773" spans="30:44" x14ac:dyDescent="0.3">
      <c r="AD773" s="13"/>
      <c r="AE773" s="13"/>
      <c r="AF773" s="13"/>
      <c r="AJ773" s="13"/>
      <c r="AK773" s="13"/>
      <c r="AL773" s="13"/>
      <c r="AM773" s="13"/>
      <c r="AN773" s="13"/>
      <c r="AO773" s="13"/>
      <c r="AP773" s="13"/>
      <c r="AQ773" s="13"/>
      <c r="AR773" s="13"/>
    </row>
    <row r="774" spans="30:44" x14ac:dyDescent="0.3">
      <c r="AD774" s="13"/>
      <c r="AE774" s="13"/>
      <c r="AF774" s="13"/>
      <c r="AJ774" s="13"/>
      <c r="AK774" s="13"/>
      <c r="AL774" s="13"/>
      <c r="AM774" s="13"/>
      <c r="AN774" s="13"/>
      <c r="AO774" s="13"/>
      <c r="AP774" s="13"/>
      <c r="AQ774" s="13"/>
      <c r="AR774" s="13"/>
    </row>
    <row r="775" spans="30:44" x14ac:dyDescent="0.3">
      <c r="AD775" s="13"/>
      <c r="AE775" s="13"/>
      <c r="AF775" s="13"/>
      <c r="AJ775" s="13"/>
      <c r="AK775" s="13"/>
      <c r="AL775" s="13"/>
      <c r="AM775" s="13"/>
      <c r="AN775" s="13"/>
      <c r="AO775" s="13"/>
      <c r="AP775" s="13"/>
      <c r="AQ775" s="13"/>
      <c r="AR775" s="13"/>
    </row>
    <row r="776" spans="30:44" x14ac:dyDescent="0.3">
      <c r="AD776" s="13"/>
      <c r="AE776" s="13"/>
      <c r="AF776" s="13"/>
      <c r="AJ776" s="13"/>
      <c r="AK776" s="13"/>
      <c r="AL776" s="13"/>
      <c r="AM776" s="13"/>
      <c r="AN776" s="13"/>
      <c r="AO776" s="13"/>
      <c r="AP776" s="13"/>
      <c r="AQ776" s="13"/>
      <c r="AR776" s="13"/>
    </row>
    <row r="777" spans="30:44" x14ac:dyDescent="0.3">
      <c r="AD777" s="13"/>
      <c r="AE777" s="13"/>
      <c r="AF777" s="13"/>
      <c r="AJ777" s="13"/>
      <c r="AK777" s="13"/>
      <c r="AL777" s="13"/>
      <c r="AM777" s="13"/>
      <c r="AN777" s="13"/>
      <c r="AO777" s="13"/>
      <c r="AP777" s="13"/>
      <c r="AQ777" s="13"/>
      <c r="AR777" s="13"/>
    </row>
    <row r="778" spans="30:44" x14ac:dyDescent="0.3">
      <c r="AD778" s="13"/>
      <c r="AE778" s="13"/>
      <c r="AF778" s="13"/>
      <c r="AJ778" s="13"/>
      <c r="AK778" s="13"/>
      <c r="AL778" s="13"/>
      <c r="AM778" s="13"/>
      <c r="AN778" s="13"/>
      <c r="AO778" s="13"/>
      <c r="AP778" s="13"/>
      <c r="AQ778" s="13"/>
      <c r="AR778" s="13"/>
    </row>
    <row r="779" spans="30:44" x14ac:dyDescent="0.3">
      <c r="AD779" s="13"/>
      <c r="AE779" s="13"/>
      <c r="AF779" s="13"/>
      <c r="AJ779" s="13"/>
      <c r="AK779" s="13"/>
      <c r="AL779" s="13"/>
      <c r="AM779" s="13"/>
      <c r="AN779" s="13"/>
      <c r="AO779" s="13"/>
      <c r="AP779" s="13"/>
      <c r="AQ779" s="13"/>
      <c r="AR779" s="13"/>
    </row>
    <row r="780" spans="30:44" x14ac:dyDescent="0.3">
      <c r="AD780" s="13"/>
      <c r="AE780" s="13"/>
      <c r="AF780" s="13"/>
      <c r="AJ780" s="13"/>
      <c r="AK780" s="13"/>
      <c r="AL780" s="13"/>
      <c r="AM780" s="13"/>
      <c r="AN780" s="13"/>
      <c r="AO780" s="13"/>
      <c r="AP780" s="13"/>
      <c r="AQ780" s="13"/>
      <c r="AR780" s="13"/>
    </row>
    <row r="781" spans="30:44" x14ac:dyDescent="0.3">
      <c r="AD781" s="13"/>
      <c r="AE781" s="13"/>
      <c r="AF781" s="13"/>
      <c r="AJ781" s="13"/>
      <c r="AK781" s="13"/>
      <c r="AL781" s="13"/>
      <c r="AM781" s="13"/>
      <c r="AN781" s="13"/>
      <c r="AO781" s="13"/>
      <c r="AP781" s="13"/>
      <c r="AQ781" s="13"/>
      <c r="AR781" s="13"/>
    </row>
    <row r="782" spans="30:44" x14ac:dyDescent="0.3">
      <c r="AD782" s="13"/>
      <c r="AE782" s="13"/>
      <c r="AF782" s="13"/>
      <c r="AJ782" s="13"/>
      <c r="AK782" s="13"/>
      <c r="AL782" s="13"/>
      <c r="AM782" s="13"/>
      <c r="AN782" s="13"/>
      <c r="AO782" s="13"/>
      <c r="AP782" s="13"/>
      <c r="AQ782" s="13"/>
      <c r="AR782" s="13"/>
    </row>
    <row r="783" spans="30:44" x14ac:dyDescent="0.3">
      <c r="AD783" s="13"/>
      <c r="AE783" s="13"/>
      <c r="AF783" s="13"/>
      <c r="AJ783" s="13"/>
      <c r="AK783" s="13"/>
      <c r="AL783" s="13"/>
      <c r="AM783" s="13"/>
      <c r="AN783" s="13"/>
      <c r="AO783" s="13"/>
      <c r="AP783" s="13"/>
      <c r="AQ783" s="13"/>
      <c r="AR783" s="13"/>
    </row>
    <row r="784" spans="30:44" x14ac:dyDescent="0.3">
      <c r="AD784" s="13"/>
      <c r="AE784" s="13"/>
      <c r="AF784" s="13"/>
      <c r="AJ784" s="13"/>
      <c r="AK784" s="13"/>
      <c r="AL784" s="13"/>
      <c r="AM784" s="13"/>
      <c r="AN784" s="13"/>
      <c r="AO784" s="13"/>
      <c r="AP784" s="13"/>
      <c r="AQ784" s="13"/>
      <c r="AR784" s="13"/>
    </row>
    <row r="785" spans="30:44" x14ac:dyDescent="0.3">
      <c r="AD785" s="13"/>
      <c r="AE785" s="13"/>
      <c r="AF785" s="13"/>
      <c r="AJ785" s="13"/>
      <c r="AK785" s="13"/>
      <c r="AL785" s="13"/>
      <c r="AM785" s="13"/>
      <c r="AN785" s="13"/>
      <c r="AO785" s="13"/>
      <c r="AP785" s="13"/>
      <c r="AQ785" s="13"/>
      <c r="AR785" s="13"/>
    </row>
    <row r="786" spans="30:44" x14ac:dyDescent="0.3">
      <c r="AD786" s="13"/>
      <c r="AE786" s="13"/>
      <c r="AF786" s="13"/>
      <c r="AJ786" s="13"/>
      <c r="AK786" s="13"/>
      <c r="AL786" s="13"/>
      <c r="AM786" s="13"/>
      <c r="AN786" s="13"/>
      <c r="AO786" s="13"/>
      <c r="AP786" s="13"/>
      <c r="AQ786" s="13"/>
      <c r="AR786" s="13"/>
    </row>
    <row r="787" spans="30:44" x14ac:dyDescent="0.3">
      <c r="AD787" s="13"/>
      <c r="AE787" s="13"/>
      <c r="AF787" s="13"/>
      <c r="AJ787" s="13"/>
      <c r="AK787" s="13"/>
      <c r="AL787" s="13"/>
      <c r="AM787" s="13"/>
      <c r="AN787" s="13"/>
      <c r="AO787" s="13"/>
      <c r="AP787" s="13"/>
      <c r="AQ787" s="13"/>
      <c r="AR787" s="13"/>
    </row>
    <row r="788" spans="30:44" x14ac:dyDescent="0.3">
      <c r="AD788" s="13"/>
      <c r="AE788" s="13"/>
      <c r="AF788" s="13"/>
      <c r="AJ788" s="13"/>
      <c r="AK788" s="13"/>
      <c r="AL788" s="13"/>
      <c r="AM788" s="13"/>
      <c r="AN788" s="13"/>
      <c r="AO788" s="13"/>
      <c r="AP788" s="13"/>
      <c r="AQ788" s="13"/>
      <c r="AR788" s="13"/>
    </row>
    <row r="789" spans="30:44" x14ac:dyDescent="0.3">
      <c r="AD789" s="13"/>
      <c r="AE789" s="13"/>
      <c r="AF789" s="13"/>
      <c r="AJ789" s="13"/>
      <c r="AK789" s="13"/>
      <c r="AL789" s="13"/>
      <c r="AM789" s="13"/>
      <c r="AN789" s="13"/>
      <c r="AO789" s="13"/>
      <c r="AP789" s="13"/>
      <c r="AQ789" s="13"/>
      <c r="AR789" s="13"/>
    </row>
    <row r="790" spans="30:44" x14ac:dyDescent="0.3">
      <c r="AD790" s="13"/>
      <c r="AE790" s="13"/>
      <c r="AF790" s="13"/>
      <c r="AJ790" s="13"/>
      <c r="AK790" s="13"/>
      <c r="AL790" s="13"/>
      <c r="AM790" s="13"/>
      <c r="AN790" s="13"/>
      <c r="AO790" s="13"/>
      <c r="AP790" s="13"/>
      <c r="AQ790" s="13"/>
      <c r="AR790" s="13"/>
    </row>
    <row r="791" spans="30:44" x14ac:dyDescent="0.3">
      <c r="AD791" s="13"/>
      <c r="AE791" s="13"/>
      <c r="AF791" s="13"/>
      <c r="AJ791" s="13"/>
      <c r="AK791" s="13"/>
      <c r="AL791" s="13"/>
      <c r="AM791" s="13"/>
      <c r="AN791" s="13"/>
      <c r="AO791" s="13"/>
      <c r="AP791" s="13"/>
      <c r="AQ791" s="13"/>
      <c r="AR791" s="13"/>
    </row>
    <row r="792" spans="30:44" x14ac:dyDescent="0.3">
      <c r="AD792" s="13"/>
      <c r="AE792" s="13"/>
      <c r="AF792" s="13"/>
      <c r="AJ792" s="13"/>
      <c r="AK792" s="13"/>
      <c r="AL792" s="13"/>
      <c r="AM792" s="13"/>
      <c r="AN792" s="13"/>
      <c r="AO792" s="13"/>
      <c r="AP792" s="13"/>
      <c r="AQ792" s="13"/>
      <c r="AR792" s="13"/>
    </row>
    <row r="793" spans="30:44" x14ac:dyDescent="0.3">
      <c r="AD793" s="13"/>
      <c r="AE793" s="13"/>
      <c r="AF793" s="13"/>
      <c r="AJ793" s="13"/>
      <c r="AK793" s="13"/>
      <c r="AL793" s="13"/>
      <c r="AM793" s="13"/>
      <c r="AN793" s="13"/>
      <c r="AO793" s="13"/>
      <c r="AP793" s="13"/>
      <c r="AQ793" s="13"/>
      <c r="AR793" s="13"/>
    </row>
    <row r="794" spans="30:44" x14ac:dyDescent="0.3">
      <c r="AD794" s="13"/>
      <c r="AE794" s="13"/>
      <c r="AF794" s="13"/>
      <c r="AJ794" s="13"/>
      <c r="AK794" s="13"/>
      <c r="AL794" s="13"/>
      <c r="AM794" s="13"/>
      <c r="AN794" s="13"/>
      <c r="AO794" s="13"/>
      <c r="AP794" s="13"/>
      <c r="AQ794" s="13"/>
      <c r="AR794" s="13"/>
    </row>
    <row r="795" spans="30:44" x14ac:dyDescent="0.3">
      <c r="AD795" s="13"/>
      <c r="AE795" s="13"/>
      <c r="AF795" s="13"/>
      <c r="AJ795" s="13"/>
      <c r="AK795" s="13"/>
      <c r="AL795" s="13"/>
      <c r="AM795" s="13"/>
      <c r="AN795" s="13"/>
      <c r="AO795" s="13"/>
      <c r="AP795" s="13"/>
      <c r="AQ795" s="13"/>
      <c r="AR795" s="13"/>
    </row>
    <row r="796" spans="30:44" x14ac:dyDescent="0.3">
      <c r="AD796" s="13"/>
      <c r="AE796" s="13"/>
      <c r="AF796" s="13"/>
      <c r="AJ796" s="13"/>
      <c r="AK796" s="13"/>
      <c r="AL796" s="13"/>
      <c r="AM796" s="13"/>
      <c r="AN796" s="13"/>
      <c r="AO796" s="13"/>
      <c r="AP796" s="13"/>
      <c r="AQ796" s="13"/>
      <c r="AR796" s="13"/>
    </row>
    <row r="797" spans="30:44" x14ac:dyDescent="0.3">
      <c r="AD797" s="13"/>
      <c r="AE797" s="13"/>
      <c r="AF797" s="13"/>
      <c r="AJ797" s="13"/>
      <c r="AK797" s="13"/>
      <c r="AL797" s="13"/>
      <c r="AM797" s="13"/>
      <c r="AN797" s="13"/>
      <c r="AO797" s="13"/>
      <c r="AP797" s="13"/>
      <c r="AQ797" s="13"/>
      <c r="AR797" s="13"/>
    </row>
    <row r="798" spans="30:44" x14ac:dyDescent="0.3">
      <c r="AD798" s="13"/>
      <c r="AE798" s="13"/>
      <c r="AF798" s="13"/>
      <c r="AJ798" s="13"/>
      <c r="AK798" s="13"/>
      <c r="AL798" s="13"/>
      <c r="AM798" s="13"/>
      <c r="AN798" s="13"/>
      <c r="AO798" s="13"/>
      <c r="AP798" s="13"/>
      <c r="AQ798" s="13"/>
      <c r="AR798" s="13"/>
    </row>
    <row r="799" spans="30:44" x14ac:dyDescent="0.3">
      <c r="AD799" s="13"/>
      <c r="AE799" s="13"/>
      <c r="AF799" s="13"/>
      <c r="AJ799" s="13"/>
      <c r="AK799" s="13"/>
      <c r="AL799" s="13"/>
      <c r="AM799" s="13"/>
      <c r="AN799" s="13"/>
      <c r="AO799" s="13"/>
      <c r="AP799" s="13"/>
      <c r="AQ799" s="13"/>
      <c r="AR799" s="13"/>
    </row>
    <row r="800" spans="30:44" x14ac:dyDescent="0.3">
      <c r="AD800" s="13"/>
      <c r="AE800" s="13"/>
      <c r="AF800" s="13"/>
      <c r="AJ800" s="13"/>
      <c r="AK800" s="13"/>
      <c r="AL800" s="13"/>
      <c r="AM800" s="13"/>
      <c r="AN800" s="13"/>
      <c r="AO800" s="13"/>
      <c r="AP800" s="13"/>
      <c r="AQ800" s="13"/>
      <c r="AR800" s="13"/>
    </row>
    <row r="801" spans="30:44" x14ac:dyDescent="0.3">
      <c r="AD801" s="13"/>
      <c r="AE801" s="13"/>
      <c r="AF801" s="13"/>
      <c r="AJ801" s="13"/>
      <c r="AK801" s="13"/>
      <c r="AL801" s="13"/>
      <c r="AM801" s="13"/>
      <c r="AN801" s="13"/>
      <c r="AO801" s="13"/>
      <c r="AP801" s="13"/>
      <c r="AQ801" s="13"/>
      <c r="AR801" s="13"/>
    </row>
    <row r="802" spans="30:44" x14ac:dyDescent="0.3">
      <c r="AD802" s="13"/>
      <c r="AE802" s="13"/>
      <c r="AF802" s="13"/>
      <c r="AJ802" s="13"/>
      <c r="AK802" s="13"/>
      <c r="AL802" s="13"/>
      <c r="AM802" s="13"/>
      <c r="AN802" s="13"/>
      <c r="AO802" s="13"/>
      <c r="AP802" s="13"/>
      <c r="AQ802" s="13"/>
      <c r="AR802" s="13"/>
    </row>
    <row r="803" spans="30:44" x14ac:dyDescent="0.3">
      <c r="AD803" s="13"/>
      <c r="AE803" s="13"/>
      <c r="AF803" s="13"/>
      <c r="AJ803" s="13"/>
      <c r="AK803" s="13"/>
      <c r="AL803" s="13"/>
      <c r="AM803" s="13"/>
      <c r="AN803" s="13"/>
      <c r="AO803" s="13"/>
      <c r="AP803" s="13"/>
      <c r="AQ803" s="13"/>
      <c r="AR803" s="13"/>
    </row>
    <row r="804" spans="30:44" x14ac:dyDescent="0.3">
      <c r="AD804" s="13"/>
      <c r="AE804" s="13"/>
      <c r="AF804" s="13"/>
      <c r="AJ804" s="13"/>
      <c r="AK804" s="13"/>
      <c r="AL804" s="13"/>
      <c r="AM804" s="13"/>
      <c r="AN804" s="13"/>
      <c r="AO804" s="13"/>
      <c r="AP804" s="13"/>
      <c r="AQ804" s="13"/>
      <c r="AR804" s="13"/>
    </row>
    <row r="805" spans="30:44" x14ac:dyDescent="0.3">
      <c r="AD805" s="13"/>
      <c r="AE805" s="13"/>
      <c r="AF805" s="13"/>
      <c r="AJ805" s="13"/>
      <c r="AK805" s="13"/>
      <c r="AL805" s="13"/>
      <c r="AM805" s="13"/>
      <c r="AN805" s="13"/>
      <c r="AO805" s="13"/>
      <c r="AP805" s="13"/>
      <c r="AQ805" s="13"/>
      <c r="AR805" s="13"/>
    </row>
    <row r="806" spans="30:44" x14ac:dyDescent="0.3">
      <c r="AD806" s="13"/>
      <c r="AE806" s="13"/>
      <c r="AF806" s="13"/>
      <c r="AJ806" s="13"/>
      <c r="AK806" s="13"/>
      <c r="AL806" s="13"/>
      <c r="AM806" s="13"/>
      <c r="AN806" s="13"/>
      <c r="AO806" s="13"/>
      <c r="AP806" s="13"/>
      <c r="AQ806" s="13"/>
      <c r="AR806" s="13"/>
    </row>
    <row r="807" spans="30:44" x14ac:dyDescent="0.3">
      <c r="AD807" s="13"/>
      <c r="AE807" s="13"/>
      <c r="AF807" s="13"/>
      <c r="AJ807" s="13"/>
      <c r="AK807" s="13"/>
      <c r="AL807" s="13"/>
      <c r="AM807" s="13"/>
      <c r="AN807" s="13"/>
      <c r="AO807" s="13"/>
      <c r="AP807" s="13"/>
      <c r="AQ807" s="13"/>
      <c r="AR807" s="13"/>
    </row>
    <row r="808" spans="30:44" x14ac:dyDescent="0.3">
      <c r="AD808" s="13"/>
      <c r="AE808" s="13"/>
      <c r="AF808" s="13"/>
      <c r="AJ808" s="13"/>
      <c r="AK808" s="13"/>
      <c r="AL808" s="13"/>
      <c r="AM808" s="13"/>
      <c r="AN808" s="13"/>
      <c r="AO808" s="13"/>
      <c r="AP808" s="13"/>
      <c r="AQ808" s="13"/>
      <c r="AR808" s="13"/>
    </row>
    <row r="809" spans="30:44" x14ac:dyDescent="0.3">
      <c r="AD809" s="13"/>
      <c r="AE809" s="13"/>
      <c r="AF809" s="13"/>
      <c r="AJ809" s="13"/>
      <c r="AK809" s="13"/>
      <c r="AL809" s="13"/>
      <c r="AM809" s="13"/>
      <c r="AN809" s="13"/>
      <c r="AO809" s="13"/>
      <c r="AP809" s="13"/>
      <c r="AQ809" s="13"/>
      <c r="AR809" s="13"/>
    </row>
    <row r="810" spans="30:44" x14ac:dyDescent="0.3">
      <c r="AD810" s="13"/>
      <c r="AE810" s="13"/>
      <c r="AF810" s="13"/>
      <c r="AJ810" s="13"/>
      <c r="AK810" s="13"/>
      <c r="AL810" s="13"/>
      <c r="AM810" s="13"/>
      <c r="AN810" s="13"/>
      <c r="AO810" s="13"/>
      <c r="AP810" s="13"/>
      <c r="AQ810" s="13"/>
      <c r="AR810" s="13"/>
    </row>
    <row r="811" spans="30:44" x14ac:dyDescent="0.3">
      <c r="AD811" s="13"/>
      <c r="AE811" s="13"/>
      <c r="AF811" s="13"/>
      <c r="AJ811" s="13"/>
      <c r="AK811" s="13"/>
      <c r="AL811" s="13"/>
      <c r="AM811" s="13"/>
      <c r="AN811" s="13"/>
      <c r="AO811" s="13"/>
      <c r="AP811" s="13"/>
      <c r="AQ811" s="13"/>
      <c r="AR811" s="13"/>
    </row>
    <row r="812" spans="30:44" x14ac:dyDescent="0.3">
      <c r="AD812" s="13"/>
      <c r="AE812" s="13"/>
      <c r="AF812" s="13"/>
      <c r="AJ812" s="13"/>
      <c r="AK812" s="13"/>
      <c r="AL812" s="13"/>
      <c r="AM812" s="13"/>
      <c r="AN812" s="13"/>
      <c r="AO812" s="13"/>
      <c r="AP812" s="13"/>
      <c r="AQ812" s="13"/>
      <c r="AR812" s="13"/>
    </row>
    <row r="813" spans="30:44" x14ac:dyDescent="0.3">
      <c r="AD813" s="13"/>
      <c r="AE813" s="13"/>
      <c r="AF813" s="13"/>
      <c r="AJ813" s="13"/>
      <c r="AK813" s="13"/>
      <c r="AL813" s="13"/>
      <c r="AM813" s="13"/>
      <c r="AN813" s="13"/>
      <c r="AO813" s="13"/>
      <c r="AP813" s="13"/>
      <c r="AQ813" s="13"/>
      <c r="AR813" s="13"/>
    </row>
    <row r="814" spans="30:44" x14ac:dyDescent="0.3">
      <c r="AD814" s="13"/>
      <c r="AE814" s="13"/>
      <c r="AF814" s="13"/>
      <c r="AJ814" s="13"/>
      <c r="AK814" s="13"/>
      <c r="AL814" s="13"/>
      <c r="AM814" s="13"/>
      <c r="AN814" s="13"/>
      <c r="AO814" s="13"/>
      <c r="AP814" s="13"/>
      <c r="AQ814" s="13"/>
      <c r="AR814" s="13"/>
    </row>
    <row r="815" spans="30:44" x14ac:dyDescent="0.3">
      <c r="AD815" s="13"/>
      <c r="AE815" s="13"/>
      <c r="AF815" s="13"/>
      <c r="AJ815" s="13"/>
      <c r="AK815" s="13"/>
      <c r="AL815" s="13"/>
      <c r="AM815" s="13"/>
      <c r="AN815" s="13"/>
      <c r="AO815" s="13"/>
      <c r="AP815" s="13"/>
      <c r="AQ815" s="13"/>
      <c r="AR815" s="13"/>
    </row>
    <row r="816" spans="30:44" x14ac:dyDescent="0.3">
      <c r="AD816" s="13"/>
      <c r="AE816" s="13"/>
      <c r="AF816" s="13"/>
      <c r="AJ816" s="13"/>
      <c r="AK816" s="13"/>
      <c r="AL816" s="13"/>
      <c r="AM816" s="13"/>
      <c r="AN816" s="13"/>
      <c r="AO816" s="13"/>
      <c r="AP816" s="13"/>
      <c r="AQ816" s="13"/>
      <c r="AR816" s="13"/>
    </row>
    <row r="817" spans="30:44" x14ac:dyDescent="0.3">
      <c r="AD817" s="13"/>
      <c r="AE817" s="13"/>
      <c r="AF817" s="13"/>
      <c r="AJ817" s="13"/>
      <c r="AK817" s="13"/>
      <c r="AL817" s="13"/>
      <c r="AM817" s="13"/>
      <c r="AN817" s="13"/>
      <c r="AO817" s="13"/>
      <c r="AP817" s="13"/>
      <c r="AQ817" s="13"/>
      <c r="AR817" s="13"/>
    </row>
    <row r="818" spans="30:44" x14ac:dyDescent="0.3">
      <c r="AD818" s="13"/>
      <c r="AE818" s="13"/>
      <c r="AF818" s="13"/>
      <c r="AJ818" s="13"/>
      <c r="AK818" s="13"/>
      <c r="AL818" s="13"/>
      <c r="AM818" s="13"/>
      <c r="AN818" s="13"/>
      <c r="AO818" s="13"/>
      <c r="AP818" s="13"/>
      <c r="AQ818" s="13"/>
      <c r="AR818" s="13"/>
    </row>
    <row r="819" spans="30:44" x14ac:dyDescent="0.3">
      <c r="AD819" s="13"/>
      <c r="AE819" s="13"/>
      <c r="AF819" s="13"/>
      <c r="AJ819" s="13"/>
      <c r="AK819" s="13"/>
      <c r="AL819" s="13"/>
      <c r="AM819" s="13"/>
      <c r="AN819" s="13"/>
      <c r="AO819" s="13"/>
      <c r="AP819" s="13"/>
      <c r="AQ819" s="13"/>
      <c r="AR819" s="13"/>
    </row>
    <row r="820" spans="30:44" x14ac:dyDescent="0.3">
      <c r="AD820" s="13"/>
      <c r="AE820" s="13"/>
      <c r="AF820" s="13"/>
      <c r="AJ820" s="13"/>
      <c r="AK820" s="13"/>
      <c r="AL820" s="13"/>
      <c r="AM820" s="13"/>
      <c r="AN820" s="13"/>
      <c r="AO820" s="13"/>
      <c r="AP820" s="13"/>
      <c r="AQ820" s="13"/>
      <c r="AR820" s="13"/>
    </row>
    <row r="821" spans="30:44" x14ac:dyDescent="0.3">
      <c r="AD821" s="13"/>
      <c r="AE821" s="13"/>
      <c r="AF821" s="13"/>
      <c r="AJ821" s="13"/>
      <c r="AK821" s="13"/>
      <c r="AL821" s="13"/>
      <c r="AM821" s="13"/>
      <c r="AN821" s="13"/>
      <c r="AO821" s="13"/>
      <c r="AP821" s="13"/>
      <c r="AQ821" s="13"/>
      <c r="AR821" s="13"/>
    </row>
    <row r="822" spans="30:44" x14ac:dyDescent="0.3">
      <c r="AD822" s="13"/>
      <c r="AE822" s="13"/>
      <c r="AF822" s="13"/>
      <c r="AJ822" s="13"/>
      <c r="AK822" s="13"/>
      <c r="AL822" s="13"/>
      <c r="AM822" s="13"/>
      <c r="AN822" s="13"/>
      <c r="AO822" s="13"/>
      <c r="AP822" s="13"/>
      <c r="AQ822" s="13"/>
      <c r="AR822" s="13"/>
    </row>
    <row r="823" spans="30:44" x14ac:dyDescent="0.3">
      <c r="AD823" s="13"/>
      <c r="AE823" s="13"/>
      <c r="AF823" s="13"/>
      <c r="AJ823" s="13"/>
      <c r="AK823" s="13"/>
      <c r="AL823" s="13"/>
      <c r="AM823" s="13"/>
      <c r="AN823" s="13"/>
      <c r="AO823" s="13"/>
      <c r="AP823" s="13"/>
      <c r="AQ823" s="13"/>
      <c r="AR823" s="13"/>
    </row>
    <row r="824" spans="30:44" x14ac:dyDescent="0.3">
      <c r="AD824" s="13"/>
      <c r="AE824" s="13"/>
      <c r="AF824" s="13"/>
      <c r="AJ824" s="13"/>
      <c r="AK824" s="13"/>
      <c r="AL824" s="13"/>
      <c r="AM824" s="13"/>
      <c r="AN824" s="13"/>
      <c r="AO824" s="13"/>
      <c r="AP824" s="13"/>
      <c r="AQ824" s="13"/>
      <c r="AR824" s="13"/>
    </row>
    <row r="825" spans="30:44" x14ac:dyDescent="0.3">
      <c r="AD825" s="13"/>
      <c r="AE825" s="13"/>
      <c r="AF825" s="13"/>
      <c r="AJ825" s="13"/>
      <c r="AK825" s="13"/>
      <c r="AL825" s="13"/>
      <c r="AM825" s="13"/>
      <c r="AN825" s="13"/>
      <c r="AO825" s="13"/>
      <c r="AP825" s="13"/>
      <c r="AQ825" s="13"/>
      <c r="AR825" s="13"/>
    </row>
    <row r="826" spans="30:44" x14ac:dyDescent="0.3">
      <c r="AD826" s="13"/>
      <c r="AE826" s="13"/>
      <c r="AF826" s="13"/>
      <c r="AJ826" s="13"/>
      <c r="AK826" s="13"/>
      <c r="AL826" s="13"/>
      <c r="AM826" s="13"/>
      <c r="AN826" s="13"/>
      <c r="AO826" s="13"/>
      <c r="AP826" s="13"/>
      <c r="AQ826" s="13"/>
      <c r="AR826" s="13"/>
    </row>
    <row r="827" spans="30:44" x14ac:dyDescent="0.3">
      <c r="AD827" s="13"/>
      <c r="AE827" s="13"/>
      <c r="AF827" s="13"/>
      <c r="AJ827" s="13"/>
      <c r="AK827" s="13"/>
      <c r="AL827" s="13"/>
      <c r="AM827" s="13"/>
      <c r="AN827" s="13"/>
      <c r="AO827" s="13"/>
      <c r="AP827" s="13"/>
      <c r="AQ827" s="13"/>
      <c r="AR827" s="13"/>
    </row>
    <row r="828" spans="30:44" x14ac:dyDescent="0.3">
      <c r="AD828" s="13"/>
      <c r="AE828" s="13"/>
      <c r="AF828" s="13"/>
      <c r="AJ828" s="13"/>
      <c r="AK828" s="13"/>
      <c r="AL828" s="13"/>
      <c r="AM828" s="13"/>
      <c r="AN828" s="13"/>
      <c r="AO828" s="13"/>
      <c r="AP828" s="13"/>
      <c r="AQ828" s="13"/>
      <c r="AR828" s="13"/>
    </row>
    <row r="829" spans="30:44" x14ac:dyDescent="0.3">
      <c r="AD829" s="13"/>
      <c r="AE829" s="13"/>
      <c r="AF829" s="13"/>
      <c r="AJ829" s="13"/>
      <c r="AK829" s="13"/>
      <c r="AL829" s="13"/>
      <c r="AM829" s="13"/>
      <c r="AN829" s="13"/>
      <c r="AO829" s="13"/>
      <c r="AP829" s="13"/>
      <c r="AQ829" s="13"/>
      <c r="AR829" s="13"/>
    </row>
    <row r="830" spans="30:44" x14ac:dyDescent="0.3">
      <c r="AD830" s="13"/>
      <c r="AE830" s="13"/>
      <c r="AF830" s="13"/>
      <c r="AJ830" s="13"/>
      <c r="AK830" s="13"/>
      <c r="AL830" s="13"/>
      <c r="AM830" s="13"/>
      <c r="AN830" s="13"/>
      <c r="AO830" s="13"/>
      <c r="AP830" s="13"/>
      <c r="AQ830" s="13"/>
      <c r="AR830" s="13"/>
    </row>
    <row r="831" spans="30:44" x14ac:dyDescent="0.3">
      <c r="AD831" s="13"/>
      <c r="AE831" s="13"/>
      <c r="AF831" s="13"/>
      <c r="AJ831" s="13"/>
      <c r="AK831" s="13"/>
      <c r="AL831" s="13"/>
      <c r="AM831" s="13"/>
      <c r="AN831" s="13"/>
      <c r="AO831" s="13"/>
      <c r="AP831" s="13"/>
      <c r="AQ831" s="13"/>
      <c r="AR831" s="13"/>
    </row>
    <row r="832" spans="30:44" x14ac:dyDescent="0.3">
      <c r="AD832" s="13"/>
      <c r="AE832" s="13"/>
      <c r="AF832" s="13"/>
      <c r="AJ832" s="13"/>
      <c r="AK832" s="13"/>
      <c r="AL832" s="13"/>
      <c r="AM832" s="13"/>
      <c r="AN832" s="13"/>
      <c r="AO832" s="13"/>
      <c r="AP832" s="13"/>
      <c r="AQ832" s="13"/>
      <c r="AR832" s="13"/>
    </row>
    <row r="833" spans="30:44" x14ac:dyDescent="0.3">
      <c r="AD833" s="13"/>
      <c r="AE833" s="13"/>
      <c r="AF833" s="13"/>
      <c r="AJ833" s="13"/>
      <c r="AK833" s="13"/>
      <c r="AL833" s="13"/>
      <c r="AM833" s="13"/>
      <c r="AN833" s="13"/>
      <c r="AO833" s="13"/>
      <c r="AP833" s="13"/>
      <c r="AQ833" s="13"/>
      <c r="AR833" s="13"/>
    </row>
    <row r="834" spans="30:44" x14ac:dyDescent="0.3">
      <c r="AD834" s="13"/>
      <c r="AE834" s="13"/>
      <c r="AF834" s="13"/>
      <c r="AJ834" s="13"/>
      <c r="AK834" s="13"/>
      <c r="AL834" s="13"/>
      <c r="AM834" s="13"/>
      <c r="AN834" s="13"/>
      <c r="AO834" s="13"/>
      <c r="AP834" s="13"/>
      <c r="AQ834" s="13"/>
      <c r="AR834" s="13"/>
    </row>
    <row r="835" spans="30:44" x14ac:dyDescent="0.3">
      <c r="AD835" s="13"/>
      <c r="AE835" s="13"/>
      <c r="AF835" s="13"/>
      <c r="AJ835" s="13"/>
      <c r="AK835" s="13"/>
      <c r="AL835" s="13"/>
      <c r="AM835" s="13"/>
      <c r="AN835" s="13"/>
      <c r="AO835" s="13"/>
      <c r="AP835" s="13"/>
      <c r="AQ835" s="13"/>
      <c r="AR835" s="13"/>
    </row>
    <row r="836" spans="30:44" x14ac:dyDescent="0.3">
      <c r="AD836" s="13"/>
      <c r="AE836" s="13"/>
      <c r="AF836" s="13"/>
      <c r="AJ836" s="13"/>
      <c r="AK836" s="13"/>
      <c r="AL836" s="13"/>
      <c r="AM836" s="13"/>
      <c r="AN836" s="13"/>
      <c r="AO836" s="13"/>
      <c r="AP836" s="13"/>
      <c r="AQ836" s="13"/>
      <c r="AR836" s="13"/>
    </row>
    <row r="837" spans="30:44" x14ac:dyDescent="0.3">
      <c r="AD837" s="13"/>
      <c r="AE837" s="13"/>
      <c r="AF837" s="13"/>
      <c r="AJ837" s="13"/>
      <c r="AK837" s="13"/>
      <c r="AL837" s="13"/>
      <c r="AM837" s="13"/>
      <c r="AN837" s="13"/>
      <c r="AO837" s="13"/>
      <c r="AP837" s="13"/>
      <c r="AQ837" s="13"/>
      <c r="AR837" s="13"/>
    </row>
    <row r="838" spans="30:44" x14ac:dyDescent="0.3">
      <c r="AD838" s="13"/>
      <c r="AE838" s="13"/>
      <c r="AF838" s="13"/>
      <c r="AJ838" s="13"/>
      <c r="AK838" s="13"/>
      <c r="AL838" s="13"/>
      <c r="AM838" s="13"/>
      <c r="AN838" s="13"/>
      <c r="AO838" s="13"/>
      <c r="AP838" s="13"/>
      <c r="AQ838" s="13"/>
      <c r="AR838" s="13"/>
    </row>
    <row r="839" spans="30:44" x14ac:dyDescent="0.3">
      <c r="AD839" s="13"/>
      <c r="AE839" s="13"/>
      <c r="AF839" s="13"/>
      <c r="AJ839" s="13"/>
      <c r="AK839" s="13"/>
      <c r="AL839" s="13"/>
      <c r="AM839" s="13"/>
      <c r="AN839" s="13"/>
      <c r="AO839" s="13"/>
      <c r="AP839" s="13"/>
      <c r="AQ839" s="13"/>
      <c r="AR839" s="13"/>
    </row>
    <row r="840" spans="30:44" x14ac:dyDescent="0.3">
      <c r="AD840" s="13"/>
      <c r="AE840" s="13"/>
      <c r="AF840" s="13"/>
      <c r="AJ840" s="13"/>
      <c r="AK840" s="13"/>
      <c r="AL840" s="13"/>
      <c r="AM840" s="13"/>
      <c r="AN840" s="13"/>
      <c r="AO840" s="13"/>
      <c r="AP840" s="13"/>
      <c r="AQ840" s="13"/>
      <c r="AR840" s="13"/>
    </row>
    <row r="841" spans="30:44" x14ac:dyDescent="0.3">
      <c r="AD841" s="13"/>
      <c r="AE841" s="13"/>
      <c r="AF841" s="13"/>
      <c r="AJ841" s="13"/>
      <c r="AK841" s="13"/>
      <c r="AL841" s="13"/>
      <c r="AM841" s="13"/>
      <c r="AN841" s="13"/>
      <c r="AO841" s="13"/>
      <c r="AP841" s="13"/>
      <c r="AQ841" s="13"/>
      <c r="AR841" s="13"/>
    </row>
    <row r="842" spans="30:44" x14ac:dyDescent="0.3">
      <c r="AD842" s="13"/>
      <c r="AE842" s="13"/>
      <c r="AF842" s="13"/>
      <c r="AJ842" s="13"/>
      <c r="AK842" s="13"/>
      <c r="AL842" s="13"/>
      <c r="AM842" s="13"/>
      <c r="AN842" s="13"/>
      <c r="AO842" s="13"/>
      <c r="AP842" s="13"/>
      <c r="AQ842" s="13"/>
      <c r="AR842" s="13"/>
    </row>
    <row r="843" spans="30:44" x14ac:dyDescent="0.3">
      <c r="AD843" s="13"/>
      <c r="AE843" s="13"/>
      <c r="AF843" s="13"/>
      <c r="AJ843" s="13"/>
      <c r="AK843" s="13"/>
      <c r="AL843" s="13"/>
      <c r="AM843" s="13"/>
      <c r="AN843" s="13"/>
      <c r="AO843" s="13"/>
      <c r="AP843" s="13"/>
      <c r="AQ843" s="13"/>
      <c r="AR843" s="13"/>
    </row>
    <row r="844" spans="30:44" x14ac:dyDescent="0.3">
      <c r="AD844" s="13"/>
      <c r="AE844" s="13"/>
      <c r="AF844" s="13"/>
      <c r="AJ844" s="13"/>
      <c r="AK844" s="13"/>
      <c r="AL844" s="13"/>
      <c r="AM844" s="13"/>
      <c r="AN844" s="13"/>
      <c r="AO844" s="13"/>
      <c r="AP844" s="13"/>
      <c r="AQ844" s="13"/>
      <c r="AR844" s="13"/>
    </row>
    <row r="845" spans="30:44" x14ac:dyDescent="0.3">
      <c r="AD845" s="13"/>
      <c r="AE845" s="13"/>
      <c r="AF845" s="13"/>
      <c r="AJ845" s="13"/>
      <c r="AK845" s="13"/>
      <c r="AL845" s="13"/>
      <c r="AM845" s="13"/>
      <c r="AN845" s="13"/>
      <c r="AO845" s="13"/>
      <c r="AP845" s="13"/>
      <c r="AQ845" s="13"/>
      <c r="AR845" s="13"/>
    </row>
    <row r="846" spans="30:44" x14ac:dyDescent="0.3">
      <c r="AD846" s="13"/>
      <c r="AE846" s="13"/>
      <c r="AF846" s="13"/>
      <c r="AJ846" s="13"/>
      <c r="AK846" s="13"/>
      <c r="AL846" s="13"/>
      <c r="AM846" s="13"/>
      <c r="AN846" s="13"/>
      <c r="AO846" s="13"/>
      <c r="AP846" s="13"/>
      <c r="AQ846" s="13"/>
      <c r="AR846" s="13"/>
    </row>
    <row r="847" spans="30:44" x14ac:dyDescent="0.3">
      <c r="AD847" s="13"/>
      <c r="AE847" s="13"/>
      <c r="AF847" s="13"/>
      <c r="AJ847" s="13"/>
      <c r="AK847" s="13"/>
      <c r="AL847" s="13"/>
      <c r="AM847" s="13"/>
      <c r="AN847" s="13"/>
      <c r="AO847" s="13"/>
      <c r="AP847" s="13"/>
      <c r="AQ847" s="13"/>
      <c r="AR847" s="13"/>
    </row>
    <row r="848" spans="30:44" x14ac:dyDescent="0.3">
      <c r="AD848" s="13"/>
      <c r="AE848" s="13"/>
      <c r="AF848" s="13"/>
      <c r="AJ848" s="13"/>
      <c r="AK848" s="13"/>
      <c r="AL848" s="13"/>
      <c r="AM848" s="13"/>
      <c r="AN848" s="13"/>
      <c r="AO848" s="13"/>
      <c r="AP848" s="13"/>
      <c r="AQ848" s="13"/>
      <c r="AR848" s="13"/>
    </row>
    <row r="849" spans="30:44" x14ac:dyDescent="0.3">
      <c r="AD849" s="13"/>
      <c r="AE849" s="13"/>
      <c r="AF849" s="13"/>
      <c r="AJ849" s="13"/>
      <c r="AK849" s="13"/>
      <c r="AL849" s="13"/>
      <c r="AM849" s="13"/>
      <c r="AN849" s="13"/>
      <c r="AO849" s="13"/>
      <c r="AP849" s="13"/>
      <c r="AQ849" s="13"/>
      <c r="AR849" s="13"/>
    </row>
    <row r="850" spans="30:44" x14ac:dyDescent="0.3">
      <c r="AD850" s="13"/>
      <c r="AE850" s="13"/>
      <c r="AF850" s="13"/>
      <c r="AJ850" s="13"/>
      <c r="AK850" s="13"/>
      <c r="AL850" s="13"/>
      <c r="AM850" s="13"/>
      <c r="AN850" s="13"/>
      <c r="AO850" s="13"/>
      <c r="AP850" s="13"/>
      <c r="AQ850" s="13"/>
      <c r="AR850" s="13"/>
    </row>
    <row r="851" spans="30:44" x14ac:dyDescent="0.3">
      <c r="AD851" s="13"/>
      <c r="AE851" s="13"/>
      <c r="AF851" s="13"/>
      <c r="AJ851" s="13"/>
      <c r="AK851" s="13"/>
      <c r="AL851" s="13"/>
      <c r="AM851" s="13"/>
      <c r="AN851" s="13"/>
      <c r="AO851" s="13"/>
      <c r="AP851" s="13"/>
      <c r="AQ851" s="13"/>
      <c r="AR851" s="13"/>
    </row>
    <row r="852" spans="30:44" x14ac:dyDescent="0.3">
      <c r="AD852" s="13"/>
      <c r="AE852" s="13"/>
      <c r="AF852" s="13"/>
      <c r="AJ852" s="13"/>
      <c r="AK852" s="13"/>
      <c r="AL852" s="13"/>
      <c r="AM852" s="13"/>
      <c r="AN852" s="13"/>
      <c r="AO852" s="13"/>
      <c r="AP852" s="13"/>
      <c r="AQ852" s="13"/>
      <c r="AR852" s="13"/>
    </row>
    <row r="853" spans="30:44" x14ac:dyDescent="0.3">
      <c r="AD853" s="13"/>
      <c r="AE853" s="13"/>
      <c r="AF853" s="13"/>
      <c r="AJ853" s="13"/>
      <c r="AK853" s="13"/>
      <c r="AL853" s="13"/>
      <c r="AM853" s="13"/>
      <c r="AN853" s="13"/>
      <c r="AO853" s="13"/>
      <c r="AP853" s="13"/>
      <c r="AQ853" s="13"/>
      <c r="AR853" s="13"/>
    </row>
    <row r="854" spans="30:44" x14ac:dyDescent="0.3">
      <c r="AD854" s="13"/>
      <c r="AE854" s="13"/>
      <c r="AF854" s="13"/>
      <c r="AJ854" s="13"/>
      <c r="AK854" s="13"/>
      <c r="AL854" s="13"/>
      <c r="AM854" s="13"/>
      <c r="AN854" s="13"/>
      <c r="AO854" s="13"/>
      <c r="AP854" s="13"/>
      <c r="AQ854" s="13"/>
      <c r="AR854" s="13"/>
    </row>
    <row r="855" spans="30:44" x14ac:dyDescent="0.3">
      <c r="AD855" s="13"/>
      <c r="AE855" s="13"/>
      <c r="AF855" s="13"/>
      <c r="AJ855" s="13"/>
      <c r="AK855" s="13"/>
      <c r="AL855" s="13"/>
      <c r="AM855" s="13"/>
      <c r="AN855" s="13"/>
      <c r="AO855" s="13"/>
      <c r="AP855" s="13"/>
      <c r="AQ855" s="13"/>
      <c r="AR855" s="13"/>
    </row>
    <row r="856" spans="30:44" x14ac:dyDescent="0.3">
      <c r="AD856" s="13"/>
      <c r="AE856" s="13"/>
      <c r="AF856" s="13"/>
      <c r="AJ856" s="13"/>
      <c r="AK856" s="13"/>
      <c r="AL856" s="13"/>
      <c r="AM856" s="13"/>
      <c r="AN856" s="13"/>
      <c r="AO856" s="13"/>
      <c r="AP856" s="13"/>
      <c r="AQ856" s="13"/>
      <c r="AR856" s="13"/>
    </row>
    <row r="857" spans="30:44" x14ac:dyDescent="0.3">
      <c r="AD857" s="13"/>
      <c r="AE857" s="13"/>
      <c r="AF857" s="13"/>
      <c r="AJ857" s="13"/>
      <c r="AK857" s="13"/>
      <c r="AL857" s="13"/>
      <c r="AM857" s="13"/>
      <c r="AN857" s="13"/>
      <c r="AO857" s="13"/>
      <c r="AP857" s="13"/>
      <c r="AQ857" s="13"/>
      <c r="AR857" s="13"/>
    </row>
    <row r="858" spans="30:44" x14ac:dyDescent="0.3">
      <c r="AD858" s="13"/>
      <c r="AE858" s="13"/>
      <c r="AF858" s="13"/>
      <c r="AJ858" s="13"/>
      <c r="AK858" s="13"/>
      <c r="AL858" s="13"/>
      <c r="AM858" s="13"/>
      <c r="AN858" s="13"/>
      <c r="AO858" s="13"/>
      <c r="AP858" s="13"/>
      <c r="AQ858" s="13"/>
      <c r="AR858" s="13"/>
    </row>
    <row r="859" spans="30:44" x14ac:dyDescent="0.3">
      <c r="AD859" s="13"/>
      <c r="AE859" s="13"/>
      <c r="AF859" s="13"/>
      <c r="AJ859" s="13"/>
      <c r="AK859" s="13"/>
      <c r="AL859" s="13"/>
      <c r="AM859" s="13"/>
      <c r="AN859" s="13"/>
      <c r="AO859" s="13"/>
      <c r="AP859" s="13"/>
      <c r="AQ859" s="13"/>
      <c r="AR859" s="13"/>
    </row>
    <row r="860" spans="30:44" x14ac:dyDescent="0.3">
      <c r="AD860" s="13"/>
      <c r="AE860" s="13"/>
      <c r="AF860" s="13"/>
      <c r="AJ860" s="13"/>
      <c r="AK860" s="13"/>
      <c r="AL860" s="13"/>
      <c r="AM860" s="13"/>
      <c r="AN860" s="13"/>
      <c r="AO860" s="13"/>
      <c r="AP860" s="13"/>
      <c r="AQ860" s="13"/>
      <c r="AR860" s="13"/>
    </row>
    <row r="861" spans="30:44" x14ac:dyDescent="0.3">
      <c r="AD861" s="13"/>
      <c r="AE861" s="13"/>
      <c r="AF861" s="13"/>
      <c r="AJ861" s="13"/>
      <c r="AK861" s="13"/>
      <c r="AL861" s="13"/>
      <c r="AM861" s="13"/>
      <c r="AN861" s="13"/>
      <c r="AO861" s="13"/>
      <c r="AP861" s="13"/>
      <c r="AQ861" s="13"/>
      <c r="AR861" s="13"/>
    </row>
    <row r="862" spans="30:44" x14ac:dyDescent="0.3">
      <c r="AD862" s="13"/>
      <c r="AE862" s="13"/>
      <c r="AF862" s="13"/>
      <c r="AJ862" s="13"/>
      <c r="AK862" s="13"/>
      <c r="AL862" s="13"/>
      <c r="AM862" s="13"/>
      <c r="AN862" s="13"/>
      <c r="AO862" s="13"/>
      <c r="AP862" s="13"/>
      <c r="AQ862" s="13"/>
      <c r="AR862" s="13"/>
    </row>
    <row r="863" spans="30:44" x14ac:dyDescent="0.3">
      <c r="AD863" s="13"/>
      <c r="AE863" s="13"/>
      <c r="AF863" s="13"/>
      <c r="AJ863" s="13"/>
      <c r="AK863" s="13"/>
      <c r="AL863" s="13"/>
      <c r="AM863" s="13"/>
      <c r="AN863" s="13"/>
      <c r="AO863" s="13"/>
      <c r="AP863" s="13"/>
      <c r="AQ863" s="13"/>
      <c r="AR863" s="13"/>
    </row>
    <row r="864" spans="30:44" x14ac:dyDescent="0.3">
      <c r="AD864" s="13"/>
      <c r="AE864" s="13"/>
      <c r="AF864" s="13"/>
      <c r="AJ864" s="13"/>
      <c r="AK864" s="13"/>
      <c r="AL864" s="13"/>
      <c r="AM864" s="13"/>
      <c r="AN864" s="13"/>
      <c r="AO864" s="13"/>
      <c r="AP864" s="13"/>
      <c r="AQ864" s="13"/>
      <c r="AR864" s="13"/>
    </row>
    <row r="865" spans="30:44" x14ac:dyDescent="0.3">
      <c r="AD865" s="13"/>
      <c r="AE865" s="13"/>
      <c r="AF865" s="13"/>
      <c r="AJ865" s="13"/>
      <c r="AK865" s="13"/>
      <c r="AL865" s="13"/>
      <c r="AM865" s="13"/>
      <c r="AN865" s="13"/>
      <c r="AO865" s="13"/>
      <c r="AP865" s="13"/>
      <c r="AQ865" s="13"/>
      <c r="AR865" s="13"/>
    </row>
    <row r="866" spans="30:44" x14ac:dyDescent="0.3">
      <c r="AD866" s="13"/>
      <c r="AE866" s="13"/>
      <c r="AF866" s="13"/>
      <c r="AJ866" s="13"/>
      <c r="AK866" s="13"/>
      <c r="AL866" s="13"/>
      <c r="AM866" s="13"/>
      <c r="AN866" s="13"/>
      <c r="AO866" s="13"/>
      <c r="AP866" s="13"/>
      <c r="AQ866" s="13"/>
      <c r="AR866" s="13"/>
    </row>
    <row r="867" spans="30:44" x14ac:dyDescent="0.3">
      <c r="AD867" s="13"/>
      <c r="AE867" s="13"/>
      <c r="AF867" s="13"/>
      <c r="AJ867" s="13"/>
      <c r="AK867" s="13"/>
      <c r="AL867" s="13"/>
      <c r="AM867" s="13"/>
      <c r="AN867" s="13"/>
      <c r="AO867" s="13"/>
      <c r="AP867" s="13"/>
      <c r="AQ867" s="13"/>
      <c r="AR867" s="13"/>
    </row>
    <row r="868" spans="30:44" x14ac:dyDescent="0.3">
      <c r="AD868" s="13"/>
      <c r="AE868" s="13"/>
      <c r="AF868" s="13"/>
      <c r="AJ868" s="13"/>
      <c r="AK868" s="13"/>
      <c r="AL868" s="13"/>
      <c r="AM868" s="13"/>
      <c r="AN868" s="13"/>
      <c r="AO868" s="13"/>
      <c r="AP868" s="13"/>
      <c r="AQ868" s="13"/>
      <c r="AR868" s="13"/>
    </row>
    <row r="869" spans="30:44" x14ac:dyDescent="0.3">
      <c r="AD869" s="13"/>
      <c r="AE869" s="13"/>
      <c r="AF869" s="13"/>
      <c r="AJ869" s="13"/>
      <c r="AK869" s="13"/>
      <c r="AL869" s="13"/>
      <c r="AM869" s="13"/>
      <c r="AN869" s="13"/>
      <c r="AO869" s="13"/>
      <c r="AP869" s="13"/>
      <c r="AQ869" s="13"/>
      <c r="AR869" s="13"/>
    </row>
    <row r="870" spans="30:44" x14ac:dyDescent="0.3">
      <c r="AD870" s="13"/>
      <c r="AE870" s="13"/>
      <c r="AF870" s="13"/>
      <c r="AJ870" s="13"/>
      <c r="AK870" s="13"/>
      <c r="AL870" s="13"/>
      <c r="AM870" s="13"/>
      <c r="AN870" s="13"/>
      <c r="AO870" s="13"/>
      <c r="AP870" s="13"/>
      <c r="AQ870" s="13"/>
      <c r="AR870" s="13"/>
    </row>
    <row r="871" spans="30:44" x14ac:dyDescent="0.3">
      <c r="AD871" s="13"/>
      <c r="AE871" s="13"/>
      <c r="AF871" s="13"/>
      <c r="AJ871" s="13"/>
      <c r="AK871" s="13"/>
      <c r="AL871" s="13"/>
      <c r="AM871" s="13"/>
      <c r="AN871" s="13"/>
      <c r="AO871" s="13"/>
      <c r="AP871" s="13"/>
      <c r="AQ871" s="13"/>
      <c r="AR871" s="13"/>
    </row>
    <row r="872" spans="30:44" x14ac:dyDescent="0.3">
      <c r="AD872" s="13"/>
      <c r="AE872" s="13"/>
      <c r="AF872" s="13"/>
      <c r="AJ872" s="13"/>
      <c r="AK872" s="13"/>
      <c r="AL872" s="13"/>
      <c r="AM872" s="13"/>
      <c r="AN872" s="13"/>
      <c r="AO872" s="13"/>
      <c r="AP872" s="13"/>
      <c r="AQ872" s="13"/>
      <c r="AR872" s="13"/>
    </row>
    <row r="873" spans="30:44" x14ac:dyDescent="0.3">
      <c r="AD873" s="13"/>
      <c r="AE873" s="13"/>
      <c r="AF873" s="13"/>
      <c r="AJ873" s="13"/>
      <c r="AK873" s="13"/>
      <c r="AL873" s="13"/>
      <c r="AM873" s="13"/>
      <c r="AN873" s="13"/>
      <c r="AO873" s="13"/>
      <c r="AP873" s="13"/>
      <c r="AQ873" s="13"/>
      <c r="AR873" s="13"/>
    </row>
    <row r="874" spans="30:44" x14ac:dyDescent="0.3">
      <c r="AD874" s="13"/>
      <c r="AE874" s="13"/>
      <c r="AF874" s="13"/>
      <c r="AJ874" s="13"/>
      <c r="AK874" s="13"/>
      <c r="AL874" s="13"/>
      <c r="AM874" s="13"/>
      <c r="AN874" s="13"/>
      <c r="AO874" s="13"/>
      <c r="AP874" s="13"/>
      <c r="AQ874" s="13"/>
      <c r="AR874" s="13"/>
    </row>
    <row r="875" spans="30:44" x14ac:dyDescent="0.3">
      <c r="AD875" s="13"/>
      <c r="AE875" s="13"/>
      <c r="AF875" s="13"/>
      <c r="AJ875" s="13"/>
      <c r="AK875" s="13"/>
      <c r="AL875" s="13"/>
      <c r="AM875" s="13"/>
      <c r="AN875" s="13"/>
      <c r="AO875" s="13"/>
      <c r="AP875" s="13"/>
      <c r="AQ875" s="13"/>
      <c r="AR875" s="13"/>
    </row>
    <row r="876" spans="30:44" x14ac:dyDescent="0.3">
      <c r="AD876" s="13"/>
      <c r="AE876" s="13"/>
      <c r="AF876" s="13"/>
      <c r="AJ876" s="13"/>
      <c r="AK876" s="13"/>
      <c r="AL876" s="13"/>
      <c r="AM876" s="13"/>
      <c r="AN876" s="13"/>
      <c r="AO876" s="13"/>
      <c r="AP876" s="13"/>
      <c r="AQ876" s="13"/>
      <c r="AR876" s="13"/>
    </row>
    <row r="877" spans="30:44" x14ac:dyDescent="0.3">
      <c r="AD877" s="13"/>
      <c r="AE877" s="13"/>
      <c r="AF877" s="13"/>
      <c r="AJ877" s="13"/>
      <c r="AK877" s="13"/>
      <c r="AL877" s="13"/>
      <c r="AM877" s="13"/>
      <c r="AN877" s="13"/>
      <c r="AO877" s="13"/>
      <c r="AP877" s="13"/>
      <c r="AQ877" s="13"/>
      <c r="AR877" s="13"/>
    </row>
    <row r="878" spans="30:44" x14ac:dyDescent="0.3">
      <c r="AD878" s="13"/>
      <c r="AE878" s="13"/>
      <c r="AF878" s="13"/>
      <c r="AJ878" s="13"/>
      <c r="AK878" s="13"/>
      <c r="AL878" s="13"/>
      <c r="AM878" s="13"/>
      <c r="AN878" s="13"/>
      <c r="AO878" s="13"/>
      <c r="AP878" s="13"/>
      <c r="AQ878" s="13"/>
      <c r="AR878" s="13"/>
    </row>
    <row r="879" spans="30:44" x14ac:dyDescent="0.3">
      <c r="AD879" s="13"/>
      <c r="AE879" s="13"/>
      <c r="AF879" s="13"/>
      <c r="AJ879" s="13"/>
      <c r="AK879" s="13"/>
      <c r="AL879" s="13"/>
      <c r="AM879" s="13"/>
      <c r="AN879" s="13"/>
      <c r="AO879" s="13"/>
      <c r="AP879" s="13"/>
      <c r="AQ879" s="13"/>
      <c r="AR879" s="13"/>
    </row>
    <row r="880" spans="30:44" x14ac:dyDescent="0.3">
      <c r="AD880" s="13"/>
      <c r="AE880" s="13"/>
      <c r="AF880" s="13"/>
      <c r="AJ880" s="13"/>
      <c r="AK880" s="13"/>
      <c r="AL880" s="13"/>
      <c r="AM880" s="13"/>
      <c r="AN880" s="13"/>
      <c r="AO880" s="13"/>
      <c r="AP880" s="13"/>
      <c r="AQ880" s="13"/>
      <c r="AR880" s="13"/>
    </row>
    <row r="881" spans="30:44" x14ac:dyDescent="0.3">
      <c r="AD881" s="13"/>
      <c r="AE881" s="13"/>
      <c r="AF881" s="13"/>
      <c r="AJ881" s="13"/>
      <c r="AK881" s="13"/>
      <c r="AL881" s="13"/>
      <c r="AM881" s="13"/>
      <c r="AN881" s="13"/>
      <c r="AO881" s="13"/>
      <c r="AP881" s="13"/>
      <c r="AQ881" s="13"/>
      <c r="AR881" s="13"/>
    </row>
    <row r="882" spans="30:44" x14ac:dyDescent="0.3">
      <c r="AD882" s="13"/>
      <c r="AE882" s="13"/>
      <c r="AF882" s="13"/>
      <c r="AJ882" s="13"/>
      <c r="AK882" s="13"/>
      <c r="AL882" s="13"/>
      <c r="AM882" s="13"/>
      <c r="AN882" s="13"/>
      <c r="AO882" s="13"/>
      <c r="AP882" s="13"/>
      <c r="AQ882" s="13"/>
      <c r="AR882" s="13"/>
    </row>
    <row r="883" spans="30:44" x14ac:dyDescent="0.3">
      <c r="AD883" s="13"/>
      <c r="AE883" s="13"/>
      <c r="AF883" s="13"/>
      <c r="AJ883" s="13"/>
      <c r="AK883" s="13"/>
      <c r="AL883" s="13"/>
      <c r="AM883" s="13"/>
      <c r="AN883" s="13"/>
      <c r="AO883" s="13"/>
      <c r="AP883" s="13"/>
      <c r="AQ883" s="13"/>
      <c r="AR883" s="13"/>
    </row>
    <row r="884" spans="30:44" x14ac:dyDescent="0.3">
      <c r="AD884" s="13"/>
      <c r="AE884" s="13"/>
      <c r="AF884" s="13"/>
      <c r="AJ884" s="13"/>
      <c r="AK884" s="13"/>
      <c r="AL884" s="13"/>
      <c r="AM884" s="13"/>
      <c r="AN884" s="13"/>
      <c r="AO884" s="13"/>
      <c r="AP884" s="13"/>
      <c r="AQ884" s="13"/>
      <c r="AR884" s="13"/>
    </row>
    <row r="885" spans="30:44" x14ac:dyDescent="0.3">
      <c r="AD885" s="13"/>
      <c r="AE885" s="13"/>
      <c r="AF885" s="13"/>
      <c r="AJ885" s="13"/>
      <c r="AK885" s="13"/>
      <c r="AL885" s="13"/>
      <c r="AM885" s="13"/>
      <c r="AN885" s="13"/>
      <c r="AO885" s="13"/>
      <c r="AP885" s="13"/>
      <c r="AQ885" s="13"/>
      <c r="AR885" s="13"/>
    </row>
    <row r="886" spans="30:44" x14ac:dyDescent="0.3">
      <c r="AD886" s="13"/>
      <c r="AE886" s="13"/>
      <c r="AF886" s="13"/>
      <c r="AJ886" s="13"/>
      <c r="AK886" s="13"/>
      <c r="AL886" s="13"/>
      <c r="AM886" s="13"/>
      <c r="AN886" s="13"/>
      <c r="AO886" s="13"/>
      <c r="AP886" s="13"/>
      <c r="AQ886" s="13"/>
      <c r="AR886" s="13"/>
    </row>
    <row r="887" spans="30:44" x14ac:dyDescent="0.3">
      <c r="AD887" s="13"/>
      <c r="AE887" s="13"/>
      <c r="AF887" s="13"/>
      <c r="AJ887" s="13"/>
      <c r="AK887" s="13"/>
      <c r="AL887" s="13"/>
      <c r="AM887" s="13"/>
      <c r="AN887" s="13"/>
      <c r="AO887" s="13"/>
      <c r="AP887" s="13"/>
      <c r="AQ887" s="13"/>
      <c r="AR887" s="13"/>
    </row>
    <row r="888" spans="30:44" x14ac:dyDescent="0.3">
      <c r="AD888" s="13"/>
      <c r="AE888" s="13"/>
      <c r="AF888" s="13"/>
      <c r="AJ888" s="13"/>
      <c r="AK888" s="13"/>
      <c r="AL888" s="13"/>
      <c r="AM888" s="13"/>
      <c r="AN888" s="13"/>
      <c r="AO888" s="13"/>
      <c r="AP888" s="13"/>
      <c r="AQ888" s="13"/>
      <c r="AR888" s="13"/>
    </row>
    <row r="889" spans="30:44" x14ac:dyDescent="0.3">
      <c r="AD889" s="13"/>
      <c r="AE889" s="13"/>
      <c r="AF889" s="13"/>
      <c r="AJ889" s="13"/>
      <c r="AK889" s="13"/>
      <c r="AL889" s="13"/>
      <c r="AM889" s="13"/>
      <c r="AN889" s="13"/>
      <c r="AO889" s="13"/>
      <c r="AP889" s="13"/>
      <c r="AQ889" s="13"/>
      <c r="AR889" s="13"/>
    </row>
    <row r="890" spans="30:44" x14ac:dyDescent="0.3">
      <c r="AD890" s="13"/>
      <c r="AE890" s="13"/>
      <c r="AF890" s="13"/>
      <c r="AJ890" s="13"/>
      <c r="AK890" s="13"/>
      <c r="AL890" s="13"/>
      <c r="AM890" s="13"/>
      <c r="AN890" s="13"/>
      <c r="AO890" s="13"/>
      <c r="AP890" s="13"/>
      <c r="AQ890" s="13"/>
      <c r="AR890" s="13"/>
    </row>
    <row r="891" spans="30:44" x14ac:dyDescent="0.3">
      <c r="AD891" s="13"/>
      <c r="AE891" s="13"/>
      <c r="AF891" s="13"/>
      <c r="AJ891" s="13"/>
      <c r="AK891" s="13"/>
      <c r="AL891" s="13"/>
      <c r="AM891" s="13"/>
      <c r="AN891" s="13"/>
      <c r="AO891" s="13"/>
      <c r="AP891" s="13"/>
      <c r="AQ891" s="13"/>
      <c r="AR891" s="13"/>
    </row>
    <row r="892" spans="30:44" x14ac:dyDescent="0.3">
      <c r="AD892" s="13"/>
      <c r="AE892" s="13"/>
      <c r="AF892" s="13"/>
      <c r="AJ892" s="13"/>
      <c r="AK892" s="13"/>
      <c r="AL892" s="13"/>
      <c r="AM892" s="13"/>
      <c r="AN892" s="13"/>
      <c r="AO892" s="13"/>
      <c r="AP892" s="13"/>
      <c r="AQ892" s="13"/>
      <c r="AR892" s="13"/>
    </row>
    <row r="893" spans="30:44" x14ac:dyDescent="0.3">
      <c r="AD893" s="13"/>
      <c r="AE893" s="13"/>
      <c r="AF893" s="13"/>
      <c r="AJ893" s="13"/>
      <c r="AK893" s="13"/>
      <c r="AL893" s="13"/>
      <c r="AM893" s="13"/>
      <c r="AN893" s="13"/>
      <c r="AO893" s="13"/>
      <c r="AP893" s="13"/>
      <c r="AQ893" s="13"/>
      <c r="AR893" s="13"/>
    </row>
    <row r="894" spans="30:44" x14ac:dyDescent="0.3">
      <c r="AD894" s="13"/>
      <c r="AE894" s="13"/>
      <c r="AF894" s="13"/>
      <c r="AJ894" s="13"/>
      <c r="AK894" s="13"/>
      <c r="AL894" s="13"/>
      <c r="AM894" s="13"/>
      <c r="AN894" s="13"/>
      <c r="AO894" s="13"/>
      <c r="AP894" s="13"/>
      <c r="AQ894" s="13"/>
      <c r="AR894" s="13"/>
    </row>
    <row r="895" spans="30:44" x14ac:dyDescent="0.3">
      <c r="AD895" s="13"/>
      <c r="AE895" s="13"/>
      <c r="AF895" s="13"/>
      <c r="AJ895" s="13"/>
      <c r="AK895" s="13"/>
      <c r="AL895" s="13"/>
      <c r="AM895" s="13"/>
      <c r="AN895" s="13"/>
      <c r="AO895" s="13"/>
      <c r="AP895" s="13"/>
      <c r="AQ895" s="13"/>
      <c r="AR895" s="13"/>
    </row>
    <row r="896" spans="30:44" x14ac:dyDescent="0.3">
      <c r="AD896" s="13"/>
      <c r="AE896" s="13"/>
      <c r="AF896" s="13"/>
      <c r="AJ896" s="13"/>
      <c r="AK896" s="13"/>
      <c r="AL896" s="13"/>
      <c r="AM896" s="13"/>
      <c r="AN896" s="13"/>
      <c r="AO896" s="13"/>
      <c r="AP896" s="13"/>
      <c r="AQ896" s="13"/>
      <c r="AR896" s="13"/>
    </row>
    <row r="897" spans="30:44" x14ac:dyDescent="0.3">
      <c r="AD897" s="13"/>
      <c r="AE897" s="13"/>
      <c r="AF897" s="13"/>
      <c r="AJ897" s="13"/>
      <c r="AK897" s="13"/>
      <c r="AL897" s="13"/>
      <c r="AM897" s="13"/>
      <c r="AN897" s="13"/>
      <c r="AO897" s="13"/>
      <c r="AP897" s="13"/>
      <c r="AQ897" s="13"/>
      <c r="AR897" s="13"/>
    </row>
    <row r="898" spans="30:44" x14ac:dyDescent="0.3">
      <c r="AD898" s="13"/>
      <c r="AE898" s="13"/>
      <c r="AF898" s="13"/>
      <c r="AJ898" s="13"/>
      <c r="AK898" s="13"/>
      <c r="AL898" s="13"/>
      <c r="AM898" s="13"/>
      <c r="AN898" s="13"/>
      <c r="AO898" s="13"/>
      <c r="AP898" s="13"/>
      <c r="AQ898" s="13"/>
      <c r="AR898" s="13"/>
    </row>
    <row r="899" spans="30:44" x14ac:dyDescent="0.3">
      <c r="AD899" s="13"/>
      <c r="AE899" s="13"/>
      <c r="AF899" s="13"/>
      <c r="AJ899" s="13"/>
      <c r="AK899" s="13"/>
      <c r="AL899" s="13"/>
      <c r="AM899" s="13"/>
      <c r="AN899" s="13"/>
      <c r="AO899" s="13"/>
      <c r="AP899" s="13"/>
      <c r="AQ899" s="13"/>
      <c r="AR899" s="13"/>
    </row>
    <row r="900" spans="30:44" x14ac:dyDescent="0.3">
      <c r="AD900" s="13"/>
      <c r="AE900" s="13"/>
      <c r="AF900" s="13"/>
      <c r="AJ900" s="13"/>
      <c r="AK900" s="13"/>
      <c r="AL900" s="13"/>
      <c r="AM900" s="13"/>
      <c r="AN900" s="13"/>
      <c r="AO900" s="13"/>
      <c r="AP900" s="13"/>
      <c r="AQ900" s="13"/>
      <c r="AR900" s="13"/>
    </row>
    <row r="901" spans="30:44" x14ac:dyDescent="0.3">
      <c r="AD901" s="13"/>
      <c r="AE901" s="13"/>
      <c r="AF901" s="13"/>
      <c r="AJ901" s="13"/>
      <c r="AK901" s="13"/>
      <c r="AL901" s="13"/>
      <c r="AM901" s="13"/>
      <c r="AN901" s="13"/>
      <c r="AO901" s="13"/>
      <c r="AP901" s="13"/>
      <c r="AQ901" s="13"/>
      <c r="AR901" s="13"/>
    </row>
    <row r="902" spans="30:44" x14ac:dyDescent="0.3">
      <c r="AD902" s="13"/>
      <c r="AE902" s="13"/>
      <c r="AF902" s="13"/>
      <c r="AJ902" s="13"/>
      <c r="AK902" s="13"/>
      <c r="AL902" s="13"/>
      <c r="AM902" s="13"/>
      <c r="AN902" s="13"/>
      <c r="AO902" s="13"/>
      <c r="AP902" s="13"/>
      <c r="AQ902" s="13"/>
      <c r="AR902" s="13"/>
    </row>
    <row r="903" spans="30:44" x14ac:dyDescent="0.3">
      <c r="AD903" s="13"/>
      <c r="AE903" s="13"/>
      <c r="AF903" s="13"/>
      <c r="AJ903" s="13"/>
      <c r="AK903" s="13"/>
      <c r="AL903" s="13"/>
      <c r="AM903" s="13"/>
      <c r="AN903" s="13"/>
      <c r="AO903" s="13"/>
      <c r="AP903" s="13"/>
      <c r="AQ903" s="13"/>
      <c r="AR903" s="13"/>
    </row>
    <row r="904" spans="30:44" x14ac:dyDescent="0.3">
      <c r="AD904" s="13"/>
      <c r="AE904" s="13"/>
      <c r="AF904" s="13"/>
      <c r="AJ904" s="13"/>
      <c r="AK904" s="13"/>
      <c r="AL904" s="13"/>
      <c r="AM904" s="13"/>
      <c r="AN904" s="13"/>
      <c r="AO904" s="13"/>
      <c r="AP904" s="13"/>
      <c r="AQ904" s="13"/>
      <c r="AR904" s="13"/>
    </row>
    <row r="905" spans="30:44" x14ac:dyDescent="0.3">
      <c r="AD905" s="13"/>
      <c r="AE905" s="13"/>
      <c r="AF905" s="13"/>
      <c r="AJ905" s="13"/>
      <c r="AK905" s="13"/>
      <c r="AL905" s="13"/>
      <c r="AM905" s="13"/>
      <c r="AN905" s="13"/>
      <c r="AO905" s="13"/>
      <c r="AP905" s="13"/>
      <c r="AQ905" s="13"/>
      <c r="AR905" s="13"/>
    </row>
    <row r="906" spans="30:44" x14ac:dyDescent="0.3">
      <c r="AD906" s="13"/>
      <c r="AE906" s="13"/>
      <c r="AF906" s="13"/>
      <c r="AJ906" s="13"/>
      <c r="AK906" s="13"/>
      <c r="AL906" s="13"/>
      <c r="AM906" s="13"/>
      <c r="AN906" s="13"/>
      <c r="AO906" s="13"/>
      <c r="AP906" s="13"/>
      <c r="AQ906" s="13"/>
      <c r="AR906" s="13"/>
    </row>
    <row r="907" spans="30:44" x14ac:dyDescent="0.3">
      <c r="AD907" s="13"/>
      <c r="AE907" s="13"/>
      <c r="AF907" s="13"/>
      <c r="AJ907" s="13"/>
      <c r="AK907" s="13"/>
      <c r="AL907" s="13"/>
      <c r="AM907" s="13"/>
      <c r="AN907" s="13"/>
      <c r="AO907" s="13"/>
      <c r="AP907" s="13"/>
      <c r="AQ907" s="13"/>
      <c r="AR907" s="13"/>
    </row>
    <row r="908" spans="30:44" x14ac:dyDescent="0.3">
      <c r="AD908" s="13"/>
      <c r="AE908" s="13"/>
      <c r="AF908" s="13"/>
      <c r="AJ908" s="13"/>
      <c r="AK908" s="13"/>
      <c r="AL908" s="13"/>
      <c r="AM908" s="13"/>
      <c r="AN908" s="13"/>
      <c r="AO908" s="13"/>
      <c r="AP908" s="13"/>
      <c r="AQ908" s="13"/>
      <c r="AR908" s="13"/>
    </row>
    <row r="909" spans="30:44" x14ac:dyDescent="0.3">
      <c r="AD909" s="13"/>
      <c r="AE909" s="13"/>
      <c r="AF909" s="13"/>
      <c r="AJ909" s="13"/>
      <c r="AK909" s="13"/>
      <c r="AL909" s="13"/>
      <c r="AM909" s="13"/>
      <c r="AN909" s="13"/>
      <c r="AO909" s="13"/>
      <c r="AP909" s="13"/>
      <c r="AQ909" s="13"/>
      <c r="AR909" s="13"/>
    </row>
    <row r="910" spans="30:44" x14ac:dyDescent="0.3">
      <c r="AD910" s="13"/>
      <c r="AE910" s="13"/>
      <c r="AF910" s="13"/>
      <c r="AJ910" s="13"/>
      <c r="AK910" s="13"/>
      <c r="AL910" s="13"/>
      <c r="AM910" s="13"/>
      <c r="AN910" s="13"/>
      <c r="AO910" s="13"/>
      <c r="AP910" s="13"/>
      <c r="AQ910" s="13"/>
      <c r="AR910" s="13"/>
    </row>
    <row r="911" spans="30:44" x14ac:dyDescent="0.3">
      <c r="AD911" s="13"/>
      <c r="AE911" s="13"/>
      <c r="AF911" s="13"/>
      <c r="AJ911" s="13"/>
      <c r="AK911" s="13"/>
      <c r="AL911" s="13"/>
      <c r="AM911" s="13"/>
      <c r="AN911" s="13"/>
      <c r="AO911" s="13"/>
      <c r="AP911" s="13"/>
      <c r="AQ911" s="13"/>
      <c r="AR911" s="13"/>
    </row>
    <row r="912" spans="30:44" x14ac:dyDescent="0.3">
      <c r="AD912" s="13"/>
      <c r="AE912" s="13"/>
      <c r="AF912" s="13"/>
      <c r="AJ912" s="13"/>
      <c r="AK912" s="13"/>
      <c r="AL912" s="13"/>
      <c r="AM912" s="13"/>
      <c r="AN912" s="13"/>
      <c r="AO912" s="13"/>
      <c r="AP912" s="13"/>
      <c r="AQ912" s="13"/>
      <c r="AR912" s="13"/>
    </row>
    <row r="913" spans="30:44" x14ac:dyDescent="0.3">
      <c r="AD913" s="13"/>
      <c r="AE913" s="13"/>
      <c r="AF913" s="13"/>
      <c r="AJ913" s="13"/>
      <c r="AK913" s="13"/>
      <c r="AL913" s="13"/>
      <c r="AM913" s="13"/>
      <c r="AN913" s="13"/>
      <c r="AO913" s="13"/>
      <c r="AP913" s="13"/>
      <c r="AQ913" s="13"/>
      <c r="AR913" s="13"/>
    </row>
    <row r="914" spans="30:44" x14ac:dyDescent="0.3">
      <c r="AD914" s="13"/>
      <c r="AE914" s="13"/>
      <c r="AF914" s="13"/>
      <c r="AJ914" s="13"/>
      <c r="AK914" s="13"/>
      <c r="AL914" s="13"/>
      <c r="AM914" s="13"/>
      <c r="AN914" s="13"/>
      <c r="AO914" s="13"/>
      <c r="AP914" s="13"/>
      <c r="AQ914" s="13"/>
      <c r="AR914" s="13"/>
    </row>
    <row r="915" spans="30:44" x14ac:dyDescent="0.3">
      <c r="AD915" s="13"/>
      <c r="AE915" s="13"/>
      <c r="AF915" s="13"/>
      <c r="AJ915" s="13"/>
      <c r="AK915" s="13"/>
      <c r="AL915" s="13"/>
      <c r="AM915" s="13"/>
      <c r="AN915" s="13"/>
      <c r="AO915" s="13"/>
      <c r="AP915" s="13"/>
      <c r="AQ915" s="13"/>
      <c r="AR915" s="13"/>
    </row>
    <row r="916" spans="30:44" x14ac:dyDescent="0.3">
      <c r="AD916" s="13"/>
      <c r="AE916" s="13"/>
      <c r="AF916" s="13"/>
      <c r="AJ916" s="13"/>
      <c r="AK916" s="13"/>
      <c r="AL916" s="13"/>
      <c r="AM916" s="13"/>
      <c r="AN916" s="13"/>
      <c r="AO916" s="13"/>
      <c r="AP916" s="13"/>
      <c r="AQ916" s="13"/>
      <c r="AR916" s="13"/>
    </row>
    <row r="917" spans="30:44" x14ac:dyDescent="0.3">
      <c r="AD917" s="13"/>
      <c r="AE917" s="13"/>
      <c r="AF917" s="13"/>
      <c r="AJ917" s="13"/>
      <c r="AK917" s="13"/>
      <c r="AL917" s="13"/>
      <c r="AM917" s="13"/>
      <c r="AN917" s="13"/>
      <c r="AO917" s="13"/>
      <c r="AP917" s="13"/>
      <c r="AQ917" s="13"/>
      <c r="AR917" s="13"/>
    </row>
    <row r="918" spans="30:44" x14ac:dyDescent="0.3">
      <c r="AD918" s="13"/>
      <c r="AE918" s="13"/>
      <c r="AF918" s="13"/>
      <c r="AJ918" s="13"/>
      <c r="AK918" s="13"/>
      <c r="AL918" s="13"/>
      <c r="AM918" s="13"/>
      <c r="AN918" s="13"/>
      <c r="AO918" s="13"/>
      <c r="AP918" s="13"/>
      <c r="AQ918" s="13"/>
      <c r="AR918" s="13"/>
    </row>
    <row r="919" spans="30:44" x14ac:dyDescent="0.3">
      <c r="AD919" s="13"/>
      <c r="AE919" s="13"/>
      <c r="AF919" s="13"/>
      <c r="AJ919" s="13"/>
      <c r="AK919" s="13"/>
      <c r="AL919" s="13"/>
      <c r="AM919" s="13"/>
      <c r="AN919" s="13"/>
      <c r="AO919" s="13"/>
      <c r="AP919" s="13"/>
      <c r="AQ919" s="13"/>
      <c r="AR919" s="13"/>
    </row>
    <row r="920" spans="30:44" x14ac:dyDescent="0.3">
      <c r="AD920" s="13"/>
      <c r="AE920" s="13"/>
      <c r="AF920" s="13"/>
      <c r="AJ920" s="13"/>
      <c r="AK920" s="13"/>
      <c r="AL920" s="13"/>
      <c r="AM920" s="13"/>
      <c r="AN920" s="13"/>
      <c r="AO920" s="13"/>
      <c r="AP920" s="13"/>
      <c r="AQ920" s="13"/>
      <c r="AR920" s="13"/>
    </row>
    <row r="921" spans="30:44" x14ac:dyDescent="0.3">
      <c r="AD921" s="13"/>
      <c r="AE921" s="13"/>
      <c r="AF921" s="13"/>
      <c r="AJ921" s="13"/>
      <c r="AK921" s="13"/>
      <c r="AL921" s="13"/>
      <c r="AM921" s="13"/>
      <c r="AN921" s="13"/>
      <c r="AO921" s="13"/>
      <c r="AP921" s="13"/>
      <c r="AQ921" s="13"/>
      <c r="AR921" s="13"/>
    </row>
    <row r="922" spans="30:44" x14ac:dyDescent="0.3">
      <c r="AD922" s="13"/>
      <c r="AE922" s="13"/>
      <c r="AF922" s="13"/>
      <c r="AJ922" s="13"/>
      <c r="AK922" s="13"/>
      <c r="AL922" s="13"/>
      <c r="AM922" s="13"/>
      <c r="AN922" s="13"/>
      <c r="AO922" s="13"/>
      <c r="AP922" s="13"/>
      <c r="AQ922" s="13"/>
      <c r="AR922" s="13"/>
    </row>
    <row r="923" spans="30:44" x14ac:dyDescent="0.3">
      <c r="AD923" s="13"/>
      <c r="AE923" s="13"/>
      <c r="AF923" s="13"/>
      <c r="AJ923" s="13"/>
      <c r="AK923" s="13"/>
      <c r="AL923" s="13"/>
      <c r="AM923" s="13"/>
      <c r="AN923" s="13"/>
      <c r="AO923" s="13"/>
      <c r="AP923" s="13"/>
      <c r="AQ923" s="13"/>
      <c r="AR923" s="13"/>
    </row>
    <row r="924" spans="30:44" x14ac:dyDescent="0.3">
      <c r="AD924" s="13"/>
      <c r="AE924" s="13"/>
      <c r="AF924" s="13"/>
      <c r="AJ924" s="13"/>
      <c r="AK924" s="13"/>
      <c r="AL924" s="13"/>
      <c r="AM924" s="13"/>
      <c r="AN924" s="13"/>
      <c r="AO924" s="13"/>
      <c r="AP924" s="13"/>
      <c r="AQ924" s="13"/>
      <c r="AR924" s="13"/>
    </row>
    <row r="925" spans="30:44" x14ac:dyDescent="0.3">
      <c r="AD925" s="13"/>
      <c r="AE925" s="13"/>
      <c r="AF925" s="13"/>
      <c r="AJ925" s="13"/>
      <c r="AK925" s="13"/>
      <c r="AL925" s="13"/>
      <c r="AM925" s="13"/>
      <c r="AN925" s="13"/>
      <c r="AO925" s="13"/>
      <c r="AP925" s="13"/>
      <c r="AQ925" s="13"/>
      <c r="AR925" s="13"/>
    </row>
    <row r="926" spans="30:44" x14ac:dyDescent="0.3">
      <c r="AD926" s="13"/>
      <c r="AE926" s="13"/>
      <c r="AF926" s="13"/>
      <c r="AJ926" s="13"/>
      <c r="AK926" s="13"/>
      <c r="AL926" s="13"/>
      <c r="AM926" s="13"/>
      <c r="AN926" s="13"/>
      <c r="AO926" s="13"/>
      <c r="AP926" s="13"/>
      <c r="AQ926" s="13"/>
      <c r="AR926" s="13"/>
    </row>
    <row r="927" spans="30:44" x14ac:dyDescent="0.3">
      <c r="AD927" s="13"/>
      <c r="AE927" s="13"/>
      <c r="AF927" s="13"/>
      <c r="AJ927" s="13"/>
      <c r="AK927" s="13"/>
      <c r="AL927" s="13"/>
      <c r="AM927" s="13"/>
      <c r="AN927" s="13"/>
      <c r="AO927" s="13"/>
      <c r="AP927" s="13"/>
      <c r="AQ927" s="13"/>
      <c r="AR927" s="13"/>
    </row>
    <row r="928" spans="30:44" x14ac:dyDescent="0.3">
      <c r="AD928" s="13"/>
      <c r="AE928" s="13"/>
      <c r="AF928" s="13"/>
      <c r="AJ928" s="13"/>
      <c r="AK928" s="13"/>
      <c r="AL928" s="13"/>
      <c r="AM928" s="13"/>
      <c r="AN928" s="13"/>
      <c r="AO928" s="13"/>
      <c r="AP928" s="13"/>
      <c r="AQ928" s="13"/>
      <c r="AR928" s="13"/>
    </row>
    <row r="929" spans="30:44" x14ac:dyDescent="0.3">
      <c r="AD929" s="13"/>
      <c r="AE929" s="13"/>
      <c r="AF929" s="13"/>
      <c r="AJ929" s="13"/>
      <c r="AK929" s="13"/>
      <c r="AL929" s="13"/>
      <c r="AM929" s="13"/>
      <c r="AN929" s="13"/>
      <c r="AO929" s="13"/>
      <c r="AP929" s="13"/>
      <c r="AQ929" s="13"/>
      <c r="AR929" s="13"/>
    </row>
    <row r="930" spans="30:44" x14ac:dyDescent="0.3">
      <c r="AD930" s="13"/>
      <c r="AE930" s="13"/>
      <c r="AF930" s="13"/>
      <c r="AJ930" s="13"/>
      <c r="AK930" s="13"/>
      <c r="AL930" s="13"/>
      <c r="AM930" s="13"/>
      <c r="AN930" s="13"/>
      <c r="AO930" s="13"/>
      <c r="AP930" s="13"/>
      <c r="AQ930" s="13"/>
      <c r="AR930" s="13"/>
    </row>
    <row r="931" spans="30:44" x14ac:dyDescent="0.3">
      <c r="AD931" s="13"/>
      <c r="AE931" s="13"/>
      <c r="AF931" s="13"/>
      <c r="AJ931" s="13"/>
      <c r="AK931" s="13"/>
      <c r="AL931" s="13"/>
      <c r="AM931" s="13"/>
      <c r="AN931" s="13"/>
      <c r="AO931" s="13"/>
      <c r="AP931" s="13"/>
      <c r="AQ931" s="13"/>
      <c r="AR931" s="13"/>
    </row>
    <row r="932" spans="30:44" x14ac:dyDescent="0.3">
      <c r="AD932" s="13"/>
      <c r="AE932" s="13"/>
      <c r="AF932" s="13"/>
      <c r="AJ932" s="13"/>
      <c r="AK932" s="13"/>
      <c r="AL932" s="13"/>
      <c r="AM932" s="13"/>
      <c r="AN932" s="13"/>
      <c r="AO932" s="13"/>
      <c r="AP932" s="13"/>
      <c r="AQ932" s="13"/>
      <c r="AR932" s="13"/>
    </row>
    <row r="933" spans="30:44" x14ac:dyDescent="0.3">
      <c r="AD933" s="13"/>
      <c r="AE933" s="13"/>
      <c r="AF933" s="13"/>
      <c r="AJ933" s="13"/>
      <c r="AK933" s="13"/>
      <c r="AL933" s="13"/>
      <c r="AM933" s="13"/>
      <c r="AN933" s="13"/>
      <c r="AO933" s="13"/>
      <c r="AP933" s="13"/>
      <c r="AQ933" s="13"/>
      <c r="AR933" s="13"/>
    </row>
    <row r="934" spans="30:44" x14ac:dyDescent="0.3">
      <c r="AD934" s="13"/>
      <c r="AE934" s="13"/>
      <c r="AF934" s="13"/>
      <c r="AJ934" s="13"/>
      <c r="AK934" s="13"/>
      <c r="AL934" s="13"/>
      <c r="AM934" s="13"/>
      <c r="AN934" s="13"/>
      <c r="AO934" s="13"/>
      <c r="AP934" s="13"/>
      <c r="AQ934" s="13"/>
      <c r="AR934" s="13"/>
    </row>
    <row r="935" spans="30:44" x14ac:dyDescent="0.3">
      <c r="AD935" s="13"/>
      <c r="AE935" s="13"/>
      <c r="AF935" s="13"/>
      <c r="AJ935" s="13"/>
      <c r="AK935" s="13"/>
      <c r="AL935" s="13"/>
      <c r="AM935" s="13"/>
      <c r="AN935" s="13"/>
      <c r="AO935" s="13"/>
      <c r="AP935" s="13"/>
      <c r="AQ935" s="13"/>
      <c r="AR935" s="13"/>
    </row>
    <row r="936" spans="30:44" x14ac:dyDescent="0.3">
      <c r="AD936" s="13"/>
      <c r="AE936" s="13"/>
      <c r="AF936" s="13"/>
      <c r="AJ936" s="13"/>
      <c r="AK936" s="13"/>
      <c r="AL936" s="13"/>
      <c r="AM936" s="13"/>
      <c r="AN936" s="13"/>
      <c r="AO936" s="13"/>
      <c r="AP936" s="13"/>
      <c r="AQ936" s="13"/>
      <c r="AR936" s="13"/>
    </row>
    <row r="937" spans="30:44" x14ac:dyDescent="0.3">
      <c r="AD937" s="13"/>
      <c r="AE937" s="13"/>
      <c r="AF937" s="13"/>
      <c r="AJ937" s="13"/>
      <c r="AK937" s="13"/>
      <c r="AL937" s="13"/>
      <c r="AM937" s="13"/>
      <c r="AN937" s="13"/>
      <c r="AO937" s="13"/>
      <c r="AP937" s="13"/>
      <c r="AQ937" s="13"/>
      <c r="AR937" s="13"/>
    </row>
    <row r="938" spans="30:44" x14ac:dyDescent="0.3">
      <c r="AD938" s="13"/>
      <c r="AE938" s="13"/>
      <c r="AF938" s="13"/>
      <c r="AJ938" s="13"/>
      <c r="AK938" s="13"/>
      <c r="AL938" s="13"/>
      <c r="AM938" s="13"/>
      <c r="AN938" s="13"/>
      <c r="AO938" s="13"/>
      <c r="AP938" s="13"/>
      <c r="AQ938" s="13"/>
      <c r="AR938" s="13"/>
    </row>
    <row r="939" spans="30:44" x14ac:dyDescent="0.3">
      <c r="AD939" s="13"/>
      <c r="AE939" s="13"/>
      <c r="AF939" s="13"/>
      <c r="AJ939" s="13"/>
      <c r="AK939" s="13"/>
      <c r="AL939" s="13"/>
      <c r="AM939" s="13"/>
      <c r="AN939" s="13"/>
      <c r="AO939" s="13"/>
      <c r="AP939" s="13"/>
      <c r="AQ939" s="13"/>
      <c r="AR939" s="13"/>
    </row>
    <row r="940" spans="30:44" x14ac:dyDescent="0.3">
      <c r="AD940" s="13"/>
      <c r="AE940" s="13"/>
      <c r="AF940" s="13"/>
      <c r="AJ940" s="13"/>
      <c r="AK940" s="13"/>
      <c r="AL940" s="13"/>
      <c r="AM940" s="13"/>
      <c r="AN940" s="13"/>
      <c r="AO940" s="13"/>
      <c r="AP940" s="13"/>
      <c r="AQ940" s="13"/>
      <c r="AR940" s="13"/>
    </row>
    <row r="941" spans="30:44" x14ac:dyDescent="0.3">
      <c r="AD941" s="13"/>
      <c r="AE941" s="13"/>
      <c r="AF941" s="13"/>
      <c r="AJ941" s="13"/>
      <c r="AK941" s="13"/>
      <c r="AL941" s="13"/>
      <c r="AM941" s="13"/>
      <c r="AN941" s="13"/>
      <c r="AO941" s="13"/>
      <c r="AP941" s="13"/>
      <c r="AQ941" s="13"/>
      <c r="AR941" s="13"/>
    </row>
    <row r="942" spans="30:44" x14ac:dyDescent="0.3">
      <c r="AD942" s="13"/>
      <c r="AE942" s="13"/>
      <c r="AF942" s="13"/>
      <c r="AJ942" s="13"/>
      <c r="AK942" s="13"/>
      <c r="AL942" s="13"/>
      <c r="AM942" s="13"/>
      <c r="AN942" s="13"/>
      <c r="AO942" s="13"/>
      <c r="AP942" s="13"/>
      <c r="AQ942" s="13"/>
      <c r="AR942" s="13"/>
    </row>
    <row r="943" spans="30:44" x14ac:dyDescent="0.3">
      <c r="AD943" s="13"/>
      <c r="AE943" s="13"/>
      <c r="AF943" s="13"/>
      <c r="AJ943" s="13"/>
      <c r="AK943" s="13"/>
      <c r="AL943" s="13"/>
      <c r="AM943" s="13"/>
      <c r="AN943" s="13"/>
      <c r="AO943" s="13"/>
      <c r="AP943" s="13"/>
      <c r="AQ943" s="13"/>
      <c r="AR943" s="13"/>
    </row>
    <row r="944" spans="30:44" x14ac:dyDescent="0.3">
      <c r="AD944" s="13"/>
      <c r="AE944" s="13"/>
      <c r="AF944" s="13"/>
      <c r="AJ944" s="13"/>
      <c r="AK944" s="13"/>
      <c r="AL944" s="13"/>
      <c r="AM944" s="13"/>
      <c r="AN944" s="13"/>
      <c r="AO944" s="13"/>
      <c r="AP944" s="13"/>
      <c r="AQ944" s="13"/>
      <c r="AR944" s="13"/>
    </row>
    <row r="945" spans="30:44" x14ac:dyDescent="0.3">
      <c r="AD945" s="13"/>
      <c r="AE945" s="13"/>
      <c r="AF945" s="13"/>
      <c r="AJ945" s="13"/>
      <c r="AK945" s="13"/>
      <c r="AL945" s="13"/>
      <c r="AM945" s="13"/>
      <c r="AN945" s="13"/>
      <c r="AO945" s="13"/>
      <c r="AP945" s="13"/>
      <c r="AQ945" s="13"/>
      <c r="AR945" s="13"/>
    </row>
    <row r="946" spans="30:44" x14ac:dyDescent="0.3">
      <c r="AD946" s="13"/>
      <c r="AE946" s="13"/>
      <c r="AF946" s="13"/>
      <c r="AJ946" s="13"/>
      <c r="AK946" s="13"/>
      <c r="AL946" s="13"/>
      <c r="AM946" s="13"/>
      <c r="AN946" s="13"/>
      <c r="AO946" s="13"/>
      <c r="AP946" s="13"/>
      <c r="AQ946" s="13"/>
      <c r="AR946" s="13"/>
    </row>
    <row r="947" spans="30:44" x14ac:dyDescent="0.3">
      <c r="AD947" s="13"/>
      <c r="AE947" s="13"/>
      <c r="AF947" s="13"/>
      <c r="AJ947" s="13"/>
      <c r="AK947" s="13"/>
      <c r="AL947" s="13"/>
      <c r="AM947" s="13"/>
      <c r="AN947" s="13"/>
      <c r="AO947" s="13"/>
      <c r="AP947" s="13"/>
      <c r="AQ947" s="13"/>
      <c r="AR947" s="13"/>
    </row>
    <row r="948" spans="30:44" x14ac:dyDescent="0.3">
      <c r="AD948" s="13"/>
      <c r="AE948" s="13"/>
      <c r="AF948" s="13"/>
      <c r="AJ948" s="13"/>
      <c r="AK948" s="13"/>
      <c r="AL948" s="13"/>
      <c r="AM948" s="13"/>
      <c r="AN948" s="13"/>
      <c r="AO948" s="13"/>
      <c r="AP948" s="13"/>
      <c r="AQ948" s="13"/>
      <c r="AR948" s="13"/>
    </row>
    <row r="949" spans="30:44" x14ac:dyDescent="0.3">
      <c r="AD949" s="13"/>
      <c r="AE949" s="13"/>
      <c r="AF949" s="13"/>
      <c r="AJ949" s="13"/>
      <c r="AK949" s="13"/>
      <c r="AL949" s="13"/>
      <c r="AM949" s="13"/>
      <c r="AN949" s="13"/>
      <c r="AO949" s="13"/>
      <c r="AP949" s="13"/>
      <c r="AQ949" s="13"/>
      <c r="AR949" s="13"/>
    </row>
    <row r="950" spans="30:44" x14ac:dyDescent="0.3">
      <c r="AD950" s="13"/>
      <c r="AE950" s="13"/>
      <c r="AF950" s="13"/>
      <c r="AJ950" s="13"/>
      <c r="AK950" s="13"/>
      <c r="AL950" s="13"/>
      <c r="AM950" s="13"/>
      <c r="AN950" s="13"/>
      <c r="AO950" s="13"/>
      <c r="AP950" s="13"/>
      <c r="AQ950" s="13"/>
      <c r="AR950" s="13"/>
    </row>
    <row r="951" spans="30:44" x14ac:dyDescent="0.3">
      <c r="AD951" s="13"/>
      <c r="AE951" s="13"/>
      <c r="AF951" s="13"/>
      <c r="AJ951" s="13"/>
      <c r="AK951" s="13"/>
      <c r="AL951" s="13"/>
      <c r="AM951" s="13"/>
      <c r="AN951" s="13"/>
      <c r="AO951" s="13"/>
      <c r="AP951" s="13"/>
      <c r="AQ951" s="13"/>
      <c r="AR951" s="13"/>
    </row>
    <row r="952" spans="30:44" x14ac:dyDescent="0.3">
      <c r="AD952" s="13"/>
      <c r="AE952" s="13"/>
      <c r="AF952" s="13"/>
      <c r="AJ952" s="13"/>
      <c r="AK952" s="13"/>
      <c r="AL952" s="13"/>
      <c r="AM952" s="13"/>
      <c r="AN952" s="13"/>
      <c r="AO952" s="13"/>
      <c r="AP952" s="13"/>
      <c r="AQ952" s="13"/>
      <c r="AR952" s="13"/>
    </row>
    <row r="953" spans="30:44" x14ac:dyDescent="0.3">
      <c r="AD953" s="13"/>
      <c r="AE953" s="13"/>
      <c r="AF953" s="13"/>
      <c r="AJ953" s="13"/>
      <c r="AK953" s="13"/>
      <c r="AL953" s="13"/>
      <c r="AM953" s="13"/>
      <c r="AN953" s="13"/>
      <c r="AO953" s="13"/>
      <c r="AP953" s="13"/>
      <c r="AQ953" s="13"/>
      <c r="AR953" s="13"/>
    </row>
    <row r="954" spans="30:44" x14ac:dyDescent="0.3">
      <c r="AD954" s="13"/>
      <c r="AE954" s="13"/>
      <c r="AF954" s="13"/>
      <c r="AJ954" s="13"/>
      <c r="AK954" s="13"/>
      <c r="AL954" s="13"/>
      <c r="AM954" s="13"/>
      <c r="AN954" s="13"/>
      <c r="AO954" s="13"/>
      <c r="AP954" s="13"/>
      <c r="AQ954" s="13"/>
      <c r="AR954" s="13"/>
    </row>
    <row r="955" spans="30:44" x14ac:dyDescent="0.3">
      <c r="AD955" s="13"/>
      <c r="AE955" s="13"/>
      <c r="AF955" s="13"/>
      <c r="AJ955" s="13"/>
      <c r="AK955" s="13"/>
      <c r="AL955" s="13"/>
      <c r="AM955" s="13"/>
      <c r="AN955" s="13"/>
      <c r="AO955" s="13"/>
      <c r="AP955" s="13"/>
      <c r="AQ955" s="13"/>
      <c r="AR955" s="13"/>
    </row>
    <row r="956" spans="30:44" x14ac:dyDescent="0.3">
      <c r="AD956" s="13"/>
      <c r="AE956" s="13"/>
      <c r="AF956" s="13"/>
      <c r="AJ956" s="13"/>
      <c r="AK956" s="13"/>
      <c r="AL956" s="13"/>
      <c r="AM956" s="13"/>
      <c r="AN956" s="13"/>
      <c r="AO956" s="13"/>
      <c r="AP956" s="13"/>
      <c r="AQ956" s="13"/>
      <c r="AR956" s="13"/>
    </row>
    <row r="957" spans="30:44" x14ac:dyDescent="0.3">
      <c r="AD957" s="13"/>
      <c r="AE957" s="13"/>
      <c r="AF957" s="13"/>
      <c r="AJ957" s="13"/>
      <c r="AK957" s="13"/>
      <c r="AL957" s="13"/>
      <c r="AM957" s="13"/>
      <c r="AN957" s="13"/>
      <c r="AO957" s="13"/>
      <c r="AP957" s="13"/>
      <c r="AQ957" s="13"/>
      <c r="AR957" s="13"/>
    </row>
    <row r="958" spans="30:44" x14ac:dyDescent="0.3">
      <c r="AD958" s="13"/>
      <c r="AE958" s="13"/>
      <c r="AF958" s="13"/>
      <c r="AJ958" s="13"/>
      <c r="AK958" s="13"/>
      <c r="AL958" s="13"/>
      <c r="AM958" s="13"/>
      <c r="AN958" s="13"/>
      <c r="AO958" s="13"/>
      <c r="AP958" s="13"/>
      <c r="AQ958" s="13"/>
      <c r="AR958" s="13"/>
    </row>
    <row r="959" spans="30:44" x14ac:dyDescent="0.3">
      <c r="AD959" s="13"/>
      <c r="AE959" s="13"/>
      <c r="AF959" s="13"/>
      <c r="AJ959" s="13"/>
      <c r="AK959" s="13"/>
      <c r="AL959" s="13"/>
      <c r="AM959" s="13"/>
      <c r="AN959" s="13"/>
      <c r="AO959" s="13"/>
      <c r="AP959" s="13"/>
      <c r="AQ959" s="13"/>
      <c r="AR959" s="13"/>
    </row>
    <row r="960" spans="30:44" x14ac:dyDescent="0.3">
      <c r="AD960" s="13"/>
      <c r="AE960" s="13"/>
      <c r="AF960" s="13"/>
      <c r="AJ960" s="13"/>
      <c r="AK960" s="13"/>
      <c r="AL960" s="13"/>
      <c r="AM960" s="13"/>
      <c r="AN960" s="13"/>
      <c r="AO960" s="13"/>
      <c r="AP960" s="13"/>
      <c r="AQ960" s="13"/>
      <c r="AR960" s="13"/>
    </row>
    <row r="961" spans="30:44" x14ac:dyDescent="0.3">
      <c r="AD961" s="13"/>
      <c r="AE961" s="13"/>
      <c r="AF961" s="13"/>
      <c r="AJ961" s="13"/>
      <c r="AK961" s="13"/>
      <c r="AL961" s="13"/>
      <c r="AM961" s="13"/>
      <c r="AN961" s="13"/>
      <c r="AO961" s="13"/>
      <c r="AP961" s="13"/>
      <c r="AQ961" s="13"/>
      <c r="AR961" s="13"/>
    </row>
    <row r="962" spans="30:44" x14ac:dyDescent="0.3">
      <c r="AD962" s="13"/>
      <c r="AE962" s="13"/>
      <c r="AF962" s="13"/>
      <c r="AJ962" s="13"/>
      <c r="AK962" s="13"/>
      <c r="AL962" s="13"/>
      <c r="AM962" s="13"/>
      <c r="AN962" s="13"/>
      <c r="AO962" s="13"/>
      <c r="AP962" s="13"/>
      <c r="AQ962" s="13"/>
      <c r="AR962" s="13"/>
    </row>
    <row r="963" spans="30:44" x14ac:dyDescent="0.3">
      <c r="AD963" s="13"/>
      <c r="AE963" s="13"/>
      <c r="AF963" s="13"/>
      <c r="AJ963" s="13"/>
      <c r="AK963" s="13"/>
      <c r="AL963" s="13"/>
      <c r="AM963" s="13"/>
      <c r="AN963" s="13"/>
      <c r="AO963" s="13"/>
      <c r="AP963" s="13"/>
      <c r="AQ963" s="13"/>
      <c r="AR963" s="13"/>
    </row>
    <row r="964" spans="30:44" x14ac:dyDescent="0.3">
      <c r="AD964" s="13"/>
      <c r="AE964" s="13"/>
      <c r="AF964" s="13"/>
      <c r="AJ964" s="13"/>
      <c r="AK964" s="13"/>
      <c r="AL964" s="13"/>
      <c r="AM964" s="13"/>
      <c r="AN964" s="13"/>
      <c r="AO964" s="13"/>
      <c r="AP964" s="13"/>
      <c r="AQ964" s="13"/>
      <c r="AR964" s="13"/>
    </row>
    <row r="965" spans="30:44" x14ac:dyDescent="0.3">
      <c r="AD965" s="13"/>
      <c r="AE965" s="13"/>
      <c r="AF965" s="13"/>
      <c r="AJ965" s="13"/>
      <c r="AK965" s="13"/>
      <c r="AL965" s="13"/>
      <c r="AM965" s="13"/>
      <c r="AN965" s="13"/>
      <c r="AO965" s="13"/>
      <c r="AP965" s="13"/>
      <c r="AQ965" s="13"/>
      <c r="AR965" s="13"/>
    </row>
    <row r="966" spans="30:44" x14ac:dyDescent="0.3">
      <c r="AD966" s="13"/>
      <c r="AE966" s="13"/>
      <c r="AF966" s="13"/>
      <c r="AJ966" s="13"/>
      <c r="AK966" s="13"/>
      <c r="AL966" s="13"/>
      <c r="AM966" s="13"/>
      <c r="AN966" s="13"/>
      <c r="AO966" s="13"/>
      <c r="AP966" s="13"/>
      <c r="AQ966" s="13"/>
      <c r="AR966" s="13"/>
    </row>
    <row r="967" spans="30:44" x14ac:dyDescent="0.3">
      <c r="AD967" s="13"/>
      <c r="AE967" s="13"/>
      <c r="AF967" s="13"/>
      <c r="AJ967" s="13"/>
      <c r="AK967" s="13"/>
      <c r="AL967" s="13"/>
      <c r="AM967" s="13"/>
      <c r="AN967" s="13"/>
      <c r="AO967" s="13"/>
      <c r="AP967" s="13"/>
      <c r="AQ967" s="13"/>
      <c r="AR967" s="13"/>
    </row>
    <row r="968" spans="30:44" x14ac:dyDescent="0.3">
      <c r="AD968" s="13"/>
      <c r="AE968" s="13"/>
      <c r="AF968" s="13"/>
      <c r="AJ968" s="13"/>
      <c r="AK968" s="13"/>
      <c r="AL968" s="13"/>
      <c r="AM968" s="13"/>
      <c r="AN968" s="13"/>
      <c r="AO968" s="13"/>
      <c r="AP968" s="13"/>
      <c r="AQ968" s="13"/>
      <c r="AR968" s="13"/>
    </row>
    <row r="969" spans="30:44" x14ac:dyDescent="0.3">
      <c r="AD969" s="13"/>
      <c r="AE969" s="13"/>
      <c r="AF969" s="13"/>
      <c r="AJ969" s="13"/>
      <c r="AK969" s="13"/>
      <c r="AL969" s="13"/>
      <c r="AM969" s="13"/>
      <c r="AN969" s="13"/>
      <c r="AO969" s="13"/>
      <c r="AP969" s="13"/>
      <c r="AQ969" s="13"/>
      <c r="AR969" s="13"/>
    </row>
    <row r="970" spans="30:44" x14ac:dyDescent="0.3">
      <c r="AD970" s="13"/>
      <c r="AE970" s="13"/>
      <c r="AF970" s="13"/>
      <c r="AJ970" s="13"/>
      <c r="AK970" s="13"/>
      <c r="AL970" s="13"/>
      <c r="AM970" s="13"/>
      <c r="AN970" s="13"/>
      <c r="AO970" s="13"/>
      <c r="AP970" s="13"/>
      <c r="AQ970" s="13"/>
      <c r="AR970" s="13"/>
    </row>
    <row r="971" spans="30:44" x14ac:dyDescent="0.3">
      <c r="AD971" s="13"/>
      <c r="AE971" s="13"/>
      <c r="AF971" s="13"/>
      <c r="AJ971" s="13"/>
      <c r="AK971" s="13"/>
      <c r="AL971" s="13"/>
      <c r="AM971" s="13"/>
      <c r="AN971" s="13"/>
      <c r="AO971" s="13"/>
      <c r="AP971" s="13"/>
      <c r="AQ971" s="13"/>
      <c r="AR971" s="13"/>
    </row>
    <row r="972" spans="30:44" x14ac:dyDescent="0.3">
      <c r="AD972" s="13"/>
      <c r="AE972" s="13"/>
      <c r="AF972" s="13"/>
      <c r="AJ972" s="13"/>
      <c r="AK972" s="13"/>
      <c r="AL972" s="13"/>
      <c r="AM972" s="13"/>
      <c r="AN972" s="13"/>
      <c r="AO972" s="13"/>
      <c r="AP972" s="13"/>
      <c r="AQ972" s="13"/>
      <c r="AR972" s="13"/>
    </row>
    <row r="973" spans="30:44" x14ac:dyDescent="0.3">
      <c r="AD973" s="13"/>
      <c r="AE973" s="13"/>
      <c r="AF973" s="13"/>
      <c r="AJ973" s="13"/>
      <c r="AK973" s="13"/>
      <c r="AL973" s="13"/>
      <c r="AM973" s="13"/>
      <c r="AN973" s="13"/>
      <c r="AO973" s="13"/>
      <c r="AP973" s="13"/>
      <c r="AQ973" s="13"/>
      <c r="AR973" s="13"/>
    </row>
    <row r="974" spans="30:44" x14ac:dyDescent="0.3">
      <c r="AD974" s="13"/>
      <c r="AE974" s="13"/>
      <c r="AF974" s="13"/>
      <c r="AJ974" s="13"/>
      <c r="AK974" s="13"/>
      <c r="AL974" s="13"/>
      <c r="AM974" s="13"/>
      <c r="AN974" s="13"/>
      <c r="AO974" s="13"/>
      <c r="AP974" s="13"/>
      <c r="AQ974" s="13"/>
      <c r="AR974" s="13"/>
    </row>
    <row r="975" spans="30:44" x14ac:dyDescent="0.3">
      <c r="AD975" s="13"/>
      <c r="AE975" s="13"/>
      <c r="AF975" s="13"/>
      <c r="AJ975" s="13"/>
      <c r="AK975" s="13"/>
      <c r="AL975" s="13"/>
      <c r="AM975" s="13"/>
      <c r="AN975" s="13"/>
      <c r="AO975" s="13"/>
      <c r="AP975" s="13"/>
      <c r="AQ975" s="13"/>
      <c r="AR975" s="13"/>
    </row>
    <row r="976" spans="30:44" x14ac:dyDescent="0.3">
      <c r="AD976" s="13"/>
      <c r="AE976" s="13"/>
      <c r="AF976" s="13"/>
      <c r="AJ976" s="13"/>
      <c r="AK976" s="13"/>
      <c r="AL976" s="13"/>
      <c r="AM976" s="13"/>
      <c r="AN976" s="13"/>
      <c r="AO976" s="13"/>
      <c r="AP976" s="13"/>
      <c r="AQ976" s="13"/>
      <c r="AR976" s="13"/>
    </row>
    <row r="977" spans="30:44" x14ac:dyDescent="0.3">
      <c r="AD977" s="13"/>
      <c r="AE977" s="13"/>
      <c r="AF977" s="13"/>
      <c r="AJ977" s="13"/>
      <c r="AK977" s="13"/>
      <c r="AL977" s="13"/>
      <c r="AM977" s="13"/>
      <c r="AN977" s="13"/>
      <c r="AO977" s="13"/>
      <c r="AP977" s="13"/>
      <c r="AQ977" s="13"/>
      <c r="AR977" s="13"/>
    </row>
    <row r="978" spans="30:44" x14ac:dyDescent="0.3">
      <c r="AD978" s="13"/>
      <c r="AE978" s="13"/>
      <c r="AF978" s="13"/>
      <c r="AJ978" s="13"/>
      <c r="AK978" s="13"/>
      <c r="AL978" s="13"/>
      <c r="AM978" s="13"/>
      <c r="AN978" s="13"/>
      <c r="AO978" s="13"/>
      <c r="AP978" s="13"/>
      <c r="AQ978" s="13"/>
      <c r="AR978" s="13"/>
    </row>
    <row r="979" spans="30:44" x14ac:dyDescent="0.3">
      <c r="AD979" s="13"/>
      <c r="AE979" s="13"/>
      <c r="AF979" s="13"/>
      <c r="AJ979" s="13"/>
      <c r="AK979" s="13"/>
      <c r="AL979" s="13"/>
      <c r="AM979" s="13"/>
      <c r="AN979" s="13"/>
      <c r="AO979" s="13"/>
      <c r="AP979" s="13"/>
      <c r="AQ979" s="13"/>
      <c r="AR979" s="13"/>
    </row>
    <row r="980" spans="30:44" x14ac:dyDescent="0.3">
      <c r="AD980" s="13"/>
      <c r="AE980" s="13"/>
      <c r="AF980" s="13"/>
      <c r="AJ980" s="13"/>
      <c r="AK980" s="13"/>
      <c r="AL980" s="13"/>
      <c r="AM980" s="13"/>
      <c r="AN980" s="13"/>
      <c r="AO980" s="13"/>
      <c r="AP980" s="13"/>
      <c r="AQ980" s="13"/>
      <c r="AR980" s="13"/>
    </row>
    <row r="981" spans="30:44" x14ac:dyDescent="0.3">
      <c r="AD981" s="13"/>
      <c r="AE981" s="13"/>
      <c r="AF981" s="13"/>
      <c r="AJ981" s="13"/>
      <c r="AK981" s="13"/>
      <c r="AL981" s="13"/>
      <c r="AM981" s="13"/>
      <c r="AN981" s="13"/>
      <c r="AO981" s="13"/>
      <c r="AP981" s="13"/>
      <c r="AQ981" s="13"/>
      <c r="AR981" s="13"/>
    </row>
    <row r="982" spans="30:44" x14ac:dyDescent="0.3">
      <c r="AD982" s="13"/>
      <c r="AE982" s="13"/>
      <c r="AF982" s="13"/>
      <c r="AJ982" s="13"/>
      <c r="AK982" s="13"/>
      <c r="AL982" s="13"/>
      <c r="AM982" s="13"/>
      <c r="AN982" s="13"/>
      <c r="AO982" s="13"/>
      <c r="AP982" s="13"/>
      <c r="AQ982" s="13"/>
      <c r="AR982" s="13"/>
    </row>
    <row r="983" spans="30:44" x14ac:dyDescent="0.3">
      <c r="AD983" s="13"/>
      <c r="AE983" s="13"/>
      <c r="AF983" s="13"/>
      <c r="AJ983" s="13"/>
      <c r="AK983" s="13"/>
      <c r="AL983" s="13"/>
      <c r="AM983" s="13"/>
      <c r="AN983" s="13"/>
      <c r="AO983" s="13"/>
      <c r="AP983" s="13"/>
      <c r="AQ983" s="13"/>
      <c r="AR983" s="13"/>
    </row>
    <row r="984" spans="30:44" x14ac:dyDescent="0.3">
      <c r="AD984" s="13"/>
      <c r="AE984" s="13"/>
      <c r="AF984" s="13"/>
      <c r="AJ984" s="13"/>
      <c r="AK984" s="13"/>
      <c r="AL984" s="13"/>
      <c r="AM984" s="13"/>
      <c r="AN984" s="13"/>
      <c r="AO984" s="13"/>
      <c r="AP984" s="13"/>
      <c r="AQ984" s="13"/>
      <c r="AR984" s="13"/>
    </row>
    <row r="985" spans="30:44" x14ac:dyDescent="0.3">
      <c r="AD985" s="13"/>
      <c r="AE985" s="13"/>
      <c r="AF985" s="13"/>
      <c r="AJ985" s="13"/>
      <c r="AK985" s="13"/>
      <c r="AL985" s="13"/>
      <c r="AM985" s="13"/>
      <c r="AN985" s="13"/>
      <c r="AO985" s="13"/>
      <c r="AP985" s="13"/>
      <c r="AQ985" s="13"/>
      <c r="AR985" s="13"/>
    </row>
    <row r="986" spans="30:44" x14ac:dyDescent="0.3">
      <c r="AD986" s="13"/>
      <c r="AE986" s="13"/>
      <c r="AF986" s="13"/>
      <c r="AJ986" s="13"/>
      <c r="AK986" s="13"/>
      <c r="AL986" s="13"/>
      <c r="AM986" s="13"/>
      <c r="AN986" s="13"/>
      <c r="AO986" s="13"/>
      <c r="AP986" s="13"/>
      <c r="AQ986" s="13"/>
      <c r="AR986" s="13"/>
    </row>
    <row r="987" spans="30:44" x14ac:dyDescent="0.3">
      <c r="AD987" s="13"/>
      <c r="AE987" s="13"/>
      <c r="AF987" s="13"/>
      <c r="AJ987" s="13"/>
      <c r="AK987" s="13"/>
      <c r="AL987" s="13"/>
      <c r="AM987" s="13"/>
      <c r="AN987" s="13"/>
      <c r="AO987" s="13"/>
      <c r="AP987" s="13"/>
      <c r="AQ987" s="13"/>
      <c r="AR987" s="13"/>
    </row>
    <row r="988" spans="30:44" x14ac:dyDescent="0.3">
      <c r="AD988" s="13"/>
      <c r="AE988" s="13"/>
      <c r="AF988" s="13"/>
      <c r="AJ988" s="13"/>
      <c r="AK988" s="13"/>
      <c r="AL988" s="13"/>
      <c r="AM988" s="13"/>
      <c r="AN988" s="13"/>
      <c r="AO988" s="13"/>
      <c r="AP988" s="13"/>
      <c r="AQ988" s="13"/>
      <c r="AR988" s="13"/>
    </row>
    <row r="989" spans="30:44" x14ac:dyDescent="0.3">
      <c r="AD989" s="13"/>
      <c r="AE989" s="13"/>
      <c r="AF989" s="13"/>
      <c r="AJ989" s="13"/>
      <c r="AK989" s="13"/>
      <c r="AL989" s="13"/>
      <c r="AM989" s="13"/>
      <c r="AN989" s="13"/>
      <c r="AO989" s="13"/>
      <c r="AP989" s="13"/>
      <c r="AQ989" s="13"/>
      <c r="AR989" s="13"/>
    </row>
    <row r="990" spans="30:44" x14ac:dyDescent="0.3">
      <c r="AD990" s="13"/>
      <c r="AE990" s="13"/>
      <c r="AF990" s="13"/>
      <c r="AJ990" s="13"/>
      <c r="AK990" s="13"/>
      <c r="AL990" s="13"/>
      <c r="AM990" s="13"/>
      <c r="AN990" s="13"/>
      <c r="AO990" s="13"/>
      <c r="AP990" s="13"/>
      <c r="AQ990" s="13"/>
      <c r="AR990" s="13"/>
    </row>
    <row r="991" spans="30:44" x14ac:dyDescent="0.3">
      <c r="AD991" s="13"/>
      <c r="AE991" s="13"/>
      <c r="AF991" s="13"/>
      <c r="AJ991" s="13"/>
      <c r="AK991" s="13"/>
      <c r="AL991" s="13"/>
      <c r="AM991" s="13"/>
      <c r="AN991" s="13"/>
      <c r="AO991" s="13"/>
      <c r="AP991" s="13"/>
      <c r="AQ991" s="13"/>
      <c r="AR991" s="13"/>
    </row>
    <row r="992" spans="30:44" x14ac:dyDescent="0.3">
      <c r="AD992" s="13"/>
      <c r="AE992" s="13"/>
      <c r="AF992" s="13"/>
      <c r="AJ992" s="13"/>
      <c r="AK992" s="13"/>
      <c r="AL992" s="13"/>
      <c r="AM992" s="13"/>
      <c r="AN992" s="13"/>
      <c r="AO992" s="13"/>
      <c r="AP992" s="13"/>
      <c r="AQ992" s="13"/>
      <c r="AR992" s="13"/>
    </row>
    <row r="993" spans="30:44" x14ac:dyDescent="0.3">
      <c r="AD993" s="13"/>
      <c r="AE993" s="13"/>
      <c r="AF993" s="13"/>
      <c r="AJ993" s="13"/>
      <c r="AK993" s="13"/>
      <c r="AL993" s="13"/>
      <c r="AM993" s="13"/>
      <c r="AN993" s="13"/>
      <c r="AO993" s="13"/>
      <c r="AP993" s="13"/>
      <c r="AQ993" s="13"/>
      <c r="AR993" s="13"/>
    </row>
    <row r="994" spans="30:44" x14ac:dyDescent="0.3">
      <c r="AD994" s="13"/>
      <c r="AE994" s="13"/>
      <c r="AF994" s="13"/>
      <c r="AJ994" s="13"/>
      <c r="AK994" s="13"/>
      <c r="AL994" s="13"/>
      <c r="AM994" s="13"/>
      <c r="AN994" s="13"/>
      <c r="AO994" s="13"/>
      <c r="AP994" s="13"/>
      <c r="AQ994" s="13"/>
      <c r="AR994" s="13"/>
    </row>
    <row r="995" spans="30:44" x14ac:dyDescent="0.3">
      <c r="AD995" s="13"/>
      <c r="AE995" s="13"/>
      <c r="AF995" s="13"/>
      <c r="AJ995" s="13"/>
      <c r="AK995" s="13"/>
      <c r="AL995" s="13"/>
      <c r="AM995" s="13"/>
      <c r="AN995" s="13"/>
      <c r="AO995" s="13"/>
      <c r="AP995" s="13"/>
      <c r="AQ995" s="13"/>
      <c r="AR995" s="13"/>
    </row>
    <row r="996" spans="30:44" x14ac:dyDescent="0.3">
      <c r="AD996" s="13"/>
      <c r="AE996" s="13"/>
      <c r="AF996" s="13"/>
      <c r="AJ996" s="13"/>
      <c r="AK996" s="13"/>
      <c r="AL996" s="13"/>
      <c r="AM996" s="13"/>
      <c r="AN996" s="13"/>
      <c r="AO996" s="13"/>
      <c r="AP996" s="13"/>
      <c r="AQ996" s="13"/>
      <c r="AR996" s="13"/>
    </row>
    <row r="997" spans="30:44" x14ac:dyDescent="0.3">
      <c r="AD997" s="13"/>
      <c r="AE997" s="13"/>
      <c r="AF997" s="13"/>
      <c r="AJ997" s="13"/>
      <c r="AK997" s="13"/>
      <c r="AL997" s="13"/>
      <c r="AM997" s="13"/>
      <c r="AN997" s="13"/>
      <c r="AO997" s="13"/>
      <c r="AP997" s="13"/>
      <c r="AQ997" s="13"/>
      <c r="AR997" s="13"/>
    </row>
    <row r="998" spans="30:44" x14ac:dyDescent="0.3">
      <c r="AD998" s="13"/>
      <c r="AE998" s="13"/>
      <c r="AF998" s="13"/>
      <c r="AJ998" s="13"/>
      <c r="AK998" s="13"/>
      <c r="AL998" s="13"/>
      <c r="AM998" s="13"/>
      <c r="AN998" s="13"/>
      <c r="AO998" s="13"/>
      <c r="AP998" s="13"/>
      <c r="AQ998" s="13"/>
      <c r="AR998" s="13"/>
    </row>
    <row r="999" spans="30:44" x14ac:dyDescent="0.3">
      <c r="AD999" s="13"/>
      <c r="AE999" s="13"/>
      <c r="AF999" s="13"/>
      <c r="AJ999" s="13"/>
      <c r="AK999" s="13"/>
      <c r="AL999" s="13"/>
      <c r="AM999" s="13"/>
      <c r="AN999" s="13"/>
      <c r="AO999" s="13"/>
      <c r="AP999" s="13"/>
      <c r="AQ999" s="13"/>
      <c r="AR999" s="13"/>
    </row>
    <row r="1000" spans="30:44" x14ac:dyDescent="0.3">
      <c r="AD1000" s="13"/>
      <c r="AE1000" s="13"/>
      <c r="AF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</row>
    <row r="1001" spans="30:44" x14ac:dyDescent="0.3">
      <c r="AD1001" s="13"/>
      <c r="AE1001" s="13"/>
      <c r="AF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</row>
    <row r="1002" spans="30:44" x14ac:dyDescent="0.3">
      <c r="AD1002" s="13"/>
      <c r="AE1002" s="13"/>
      <c r="AF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</row>
    <row r="1003" spans="30:44" x14ac:dyDescent="0.3">
      <c r="AD1003" s="13"/>
      <c r="AE1003" s="13"/>
      <c r="AF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</row>
    <row r="1004" spans="30:44" x14ac:dyDescent="0.3">
      <c r="AD1004" s="13"/>
      <c r="AE1004" s="13"/>
      <c r="AF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</row>
    <row r="1005" spans="30:44" x14ac:dyDescent="0.3">
      <c r="AD1005" s="13"/>
      <c r="AE1005" s="13"/>
      <c r="AF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</row>
    <row r="1006" spans="30:44" x14ac:dyDescent="0.3">
      <c r="AD1006" s="13"/>
      <c r="AE1006" s="13"/>
      <c r="AF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</row>
    <row r="1007" spans="30:44" x14ac:dyDescent="0.3">
      <c r="AD1007" s="13"/>
      <c r="AE1007" s="13"/>
      <c r="AF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</row>
    <row r="1008" spans="30:44" x14ac:dyDescent="0.3">
      <c r="AD1008" s="13"/>
      <c r="AE1008" s="13"/>
      <c r="AF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</row>
    <row r="1009" spans="30:44" x14ac:dyDescent="0.3">
      <c r="AD1009" s="13"/>
      <c r="AE1009" s="13"/>
      <c r="AF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</row>
    <row r="1010" spans="30:44" x14ac:dyDescent="0.3">
      <c r="AD1010" s="13"/>
      <c r="AE1010" s="13"/>
      <c r="AF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</row>
    <row r="1011" spans="30:44" x14ac:dyDescent="0.3">
      <c r="AD1011" s="13"/>
      <c r="AE1011" s="13"/>
      <c r="AF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</row>
    <row r="1012" spans="30:44" x14ac:dyDescent="0.3">
      <c r="AD1012" s="13"/>
      <c r="AE1012" s="13"/>
      <c r="AF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</row>
    <row r="1013" spans="30:44" x14ac:dyDescent="0.3">
      <c r="AD1013" s="13"/>
      <c r="AE1013" s="13"/>
      <c r="AF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</row>
    <row r="1014" spans="30:44" x14ac:dyDescent="0.3">
      <c r="AD1014" s="13"/>
      <c r="AE1014" s="13"/>
      <c r="AF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</row>
    <row r="1015" spans="30:44" x14ac:dyDescent="0.3">
      <c r="AD1015" s="13"/>
      <c r="AE1015" s="13"/>
      <c r="AF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</row>
    <row r="1016" spans="30:44" x14ac:dyDescent="0.3">
      <c r="AD1016" s="13"/>
      <c r="AE1016" s="13"/>
      <c r="AF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</row>
    <row r="1017" spans="30:44" x14ac:dyDescent="0.3">
      <c r="AD1017" s="13"/>
      <c r="AE1017" s="13"/>
      <c r="AF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</row>
    <row r="1018" spans="30:44" x14ac:dyDescent="0.3">
      <c r="AD1018" s="13"/>
      <c r="AE1018" s="13"/>
      <c r="AF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</row>
    <row r="1019" spans="30:44" x14ac:dyDescent="0.3">
      <c r="AD1019" s="13"/>
      <c r="AE1019" s="13"/>
      <c r="AF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</row>
    <row r="1020" spans="30:44" x14ac:dyDescent="0.3">
      <c r="AD1020" s="13"/>
      <c r="AE1020" s="13"/>
      <c r="AF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</row>
    <row r="1021" spans="30:44" x14ac:dyDescent="0.3">
      <c r="AD1021" s="13"/>
      <c r="AE1021" s="13"/>
      <c r="AF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</row>
    <row r="1022" spans="30:44" x14ac:dyDescent="0.3">
      <c r="AD1022" s="13"/>
      <c r="AE1022" s="13"/>
      <c r="AF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</row>
    <row r="1023" spans="30:44" x14ac:dyDescent="0.3">
      <c r="AD1023" s="13"/>
      <c r="AE1023" s="13"/>
      <c r="AF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</row>
    <row r="1024" spans="30:44" x14ac:dyDescent="0.3">
      <c r="AD1024" s="13"/>
      <c r="AE1024" s="13"/>
      <c r="AF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</row>
    <row r="1025" spans="30:44" x14ac:dyDescent="0.3">
      <c r="AD1025" s="13"/>
      <c r="AE1025" s="13"/>
      <c r="AF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</row>
    <row r="1026" spans="30:44" x14ac:dyDescent="0.3">
      <c r="AD1026" s="13"/>
      <c r="AE1026" s="13"/>
      <c r="AF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</row>
    <row r="1027" spans="30:44" x14ac:dyDescent="0.3">
      <c r="AD1027" s="13"/>
      <c r="AE1027" s="13"/>
      <c r="AF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</row>
    <row r="1028" spans="30:44" x14ac:dyDescent="0.3">
      <c r="AD1028" s="13"/>
      <c r="AE1028" s="13"/>
      <c r="AF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</row>
    <row r="1029" spans="30:44" x14ac:dyDescent="0.3">
      <c r="AD1029" s="13"/>
      <c r="AE1029" s="13"/>
      <c r="AF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</row>
    <row r="1030" spans="30:44" x14ac:dyDescent="0.3">
      <c r="AD1030" s="13"/>
      <c r="AE1030" s="13"/>
      <c r="AF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</row>
    <row r="1031" spans="30:44" x14ac:dyDescent="0.3">
      <c r="AD1031" s="13"/>
      <c r="AE1031" s="13"/>
      <c r="AF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</row>
    <row r="1032" spans="30:44" x14ac:dyDescent="0.3">
      <c r="AD1032" s="13"/>
      <c r="AE1032" s="13"/>
      <c r="AF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</row>
    <row r="1033" spans="30:44" x14ac:dyDescent="0.3">
      <c r="AD1033" s="13"/>
      <c r="AE1033" s="13"/>
      <c r="AF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</row>
    <row r="1034" spans="30:44" x14ac:dyDescent="0.3">
      <c r="AD1034" s="13"/>
      <c r="AE1034" s="13"/>
      <c r="AF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</row>
    <row r="1035" spans="30:44" x14ac:dyDescent="0.3">
      <c r="AD1035" s="13"/>
      <c r="AE1035" s="13"/>
      <c r="AF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</row>
    <row r="1036" spans="30:44" x14ac:dyDescent="0.3">
      <c r="AD1036" s="13"/>
      <c r="AE1036" s="13"/>
      <c r="AF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</row>
    <row r="1037" spans="30:44" x14ac:dyDescent="0.3">
      <c r="AD1037" s="13"/>
      <c r="AE1037" s="13"/>
      <c r="AF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</row>
    <row r="1038" spans="30:44" x14ac:dyDescent="0.3">
      <c r="AD1038" s="13"/>
      <c r="AE1038" s="13"/>
      <c r="AF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</row>
    <row r="1039" spans="30:44" x14ac:dyDescent="0.3">
      <c r="AD1039" s="13"/>
      <c r="AE1039" s="13"/>
      <c r="AF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</row>
    <row r="1040" spans="30:44" x14ac:dyDescent="0.3">
      <c r="AD1040" s="13"/>
      <c r="AE1040" s="13"/>
      <c r="AF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</row>
    <row r="1041" spans="30:44" x14ac:dyDescent="0.3">
      <c r="AD1041" s="13"/>
      <c r="AE1041" s="13"/>
      <c r="AF1041" s="13"/>
      <c r="AJ1041" s="13"/>
      <c r="AK1041" s="13"/>
      <c r="AL1041" s="13"/>
      <c r="AM1041" s="13"/>
      <c r="AN1041" s="13"/>
      <c r="AO1041" s="13"/>
      <c r="AP1041" s="13"/>
      <c r="AQ1041" s="13"/>
      <c r="AR1041" s="13"/>
    </row>
    <row r="1042" spans="30:44" x14ac:dyDescent="0.3">
      <c r="AD1042" s="13"/>
      <c r="AE1042" s="13"/>
      <c r="AF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</row>
    <row r="1043" spans="30:44" x14ac:dyDescent="0.3">
      <c r="AD1043" s="13"/>
      <c r="AE1043" s="13"/>
      <c r="AF1043" s="13"/>
      <c r="AJ1043" s="13"/>
      <c r="AK1043" s="13"/>
      <c r="AL1043" s="13"/>
      <c r="AM1043" s="13"/>
      <c r="AN1043" s="13"/>
      <c r="AO1043" s="13"/>
      <c r="AP1043" s="13"/>
      <c r="AQ1043" s="13"/>
      <c r="AR1043" s="13"/>
    </row>
    <row r="1044" spans="30:44" x14ac:dyDescent="0.3">
      <c r="AD1044" s="13"/>
      <c r="AE1044" s="13"/>
      <c r="AF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</row>
    <row r="1045" spans="30:44" x14ac:dyDescent="0.3">
      <c r="AD1045" s="13"/>
      <c r="AE1045" s="13"/>
      <c r="AF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</row>
    <row r="1046" spans="30:44" x14ac:dyDescent="0.3">
      <c r="AD1046" s="13"/>
      <c r="AE1046" s="13"/>
      <c r="AF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</row>
    <row r="1047" spans="30:44" x14ac:dyDescent="0.3">
      <c r="AD1047" s="13"/>
      <c r="AE1047" s="13"/>
      <c r="AF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</row>
    <row r="1048" spans="30:44" x14ac:dyDescent="0.3">
      <c r="AD1048" s="13"/>
      <c r="AE1048" s="13"/>
      <c r="AF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</row>
    <row r="1049" spans="30:44" x14ac:dyDescent="0.3">
      <c r="AD1049" s="13"/>
      <c r="AE1049" s="13"/>
      <c r="AF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</row>
    <row r="1050" spans="30:44" x14ac:dyDescent="0.3">
      <c r="AD1050" s="13"/>
      <c r="AE1050" s="13"/>
      <c r="AF1050" s="13"/>
      <c r="AJ1050" s="13"/>
      <c r="AK1050" s="13"/>
      <c r="AL1050" s="13"/>
      <c r="AM1050" s="13"/>
      <c r="AN1050" s="13"/>
      <c r="AO1050" s="13"/>
      <c r="AP1050" s="13"/>
      <c r="AQ1050" s="13"/>
      <c r="AR1050" s="13"/>
    </row>
    <row r="1051" spans="30:44" x14ac:dyDescent="0.3">
      <c r="AD1051" s="13"/>
      <c r="AE1051" s="13"/>
      <c r="AF1051" s="13"/>
      <c r="AJ1051" s="13"/>
      <c r="AK1051" s="13"/>
      <c r="AL1051" s="13"/>
      <c r="AM1051" s="13"/>
      <c r="AN1051" s="13"/>
      <c r="AO1051" s="13"/>
      <c r="AP1051" s="13"/>
      <c r="AQ1051" s="13"/>
      <c r="AR1051" s="13"/>
    </row>
    <row r="1052" spans="30:44" x14ac:dyDescent="0.3">
      <c r="AD1052" s="13"/>
      <c r="AE1052" s="13"/>
      <c r="AF1052" s="13"/>
      <c r="AJ1052" s="13"/>
      <c r="AK1052" s="13"/>
      <c r="AL1052" s="13"/>
      <c r="AM1052" s="13"/>
      <c r="AN1052" s="13"/>
      <c r="AO1052" s="13"/>
      <c r="AP1052" s="13"/>
      <c r="AQ1052" s="13"/>
      <c r="AR1052" s="13"/>
    </row>
    <row r="1053" spans="30:44" x14ac:dyDescent="0.3">
      <c r="AD1053" s="13"/>
      <c r="AE1053" s="13"/>
      <c r="AF1053" s="13"/>
      <c r="AJ1053" s="13"/>
      <c r="AK1053" s="13"/>
      <c r="AL1053" s="13"/>
      <c r="AM1053" s="13"/>
      <c r="AN1053" s="13"/>
      <c r="AO1053" s="13"/>
      <c r="AP1053" s="13"/>
      <c r="AQ1053" s="13"/>
      <c r="AR1053" s="13"/>
    </row>
    <row r="1054" spans="30:44" x14ac:dyDescent="0.3">
      <c r="AD1054" s="13"/>
      <c r="AE1054" s="13"/>
      <c r="AF1054" s="13"/>
      <c r="AJ1054" s="13"/>
      <c r="AK1054" s="13"/>
      <c r="AL1054" s="13"/>
      <c r="AM1054" s="13"/>
      <c r="AN1054" s="13"/>
      <c r="AO1054" s="13"/>
      <c r="AP1054" s="13"/>
      <c r="AQ1054" s="13"/>
      <c r="AR1054" s="13"/>
    </row>
    <row r="1055" spans="30:44" x14ac:dyDescent="0.3">
      <c r="AD1055" s="13"/>
      <c r="AE1055" s="13"/>
      <c r="AF1055" s="13"/>
      <c r="AJ1055" s="13"/>
      <c r="AK1055" s="13"/>
      <c r="AL1055" s="13"/>
      <c r="AM1055" s="13"/>
      <c r="AN1055" s="13"/>
      <c r="AO1055" s="13"/>
      <c r="AP1055" s="13"/>
      <c r="AQ1055" s="13"/>
      <c r="AR1055" s="13"/>
    </row>
    <row r="1056" spans="30:44" x14ac:dyDescent="0.3">
      <c r="AD1056" s="13"/>
      <c r="AE1056" s="13"/>
      <c r="AF1056" s="13"/>
      <c r="AJ1056" s="13"/>
      <c r="AK1056" s="13"/>
      <c r="AL1056" s="13"/>
      <c r="AM1056" s="13"/>
      <c r="AN1056" s="13"/>
      <c r="AO1056" s="13"/>
      <c r="AP1056" s="13"/>
      <c r="AQ1056" s="13"/>
      <c r="AR1056" s="13"/>
    </row>
    <row r="1057" spans="30:44" x14ac:dyDescent="0.3">
      <c r="AD1057" s="13"/>
      <c r="AE1057" s="13"/>
      <c r="AF1057" s="13"/>
      <c r="AJ1057" s="13"/>
      <c r="AK1057" s="13"/>
      <c r="AL1057" s="13"/>
      <c r="AM1057" s="13"/>
      <c r="AN1057" s="13"/>
      <c r="AO1057" s="13"/>
      <c r="AP1057" s="13"/>
      <c r="AQ1057" s="13"/>
      <c r="AR1057" s="13"/>
    </row>
    <row r="1058" spans="30:44" x14ac:dyDescent="0.3">
      <c r="AD1058" s="13"/>
      <c r="AE1058" s="13"/>
      <c r="AF1058" s="13"/>
      <c r="AJ1058" s="13"/>
      <c r="AK1058" s="13"/>
      <c r="AL1058" s="13"/>
      <c r="AM1058" s="13"/>
      <c r="AN1058" s="13"/>
      <c r="AO1058" s="13"/>
      <c r="AP1058" s="13"/>
      <c r="AQ1058" s="13"/>
      <c r="AR1058" s="13"/>
    </row>
    <row r="1059" spans="30:44" x14ac:dyDescent="0.3">
      <c r="AD1059" s="13"/>
      <c r="AE1059" s="13"/>
      <c r="AF1059" s="13"/>
      <c r="AJ1059" s="13"/>
      <c r="AK1059" s="13"/>
      <c r="AL1059" s="13"/>
      <c r="AM1059" s="13"/>
      <c r="AN1059" s="13"/>
      <c r="AO1059" s="13"/>
      <c r="AP1059" s="13"/>
      <c r="AQ1059" s="13"/>
      <c r="AR1059" s="13"/>
    </row>
    <row r="1060" spans="30:44" x14ac:dyDescent="0.3">
      <c r="AD1060" s="13"/>
      <c r="AE1060" s="13"/>
      <c r="AF1060" s="13"/>
      <c r="AJ1060" s="13"/>
      <c r="AK1060" s="13"/>
      <c r="AL1060" s="13"/>
      <c r="AM1060" s="13"/>
      <c r="AN1060" s="13"/>
      <c r="AO1060" s="13"/>
      <c r="AP1060" s="13"/>
      <c r="AQ1060" s="13"/>
      <c r="AR1060" s="13"/>
    </row>
    <row r="1061" spans="30:44" x14ac:dyDescent="0.3">
      <c r="AD1061" s="13"/>
      <c r="AE1061" s="13"/>
      <c r="AF1061" s="13"/>
      <c r="AJ1061" s="13"/>
      <c r="AK1061" s="13"/>
      <c r="AL1061" s="13"/>
      <c r="AM1061" s="13"/>
      <c r="AN1061" s="13"/>
      <c r="AO1061" s="13"/>
      <c r="AP1061" s="13"/>
      <c r="AQ1061" s="13"/>
      <c r="AR1061" s="13"/>
    </row>
    <row r="1062" spans="30:44" x14ac:dyDescent="0.3">
      <c r="AD1062" s="13"/>
      <c r="AE1062" s="13"/>
      <c r="AF1062" s="13"/>
      <c r="AJ1062" s="13"/>
      <c r="AK1062" s="13"/>
      <c r="AL1062" s="13"/>
      <c r="AM1062" s="13"/>
      <c r="AN1062" s="13"/>
      <c r="AO1062" s="13"/>
      <c r="AP1062" s="13"/>
      <c r="AQ1062" s="13"/>
      <c r="AR1062" s="13"/>
    </row>
    <row r="1063" spans="30:44" x14ac:dyDescent="0.3">
      <c r="AD1063" s="13"/>
      <c r="AE1063" s="13"/>
      <c r="AF1063" s="13"/>
      <c r="AJ1063" s="13"/>
      <c r="AK1063" s="13"/>
      <c r="AL1063" s="13"/>
      <c r="AM1063" s="13"/>
      <c r="AN1063" s="13"/>
      <c r="AO1063" s="13"/>
      <c r="AP1063" s="13"/>
      <c r="AQ1063" s="13"/>
      <c r="AR1063" s="13"/>
    </row>
    <row r="1064" spans="30:44" x14ac:dyDescent="0.3">
      <c r="AD1064" s="13"/>
      <c r="AE1064" s="13"/>
      <c r="AF1064" s="13"/>
      <c r="AJ1064" s="13"/>
      <c r="AK1064" s="13"/>
      <c r="AL1064" s="13"/>
      <c r="AM1064" s="13"/>
      <c r="AN1064" s="13"/>
      <c r="AO1064" s="13"/>
      <c r="AP1064" s="13"/>
      <c r="AQ1064" s="13"/>
      <c r="AR1064" s="13"/>
    </row>
    <row r="1065" spans="30:44" x14ac:dyDescent="0.3">
      <c r="AD1065" s="13"/>
      <c r="AE1065" s="13"/>
      <c r="AF1065" s="13"/>
      <c r="AJ1065" s="13"/>
      <c r="AK1065" s="13"/>
      <c r="AL1065" s="13"/>
      <c r="AM1065" s="13"/>
      <c r="AN1065" s="13"/>
      <c r="AO1065" s="13"/>
      <c r="AP1065" s="13"/>
      <c r="AQ1065" s="13"/>
      <c r="AR1065" s="13"/>
    </row>
    <row r="1066" spans="30:44" x14ac:dyDescent="0.3">
      <c r="AD1066" s="13"/>
      <c r="AE1066" s="13"/>
      <c r="AF1066" s="13"/>
      <c r="AJ1066" s="13"/>
      <c r="AK1066" s="13"/>
      <c r="AL1066" s="13"/>
      <c r="AM1066" s="13"/>
      <c r="AN1066" s="13"/>
      <c r="AO1066" s="13"/>
      <c r="AP1066" s="13"/>
      <c r="AQ1066" s="13"/>
      <c r="AR1066" s="13"/>
    </row>
    <row r="1067" spans="30:44" x14ac:dyDescent="0.3">
      <c r="AD1067" s="13"/>
      <c r="AE1067" s="13"/>
      <c r="AF1067" s="13"/>
      <c r="AJ1067" s="13"/>
      <c r="AK1067" s="13"/>
      <c r="AL1067" s="13"/>
      <c r="AM1067" s="13"/>
      <c r="AN1067" s="13"/>
      <c r="AO1067" s="13"/>
      <c r="AP1067" s="13"/>
      <c r="AQ1067" s="13"/>
      <c r="AR1067" s="13"/>
    </row>
    <row r="1068" spans="30:44" x14ac:dyDescent="0.3">
      <c r="AD1068" s="13"/>
      <c r="AE1068" s="13"/>
      <c r="AF1068" s="13"/>
      <c r="AJ1068" s="13"/>
      <c r="AK1068" s="13"/>
      <c r="AL1068" s="13"/>
      <c r="AM1068" s="13"/>
      <c r="AN1068" s="13"/>
      <c r="AO1068" s="13"/>
      <c r="AP1068" s="13"/>
      <c r="AQ1068" s="13"/>
      <c r="AR1068" s="13"/>
    </row>
    <row r="1069" spans="30:44" x14ac:dyDescent="0.3">
      <c r="AD1069" s="13"/>
      <c r="AE1069" s="13"/>
      <c r="AF1069" s="13"/>
      <c r="AJ1069" s="13"/>
      <c r="AK1069" s="13"/>
      <c r="AL1069" s="13"/>
      <c r="AM1069" s="13"/>
      <c r="AN1069" s="13"/>
      <c r="AO1069" s="13"/>
      <c r="AP1069" s="13"/>
      <c r="AQ1069" s="13"/>
      <c r="AR1069" s="13"/>
    </row>
    <row r="1070" spans="30:44" x14ac:dyDescent="0.3">
      <c r="AD1070" s="13"/>
      <c r="AE1070" s="13"/>
      <c r="AF1070" s="13"/>
      <c r="AJ1070" s="13"/>
      <c r="AK1070" s="13"/>
      <c r="AL1070" s="13"/>
      <c r="AM1070" s="13"/>
      <c r="AN1070" s="13"/>
      <c r="AO1070" s="13"/>
      <c r="AP1070" s="13"/>
      <c r="AQ1070" s="13"/>
      <c r="AR1070" s="13"/>
    </row>
    <row r="1071" spans="30:44" x14ac:dyDescent="0.3">
      <c r="AD1071" s="13"/>
      <c r="AE1071" s="13"/>
      <c r="AF1071" s="13"/>
      <c r="AJ1071" s="13"/>
      <c r="AK1071" s="13"/>
      <c r="AL1071" s="13"/>
      <c r="AM1071" s="13"/>
      <c r="AN1071" s="13"/>
      <c r="AO1071" s="13"/>
      <c r="AP1071" s="13"/>
      <c r="AQ1071" s="13"/>
      <c r="AR1071" s="13"/>
    </row>
    <row r="1072" spans="30:44" x14ac:dyDescent="0.3">
      <c r="AD1072" s="13"/>
      <c r="AE1072" s="13"/>
      <c r="AF1072" s="13"/>
      <c r="AJ1072" s="13"/>
      <c r="AK1072" s="13"/>
      <c r="AL1072" s="13"/>
      <c r="AM1072" s="13"/>
      <c r="AN1072" s="13"/>
      <c r="AO1072" s="13"/>
      <c r="AP1072" s="13"/>
      <c r="AQ1072" s="13"/>
      <c r="AR1072" s="13"/>
    </row>
    <row r="1073" spans="30:44" x14ac:dyDescent="0.3">
      <c r="AD1073" s="13"/>
      <c r="AE1073" s="13"/>
      <c r="AF1073" s="13"/>
      <c r="AJ1073" s="13"/>
      <c r="AK1073" s="13"/>
      <c r="AL1073" s="13"/>
      <c r="AM1073" s="13"/>
      <c r="AN1073" s="13"/>
      <c r="AO1073" s="13"/>
      <c r="AP1073" s="13"/>
      <c r="AQ1073" s="13"/>
      <c r="AR1073" s="13"/>
    </row>
    <row r="1074" spans="30:44" x14ac:dyDescent="0.3">
      <c r="AD1074" s="13"/>
      <c r="AE1074" s="13"/>
      <c r="AF1074" s="13"/>
      <c r="AJ1074" s="13"/>
      <c r="AK1074" s="13"/>
      <c r="AL1074" s="13"/>
      <c r="AM1074" s="13"/>
      <c r="AN1074" s="13"/>
      <c r="AO1074" s="13"/>
      <c r="AP1074" s="13"/>
      <c r="AQ1074" s="13"/>
      <c r="AR1074" s="13"/>
    </row>
    <row r="1075" spans="30:44" x14ac:dyDescent="0.3">
      <c r="AD1075" s="13"/>
      <c r="AE1075" s="13"/>
      <c r="AF1075" s="13"/>
      <c r="AJ1075" s="13"/>
      <c r="AK1075" s="13"/>
      <c r="AL1075" s="13"/>
      <c r="AM1075" s="13"/>
      <c r="AN1075" s="13"/>
      <c r="AO1075" s="13"/>
      <c r="AP1075" s="13"/>
      <c r="AQ1075" s="13"/>
      <c r="AR1075" s="13"/>
    </row>
    <row r="1076" spans="30:44" x14ac:dyDescent="0.3">
      <c r="AD1076" s="13"/>
      <c r="AE1076" s="13"/>
      <c r="AF1076" s="13"/>
      <c r="AJ1076" s="13"/>
      <c r="AK1076" s="13"/>
      <c r="AL1076" s="13"/>
      <c r="AM1076" s="13"/>
      <c r="AN1076" s="13"/>
      <c r="AO1076" s="13"/>
      <c r="AP1076" s="13"/>
      <c r="AQ1076" s="13"/>
      <c r="AR1076" s="13"/>
    </row>
    <row r="1077" spans="30:44" x14ac:dyDescent="0.3">
      <c r="AD1077" s="13"/>
      <c r="AE1077" s="13"/>
      <c r="AF1077" s="13"/>
      <c r="AJ1077" s="13"/>
      <c r="AK1077" s="13"/>
      <c r="AL1077" s="13"/>
      <c r="AM1077" s="13"/>
      <c r="AN1077" s="13"/>
      <c r="AO1077" s="13"/>
      <c r="AP1077" s="13"/>
      <c r="AQ1077" s="13"/>
      <c r="AR1077" s="13"/>
    </row>
    <row r="1078" spans="30:44" x14ac:dyDescent="0.3">
      <c r="AD1078" s="13"/>
      <c r="AE1078" s="13"/>
      <c r="AF1078" s="13"/>
      <c r="AJ1078" s="13"/>
      <c r="AK1078" s="13"/>
      <c r="AL1078" s="13"/>
      <c r="AM1078" s="13"/>
      <c r="AN1078" s="13"/>
      <c r="AO1078" s="13"/>
      <c r="AP1078" s="13"/>
      <c r="AQ1078" s="13"/>
      <c r="AR1078" s="13"/>
    </row>
    <row r="1079" spans="30:44" x14ac:dyDescent="0.3">
      <c r="AD1079" s="13"/>
      <c r="AE1079" s="13"/>
      <c r="AF1079" s="13"/>
      <c r="AJ1079" s="13"/>
      <c r="AK1079" s="13"/>
      <c r="AL1079" s="13"/>
      <c r="AM1079" s="13"/>
      <c r="AN1079" s="13"/>
      <c r="AO1079" s="13"/>
      <c r="AP1079" s="13"/>
      <c r="AQ1079" s="13"/>
      <c r="AR1079" s="13"/>
    </row>
    <row r="1080" spans="30:44" x14ac:dyDescent="0.3">
      <c r="AD1080" s="13"/>
      <c r="AE1080" s="13"/>
      <c r="AF1080" s="13"/>
      <c r="AJ1080" s="13"/>
      <c r="AK1080" s="13"/>
      <c r="AL1080" s="13"/>
      <c r="AM1080" s="13"/>
      <c r="AN1080" s="13"/>
      <c r="AO1080" s="13"/>
      <c r="AP1080" s="13"/>
      <c r="AQ1080" s="13"/>
      <c r="AR1080" s="13"/>
    </row>
    <row r="1081" spans="30:44" x14ac:dyDescent="0.3">
      <c r="AD1081" s="13"/>
      <c r="AE1081" s="13"/>
      <c r="AF1081" s="13"/>
      <c r="AJ1081" s="13"/>
      <c r="AK1081" s="13"/>
      <c r="AL1081" s="13"/>
      <c r="AM1081" s="13"/>
      <c r="AN1081" s="13"/>
      <c r="AO1081" s="13"/>
      <c r="AP1081" s="13"/>
      <c r="AQ1081" s="13"/>
      <c r="AR1081" s="13"/>
    </row>
    <row r="1082" spans="30:44" x14ac:dyDescent="0.3">
      <c r="AD1082" s="13"/>
      <c r="AE1082" s="13"/>
      <c r="AF1082" s="13"/>
      <c r="AJ1082" s="13"/>
      <c r="AK1082" s="13"/>
      <c r="AL1082" s="13"/>
      <c r="AM1082" s="13"/>
      <c r="AN1082" s="13"/>
      <c r="AO1082" s="13"/>
      <c r="AP1082" s="13"/>
      <c r="AQ1082" s="13"/>
      <c r="AR1082" s="13"/>
    </row>
    <row r="1083" spans="30:44" x14ac:dyDescent="0.3">
      <c r="AD1083" s="13"/>
      <c r="AE1083" s="13"/>
      <c r="AF1083" s="13"/>
      <c r="AJ1083" s="13"/>
      <c r="AK1083" s="13"/>
      <c r="AL1083" s="13"/>
      <c r="AM1083" s="13"/>
      <c r="AN1083" s="13"/>
      <c r="AO1083" s="13"/>
      <c r="AP1083" s="13"/>
      <c r="AQ1083" s="13"/>
      <c r="AR1083" s="13"/>
    </row>
    <row r="1084" spans="30:44" x14ac:dyDescent="0.3">
      <c r="AD1084" s="13"/>
      <c r="AE1084" s="13"/>
      <c r="AF1084" s="13"/>
      <c r="AJ1084" s="13"/>
      <c r="AK1084" s="13"/>
      <c r="AL1084" s="13"/>
      <c r="AM1084" s="13"/>
      <c r="AN1084" s="13"/>
      <c r="AO1084" s="13"/>
      <c r="AP1084" s="13"/>
      <c r="AQ1084" s="13"/>
      <c r="AR1084" s="13"/>
    </row>
    <row r="1085" spans="30:44" x14ac:dyDescent="0.3">
      <c r="AD1085" s="13"/>
      <c r="AE1085" s="13"/>
      <c r="AF1085" s="13"/>
      <c r="AJ1085" s="13"/>
      <c r="AK1085" s="13"/>
      <c r="AL1085" s="13"/>
      <c r="AM1085" s="13"/>
      <c r="AN1085" s="13"/>
      <c r="AO1085" s="13"/>
      <c r="AP1085" s="13"/>
      <c r="AQ1085" s="13"/>
      <c r="AR1085" s="13"/>
    </row>
    <row r="1086" spans="30:44" x14ac:dyDescent="0.3">
      <c r="AD1086" s="13"/>
      <c r="AE1086" s="13"/>
      <c r="AF1086" s="13"/>
      <c r="AJ1086" s="13"/>
      <c r="AK1086" s="13"/>
      <c r="AL1086" s="13"/>
      <c r="AM1086" s="13"/>
      <c r="AN1086" s="13"/>
      <c r="AO1086" s="13"/>
      <c r="AP1086" s="13"/>
      <c r="AQ1086" s="13"/>
      <c r="AR1086" s="13"/>
    </row>
    <row r="1087" spans="30:44" x14ac:dyDescent="0.3">
      <c r="AD1087" s="13"/>
      <c r="AE1087" s="13"/>
      <c r="AF1087" s="13"/>
      <c r="AJ1087" s="13"/>
      <c r="AK1087" s="13"/>
      <c r="AL1087" s="13"/>
      <c r="AM1087" s="13"/>
      <c r="AN1087" s="13"/>
      <c r="AO1087" s="13"/>
      <c r="AP1087" s="13"/>
      <c r="AQ1087" s="13"/>
      <c r="AR1087" s="13"/>
    </row>
    <row r="1088" spans="30:44" x14ac:dyDescent="0.3">
      <c r="AD1088" s="13"/>
      <c r="AE1088" s="13"/>
      <c r="AF1088" s="13"/>
      <c r="AJ1088" s="13"/>
      <c r="AK1088" s="13"/>
      <c r="AL1088" s="13"/>
      <c r="AM1088" s="13"/>
      <c r="AN1088" s="13"/>
      <c r="AO1088" s="13"/>
      <c r="AP1088" s="13"/>
      <c r="AQ1088" s="13"/>
      <c r="AR1088" s="13"/>
    </row>
    <row r="1089" spans="30:44" x14ac:dyDescent="0.3">
      <c r="AD1089" s="13"/>
      <c r="AE1089" s="13"/>
      <c r="AF1089" s="13"/>
      <c r="AJ1089" s="13"/>
      <c r="AK1089" s="13"/>
      <c r="AL1089" s="13"/>
      <c r="AM1089" s="13"/>
      <c r="AN1089" s="13"/>
      <c r="AO1089" s="13"/>
      <c r="AP1089" s="13"/>
      <c r="AQ1089" s="13"/>
      <c r="AR1089" s="13"/>
    </row>
    <row r="1090" spans="30:44" x14ac:dyDescent="0.3">
      <c r="AD1090" s="13"/>
      <c r="AE1090" s="13"/>
      <c r="AF1090" s="13"/>
      <c r="AJ1090" s="13"/>
      <c r="AK1090" s="13"/>
      <c r="AL1090" s="13"/>
      <c r="AM1090" s="13"/>
      <c r="AN1090" s="13"/>
      <c r="AO1090" s="13"/>
      <c r="AP1090" s="13"/>
      <c r="AQ1090" s="13"/>
      <c r="AR1090" s="13"/>
    </row>
    <row r="1091" spans="30:44" x14ac:dyDescent="0.3">
      <c r="AD1091" s="13"/>
      <c r="AE1091" s="13"/>
      <c r="AF1091" s="13"/>
      <c r="AJ1091" s="13"/>
      <c r="AK1091" s="13"/>
      <c r="AL1091" s="13"/>
      <c r="AM1091" s="13"/>
      <c r="AN1091" s="13"/>
      <c r="AO1091" s="13"/>
      <c r="AP1091" s="13"/>
      <c r="AQ1091" s="13"/>
      <c r="AR1091" s="13"/>
    </row>
    <row r="1092" spans="30:44" x14ac:dyDescent="0.3">
      <c r="AD1092" s="13"/>
      <c r="AE1092" s="13"/>
      <c r="AF1092" s="13"/>
      <c r="AJ1092" s="13"/>
      <c r="AK1092" s="13"/>
      <c r="AL1092" s="13"/>
      <c r="AM1092" s="13"/>
      <c r="AN1092" s="13"/>
      <c r="AO1092" s="13"/>
      <c r="AP1092" s="13"/>
      <c r="AQ1092" s="13"/>
      <c r="AR1092" s="13"/>
    </row>
    <row r="1093" spans="30:44" x14ac:dyDescent="0.3">
      <c r="AD1093" s="13"/>
      <c r="AE1093" s="13"/>
      <c r="AF1093" s="13"/>
      <c r="AJ1093" s="13"/>
      <c r="AK1093" s="13"/>
      <c r="AL1093" s="13"/>
      <c r="AM1093" s="13"/>
      <c r="AN1093" s="13"/>
      <c r="AO1093" s="13"/>
      <c r="AP1093" s="13"/>
      <c r="AQ1093" s="13"/>
      <c r="AR1093" s="13"/>
    </row>
    <row r="1094" spans="30:44" x14ac:dyDescent="0.3">
      <c r="AD1094" s="13"/>
      <c r="AE1094" s="13"/>
      <c r="AF1094" s="13"/>
      <c r="AJ1094" s="13"/>
      <c r="AK1094" s="13"/>
      <c r="AL1094" s="13"/>
      <c r="AM1094" s="13"/>
      <c r="AN1094" s="13"/>
      <c r="AO1094" s="13"/>
      <c r="AP1094" s="13"/>
      <c r="AQ1094" s="13"/>
      <c r="AR1094" s="13"/>
    </row>
    <row r="1095" spans="30:44" x14ac:dyDescent="0.3">
      <c r="AD1095" s="13"/>
      <c r="AE1095" s="13"/>
      <c r="AF1095" s="13"/>
      <c r="AJ1095" s="13"/>
      <c r="AK1095" s="13"/>
      <c r="AL1095" s="13"/>
      <c r="AM1095" s="13"/>
      <c r="AN1095" s="13"/>
      <c r="AO1095" s="13"/>
      <c r="AP1095" s="13"/>
      <c r="AQ1095" s="13"/>
      <c r="AR1095" s="13"/>
    </row>
    <row r="1096" spans="30:44" x14ac:dyDescent="0.3">
      <c r="AD1096" s="13"/>
      <c r="AE1096" s="13"/>
      <c r="AF1096" s="13"/>
      <c r="AJ1096" s="13"/>
      <c r="AK1096" s="13"/>
      <c r="AL1096" s="13"/>
      <c r="AM1096" s="13"/>
      <c r="AN1096" s="13"/>
      <c r="AO1096" s="13"/>
      <c r="AP1096" s="13"/>
      <c r="AQ1096" s="13"/>
      <c r="AR1096" s="13"/>
    </row>
    <row r="1097" spans="30:44" x14ac:dyDescent="0.3">
      <c r="AD1097" s="13"/>
      <c r="AE1097" s="13"/>
      <c r="AF1097" s="13"/>
      <c r="AJ1097" s="13"/>
      <c r="AK1097" s="13"/>
      <c r="AL1097" s="13"/>
      <c r="AM1097" s="13"/>
      <c r="AN1097" s="13"/>
      <c r="AO1097" s="13"/>
      <c r="AP1097" s="13"/>
      <c r="AQ1097" s="13"/>
      <c r="AR1097" s="13"/>
    </row>
    <row r="1098" spans="30:44" x14ac:dyDescent="0.3">
      <c r="AD1098" s="13"/>
      <c r="AE1098" s="13"/>
      <c r="AF1098" s="13"/>
      <c r="AJ1098" s="13"/>
      <c r="AK1098" s="13"/>
      <c r="AL1098" s="13"/>
      <c r="AM1098" s="13"/>
      <c r="AN1098" s="13"/>
      <c r="AO1098" s="13"/>
      <c r="AP1098" s="13"/>
      <c r="AQ1098" s="13"/>
      <c r="AR1098" s="13"/>
    </row>
    <row r="1099" spans="30:44" x14ac:dyDescent="0.3">
      <c r="AD1099" s="13"/>
      <c r="AE1099" s="13"/>
      <c r="AF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</row>
    <row r="1100" spans="30:44" x14ac:dyDescent="0.3">
      <c r="AD1100" s="13"/>
      <c r="AE1100" s="13"/>
      <c r="AF1100" s="13"/>
      <c r="AJ1100" s="13"/>
      <c r="AK1100" s="13"/>
      <c r="AL1100" s="13"/>
      <c r="AM1100" s="13"/>
      <c r="AN1100" s="13"/>
      <c r="AO1100" s="13"/>
      <c r="AP1100" s="13"/>
      <c r="AQ1100" s="13"/>
      <c r="AR1100" s="13"/>
    </row>
    <row r="1101" spans="30:44" x14ac:dyDescent="0.3">
      <c r="AD1101" s="13"/>
      <c r="AE1101" s="13"/>
      <c r="AF1101" s="13"/>
      <c r="AJ1101" s="13"/>
      <c r="AK1101" s="13"/>
      <c r="AL1101" s="13"/>
      <c r="AM1101" s="13"/>
      <c r="AN1101" s="13"/>
      <c r="AO1101" s="13"/>
      <c r="AP1101" s="13"/>
      <c r="AQ1101" s="13"/>
      <c r="AR1101" s="13"/>
    </row>
    <row r="1102" spans="30:44" x14ac:dyDescent="0.3">
      <c r="AD1102" s="13"/>
      <c r="AE1102" s="13"/>
      <c r="AF1102" s="13"/>
      <c r="AJ1102" s="13"/>
      <c r="AK1102" s="13"/>
      <c r="AL1102" s="13"/>
      <c r="AM1102" s="13"/>
      <c r="AN1102" s="13"/>
      <c r="AO1102" s="13"/>
      <c r="AP1102" s="13"/>
      <c r="AQ1102" s="13"/>
      <c r="AR1102" s="13"/>
    </row>
    <row r="1103" spans="30:44" x14ac:dyDescent="0.3">
      <c r="AD1103" s="13"/>
      <c r="AE1103" s="13"/>
      <c r="AF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</row>
    <row r="1104" spans="30:44" x14ac:dyDescent="0.3">
      <c r="AD1104" s="13"/>
      <c r="AE1104" s="13"/>
      <c r="AF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</row>
    <row r="1105" spans="30:44" x14ac:dyDescent="0.3">
      <c r="AD1105" s="13"/>
      <c r="AE1105" s="13"/>
      <c r="AF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</row>
    <row r="1106" spans="30:44" x14ac:dyDescent="0.3">
      <c r="AD1106" s="13"/>
      <c r="AE1106" s="13"/>
      <c r="AF1106" s="13"/>
      <c r="AJ1106" s="13"/>
      <c r="AK1106" s="13"/>
      <c r="AL1106" s="13"/>
      <c r="AM1106" s="13"/>
      <c r="AN1106" s="13"/>
      <c r="AO1106" s="13"/>
      <c r="AP1106" s="13"/>
      <c r="AQ1106" s="13"/>
      <c r="AR1106" s="13"/>
    </row>
    <row r="1107" spans="30:44" x14ac:dyDescent="0.3">
      <c r="AD1107" s="13"/>
      <c r="AE1107" s="13"/>
      <c r="AF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</row>
    <row r="1108" spans="30:44" x14ac:dyDescent="0.3">
      <c r="AD1108" s="13"/>
      <c r="AE1108" s="13"/>
      <c r="AF1108" s="13"/>
      <c r="AJ1108" s="13"/>
      <c r="AK1108" s="13"/>
      <c r="AL1108" s="13"/>
      <c r="AM1108" s="13"/>
      <c r="AN1108" s="13"/>
      <c r="AO1108" s="13"/>
      <c r="AP1108" s="13"/>
      <c r="AQ1108" s="13"/>
      <c r="AR1108" s="13"/>
    </row>
    <row r="1109" spans="30:44" x14ac:dyDescent="0.3">
      <c r="AD1109" s="13"/>
      <c r="AE1109" s="13"/>
      <c r="AF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</row>
    <row r="1110" spans="30:44" x14ac:dyDescent="0.3">
      <c r="AD1110" s="13"/>
      <c r="AE1110" s="13"/>
      <c r="AF1110" s="13"/>
      <c r="AJ1110" s="13"/>
      <c r="AK1110" s="13"/>
      <c r="AL1110" s="13"/>
      <c r="AM1110" s="13"/>
      <c r="AN1110" s="13"/>
      <c r="AO1110" s="13"/>
      <c r="AP1110" s="13"/>
      <c r="AQ1110" s="13"/>
      <c r="AR1110" s="13"/>
    </row>
    <row r="1111" spans="30:44" x14ac:dyDescent="0.3">
      <c r="AD1111" s="13"/>
      <c r="AE1111" s="13"/>
      <c r="AF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</row>
    <row r="1112" spans="30:44" x14ac:dyDescent="0.3">
      <c r="AD1112" s="13"/>
      <c r="AE1112" s="13"/>
      <c r="AF1112" s="13"/>
      <c r="AJ1112" s="13"/>
      <c r="AK1112" s="13"/>
      <c r="AL1112" s="13"/>
      <c r="AM1112" s="13"/>
      <c r="AN1112" s="13"/>
      <c r="AO1112" s="13"/>
      <c r="AP1112" s="13"/>
      <c r="AQ1112" s="13"/>
      <c r="AR1112" s="13"/>
    </row>
    <row r="1113" spans="30:44" x14ac:dyDescent="0.3">
      <c r="AD1113" s="13"/>
      <c r="AE1113" s="13"/>
      <c r="AF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</row>
    <row r="1114" spans="30:44" x14ac:dyDescent="0.3">
      <c r="AD1114" s="13"/>
      <c r="AE1114" s="13"/>
      <c r="AF1114" s="13"/>
      <c r="AJ1114" s="13"/>
      <c r="AK1114" s="13"/>
      <c r="AL1114" s="13"/>
      <c r="AM1114" s="13"/>
      <c r="AN1114" s="13"/>
      <c r="AO1114" s="13"/>
      <c r="AP1114" s="13"/>
      <c r="AQ1114" s="13"/>
      <c r="AR1114" s="13"/>
    </row>
    <row r="1115" spans="30:44" x14ac:dyDescent="0.3">
      <c r="AD1115" s="13"/>
      <c r="AE1115" s="13"/>
      <c r="AF1115" s="13"/>
      <c r="AJ1115" s="13"/>
      <c r="AK1115" s="13"/>
      <c r="AL1115" s="13"/>
      <c r="AM1115" s="13"/>
      <c r="AN1115" s="13"/>
      <c r="AO1115" s="13"/>
      <c r="AP1115" s="13"/>
      <c r="AQ1115" s="13"/>
      <c r="AR1115" s="13"/>
    </row>
    <row r="1116" spans="30:44" x14ac:dyDescent="0.3">
      <c r="AD1116" s="13"/>
      <c r="AE1116" s="13"/>
      <c r="AF1116" s="13"/>
      <c r="AJ1116" s="13"/>
      <c r="AK1116" s="13"/>
      <c r="AL1116" s="13"/>
      <c r="AM1116" s="13"/>
      <c r="AN1116" s="13"/>
      <c r="AO1116" s="13"/>
      <c r="AP1116" s="13"/>
      <c r="AQ1116" s="13"/>
      <c r="AR1116" s="13"/>
    </row>
    <row r="1117" spans="30:44" x14ac:dyDescent="0.3">
      <c r="AD1117" s="13"/>
      <c r="AE1117" s="13"/>
      <c r="AF1117" s="13"/>
      <c r="AJ1117" s="13"/>
      <c r="AK1117" s="13"/>
      <c r="AL1117" s="13"/>
      <c r="AM1117" s="13"/>
      <c r="AN1117" s="13"/>
      <c r="AO1117" s="13"/>
      <c r="AP1117" s="13"/>
      <c r="AQ1117" s="13"/>
      <c r="AR1117" s="13"/>
    </row>
    <row r="1118" spans="30:44" x14ac:dyDescent="0.3">
      <c r="AD1118" s="13"/>
      <c r="AE1118" s="13"/>
      <c r="AF1118" s="13"/>
      <c r="AJ1118" s="13"/>
      <c r="AK1118" s="13"/>
      <c r="AL1118" s="13"/>
      <c r="AM1118" s="13"/>
      <c r="AN1118" s="13"/>
      <c r="AO1118" s="13"/>
      <c r="AP1118" s="13"/>
      <c r="AQ1118" s="13"/>
      <c r="AR1118" s="13"/>
    </row>
    <row r="1119" spans="30:44" x14ac:dyDescent="0.3">
      <c r="AD1119" s="13"/>
      <c r="AE1119" s="13"/>
      <c r="AF1119" s="13"/>
      <c r="AJ1119" s="13"/>
      <c r="AK1119" s="13"/>
      <c r="AL1119" s="13"/>
      <c r="AM1119" s="13"/>
      <c r="AN1119" s="13"/>
      <c r="AO1119" s="13"/>
      <c r="AP1119" s="13"/>
      <c r="AQ1119" s="13"/>
      <c r="AR1119" s="13"/>
    </row>
    <row r="1120" spans="30:44" x14ac:dyDescent="0.3">
      <c r="AD1120" s="13"/>
      <c r="AE1120" s="13"/>
      <c r="AF1120" s="13"/>
      <c r="AJ1120" s="13"/>
      <c r="AK1120" s="13"/>
      <c r="AL1120" s="13"/>
      <c r="AM1120" s="13"/>
      <c r="AN1120" s="13"/>
      <c r="AO1120" s="13"/>
      <c r="AP1120" s="13"/>
      <c r="AQ1120" s="13"/>
      <c r="AR1120" s="13"/>
    </row>
    <row r="1121" spans="30:44" x14ac:dyDescent="0.3">
      <c r="AD1121" s="13"/>
      <c r="AE1121" s="13"/>
      <c r="AF1121" s="13"/>
      <c r="AJ1121" s="13"/>
      <c r="AK1121" s="13"/>
      <c r="AL1121" s="13"/>
      <c r="AM1121" s="13"/>
      <c r="AN1121" s="13"/>
      <c r="AO1121" s="13"/>
      <c r="AP1121" s="13"/>
      <c r="AQ1121" s="13"/>
      <c r="AR1121" s="13"/>
    </row>
    <row r="1122" spans="30:44" x14ac:dyDescent="0.3">
      <c r="AD1122" s="13"/>
      <c r="AE1122" s="13"/>
      <c r="AF1122" s="13"/>
      <c r="AJ1122" s="13"/>
      <c r="AK1122" s="13"/>
      <c r="AL1122" s="13"/>
      <c r="AM1122" s="13"/>
      <c r="AN1122" s="13"/>
      <c r="AO1122" s="13"/>
      <c r="AP1122" s="13"/>
      <c r="AQ1122" s="13"/>
      <c r="AR1122" s="13"/>
    </row>
    <row r="1123" spans="30:44" x14ac:dyDescent="0.3">
      <c r="AD1123" s="13"/>
      <c r="AE1123" s="13"/>
      <c r="AF1123" s="13"/>
      <c r="AJ1123" s="13"/>
      <c r="AK1123" s="13"/>
      <c r="AL1123" s="13"/>
      <c r="AM1123" s="13"/>
      <c r="AN1123" s="13"/>
      <c r="AO1123" s="13"/>
      <c r="AP1123" s="13"/>
      <c r="AQ1123" s="13"/>
      <c r="AR1123" s="13"/>
    </row>
    <row r="1124" spans="30:44" x14ac:dyDescent="0.3">
      <c r="AD1124" s="13"/>
      <c r="AE1124" s="13"/>
      <c r="AF1124" s="13"/>
      <c r="AJ1124" s="13"/>
      <c r="AK1124" s="13"/>
      <c r="AL1124" s="13"/>
      <c r="AM1124" s="13"/>
      <c r="AN1124" s="13"/>
      <c r="AO1124" s="13"/>
      <c r="AP1124" s="13"/>
      <c r="AQ1124" s="13"/>
      <c r="AR1124" s="13"/>
    </row>
    <row r="1125" spans="30:44" x14ac:dyDescent="0.3">
      <c r="AD1125" s="13"/>
      <c r="AE1125" s="13"/>
      <c r="AF1125" s="13"/>
      <c r="AJ1125" s="13"/>
      <c r="AK1125" s="13"/>
      <c r="AL1125" s="13"/>
      <c r="AM1125" s="13"/>
      <c r="AN1125" s="13"/>
      <c r="AO1125" s="13"/>
      <c r="AP1125" s="13"/>
      <c r="AQ1125" s="13"/>
      <c r="AR1125" s="13"/>
    </row>
    <row r="1126" spans="30:44" x14ac:dyDescent="0.3">
      <c r="AD1126" s="13"/>
      <c r="AE1126" s="13"/>
      <c r="AF1126" s="13"/>
      <c r="AJ1126" s="13"/>
      <c r="AK1126" s="13"/>
      <c r="AL1126" s="13"/>
      <c r="AM1126" s="13"/>
      <c r="AN1126" s="13"/>
      <c r="AO1126" s="13"/>
      <c r="AP1126" s="13"/>
      <c r="AQ1126" s="13"/>
      <c r="AR1126" s="13"/>
    </row>
    <row r="1127" spans="30:44" x14ac:dyDescent="0.3">
      <c r="AD1127" s="13"/>
      <c r="AE1127" s="13"/>
      <c r="AF1127" s="13"/>
      <c r="AJ1127" s="13"/>
      <c r="AK1127" s="13"/>
      <c r="AL1127" s="13"/>
      <c r="AM1127" s="13"/>
      <c r="AN1127" s="13"/>
      <c r="AO1127" s="13"/>
      <c r="AP1127" s="13"/>
      <c r="AQ1127" s="13"/>
      <c r="AR1127" s="13"/>
    </row>
    <row r="1128" spans="30:44" x14ac:dyDescent="0.3">
      <c r="AD1128" s="13"/>
      <c r="AE1128" s="13"/>
      <c r="AF1128" s="13"/>
      <c r="AJ1128" s="13"/>
      <c r="AK1128" s="13"/>
      <c r="AL1128" s="13"/>
      <c r="AM1128" s="13"/>
      <c r="AN1128" s="13"/>
      <c r="AO1128" s="13"/>
      <c r="AP1128" s="13"/>
      <c r="AQ1128" s="13"/>
      <c r="AR1128" s="13"/>
    </row>
    <row r="1129" spans="30:44" x14ac:dyDescent="0.3">
      <c r="AD1129" s="13"/>
      <c r="AE1129" s="13"/>
      <c r="AF1129" s="13"/>
      <c r="AJ1129" s="13"/>
      <c r="AK1129" s="13"/>
      <c r="AL1129" s="13"/>
      <c r="AM1129" s="13"/>
      <c r="AN1129" s="13"/>
      <c r="AO1129" s="13"/>
      <c r="AP1129" s="13"/>
      <c r="AQ1129" s="13"/>
      <c r="AR1129" s="13"/>
    </row>
    <row r="1130" spans="30:44" x14ac:dyDescent="0.3">
      <c r="AD1130" s="13"/>
      <c r="AE1130" s="13"/>
      <c r="AF1130" s="13"/>
      <c r="AJ1130" s="13"/>
      <c r="AK1130" s="13"/>
      <c r="AL1130" s="13"/>
      <c r="AM1130" s="13"/>
      <c r="AN1130" s="13"/>
      <c r="AO1130" s="13"/>
      <c r="AP1130" s="13"/>
      <c r="AQ1130" s="13"/>
      <c r="AR1130" s="13"/>
    </row>
    <row r="1131" spans="30:44" x14ac:dyDescent="0.3">
      <c r="AD1131" s="13"/>
      <c r="AE1131" s="13"/>
      <c r="AF1131" s="13"/>
      <c r="AJ1131" s="13"/>
      <c r="AK1131" s="13"/>
      <c r="AL1131" s="13"/>
      <c r="AM1131" s="13"/>
      <c r="AN1131" s="13"/>
      <c r="AO1131" s="13"/>
      <c r="AP1131" s="13"/>
      <c r="AQ1131" s="13"/>
      <c r="AR1131" s="13"/>
    </row>
    <row r="1132" spans="30:44" x14ac:dyDescent="0.3">
      <c r="AD1132" s="13"/>
      <c r="AE1132" s="13"/>
      <c r="AF1132" s="13"/>
      <c r="AJ1132" s="13"/>
      <c r="AK1132" s="13"/>
      <c r="AL1132" s="13"/>
      <c r="AM1132" s="13"/>
      <c r="AN1132" s="13"/>
      <c r="AO1132" s="13"/>
      <c r="AP1132" s="13"/>
      <c r="AQ1132" s="13"/>
      <c r="AR1132" s="13"/>
    </row>
    <row r="1133" spans="30:44" x14ac:dyDescent="0.3">
      <c r="AD1133" s="13"/>
      <c r="AE1133" s="13"/>
      <c r="AF1133" s="13"/>
      <c r="AJ1133" s="13"/>
      <c r="AK1133" s="13"/>
      <c r="AL1133" s="13"/>
      <c r="AM1133" s="13"/>
      <c r="AN1133" s="13"/>
      <c r="AO1133" s="13"/>
      <c r="AP1133" s="13"/>
      <c r="AQ1133" s="13"/>
      <c r="AR1133" s="13"/>
    </row>
    <row r="1134" spans="30:44" x14ac:dyDescent="0.3">
      <c r="AD1134" s="13"/>
      <c r="AE1134" s="13"/>
      <c r="AF1134" s="13"/>
      <c r="AJ1134" s="13"/>
      <c r="AK1134" s="13"/>
      <c r="AL1134" s="13"/>
      <c r="AM1134" s="13"/>
      <c r="AN1134" s="13"/>
      <c r="AO1134" s="13"/>
      <c r="AP1134" s="13"/>
      <c r="AQ1134" s="13"/>
      <c r="AR1134" s="13"/>
    </row>
    <row r="1135" spans="30:44" x14ac:dyDescent="0.3">
      <c r="AD1135" s="13"/>
      <c r="AE1135" s="13"/>
      <c r="AF1135" s="13"/>
      <c r="AJ1135" s="13"/>
      <c r="AK1135" s="13"/>
      <c r="AL1135" s="13"/>
      <c r="AM1135" s="13"/>
      <c r="AN1135" s="13"/>
      <c r="AO1135" s="13"/>
      <c r="AP1135" s="13"/>
      <c r="AQ1135" s="13"/>
      <c r="AR1135" s="13"/>
    </row>
    <row r="1136" spans="30:44" x14ac:dyDescent="0.3">
      <c r="AD1136" s="13"/>
      <c r="AE1136" s="13"/>
      <c r="AF1136" s="13"/>
      <c r="AJ1136" s="13"/>
      <c r="AK1136" s="13"/>
      <c r="AL1136" s="13"/>
      <c r="AM1136" s="13"/>
      <c r="AN1136" s="13"/>
      <c r="AO1136" s="13"/>
      <c r="AP1136" s="13"/>
      <c r="AQ1136" s="13"/>
      <c r="AR1136" s="13"/>
    </row>
    <row r="1137" spans="30:44" x14ac:dyDescent="0.3">
      <c r="AD1137" s="13"/>
      <c r="AE1137" s="13"/>
      <c r="AF1137" s="13"/>
      <c r="AJ1137" s="13"/>
      <c r="AK1137" s="13"/>
      <c r="AL1137" s="13"/>
      <c r="AM1137" s="13"/>
      <c r="AN1137" s="13"/>
      <c r="AO1137" s="13"/>
      <c r="AP1137" s="13"/>
      <c r="AQ1137" s="13"/>
      <c r="AR1137" s="13"/>
    </row>
    <row r="1138" spans="30:44" x14ac:dyDescent="0.3">
      <c r="AD1138" s="13"/>
      <c r="AE1138" s="13"/>
      <c r="AF1138" s="13"/>
      <c r="AJ1138" s="13"/>
      <c r="AK1138" s="13"/>
      <c r="AL1138" s="13"/>
      <c r="AM1138" s="13"/>
      <c r="AN1138" s="13"/>
      <c r="AO1138" s="13"/>
      <c r="AP1138" s="13"/>
      <c r="AQ1138" s="13"/>
      <c r="AR1138" s="13"/>
    </row>
    <row r="1139" spans="30:44" x14ac:dyDescent="0.3">
      <c r="AD1139" s="13"/>
      <c r="AE1139" s="13"/>
      <c r="AF1139" s="13"/>
      <c r="AJ1139" s="13"/>
      <c r="AK1139" s="13"/>
      <c r="AL1139" s="13"/>
      <c r="AM1139" s="13"/>
      <c r="AN1139" s="13"/>
      <c r="AO1139" s="13"/>
      <c r="AP1139" s="13"/>
      <c r="AQ1139" s="13"/>
      <c r="AR1139" s="13"/>
    </row>
    <row r="1140" spans="30:44" x14ac:dyDescent="0.3">
      <c r="AD1140" s="13"/>
      <c r="AE1140" s="13"/>
      <c r="AF1140" s="13"/>
      <c r="AJ1140" s="13"/>
      <c r="AK1140" s="13"/>
      <c r="AL1140" s="13"/>
      <c r="AM1140" s="13"/>
      <c r="AN1140" s="13"/>
      <c r="AO1140" s="13"/>
      <c r="AP1140" s="13"/>
      <c r="AQ1140" s="13"/>
      <c r="AR1140" s="13"/>
    </row>
    <row r="1141" spans="30:44" x14ac:dyDescent="0.3">
      <c r="AD1141" s="13"/>
      <c r="AE1141" s="13"/>
      <c r="AF1141" s="13"/>
      <c r="AJ1141" s="13"/>
      <c r="AK1141" s="13"/>
      <c r="AL1141" s="13"/>
      <c r="AM1141" s="13"/>
      <c r="AN1141" s="13"/>
      <c r="AO1141" s="13"/>
      <c r="AP1141" s="13"/>
      <c r="AQ1141" s="13"/>
      <c r="AR1141" s="13"/>
    </row>
    <row r="1142" spans="30:44" x14ac:dyDescent="0.3">
      <c r="AD1142" s="13"/>
      <c r="AE1142" s="13"/>
      <c r="AF1142" s="13"/>
      <c r="AJ1142" s="13"/>
      <c r="AK1142" s="13"/>
      <c r="AL1142" s="13"/>
      <c r="AM1142" s="13"/>
      <c r="AN1142" s="13"/>
      <c r="AO1142" s="13"/>
      <c r="AP1142" s="13"/>
      <c r="AQ1142" s="13"/>
      <c r="AR1142" s="13"/>
    </row>
    <row r="1143" spans="30:44" x14ac:dyDescent="0.3">
      <c r="AD1143" s="13"/>
      <c r="AE1143" s="13"/>
      <c r="AF1143" s="13"/>
      <c r="AJ1143" s="13"/>
      <c r="AK1143" s="13"/>
      <c r="AL1143" s="13"/>
      <c r="AM1143" s="13"/>
      <c r="AN1143" s="13"/>
      <c r="AO1143" s="13"/>
      <c r="AP1143" s="13"/>
      <c r="AQ1143" s="13"/>
      <c r="AR1143" s="13"/>
    </row>
    <row r="1144" spans="30:44" x14ac:dyDescent="0.3">
      <c r="AD1144" s="13"/>
      <c r="AE1144" s="13"/>
      <c r="AF1144" s="13"/>
      <c r="AJ1144" s="13"/>
      <c r="AK1144" s="13"/>
      <c r="AL1144" s="13"/>
      <c r="AM1144" s="13"/>
      <c r="AN1144" s="13"/>
      <c r="AO1144" s="13"/>
      <c r="AP1144" s="13"/>
      <c r="AQ1144" s="13"/>
      <c r="AR1144" s="13"/>
    </row>
    <row r="1145" spans="30:44" x14ac:dyDescent="0.3">
      <c r="AD1145" s="13"/>
      <c r="AE1145" s="13"/>
      <c r="AF1145" s="13"/>
      <c r="AJ1145" s="13"/>
      <c r="AK1145" s="13"/>
      <c r="AL1145" s="13"/>
      <c r="AM1145" s="13"/>
      <c r="AN1145" s="13"/>
      <c r="AO1145" s="13"/>
      <c r="AP1145" s="13"/>
      <c r="AQ1145" s="13"/>
      <c r="AR1145" s="13"/>
    </row>
    <row r="1146" spans="30:44" x14ac:dyDescent="0.3">
      <c r="AD1146" s="13"/>
      <c r="AE1146" s="13"/>
      <c r="AF1146" s="13"/>
      <c r="AJ1146" s="13"/>
      <c r="AK1146" s="13"/>
      <c r="AL1146" s="13"/>
      <c r="AM1146" s="13"/>
      <c r="AN1146" s="13"/>
      <c r="AO1146" s="13"/>
      <c r="AP1146" s="13"/>
      <c r="AQ1146" s="13"/>
      <c r="AR1146" s="13"/>
    </row>
    <row r="1147" spans="30:44" x14ac:dyDescent="0.3">
      <c r="AD1147" s="13"/>
      <c r="AE1147" s="13"/>
      <c r="AF1147" s="13"/>
      <c r="AJ1147" s="13"/>
      <c r="AK1147" s="13"/>
      <c r="AL1147" s="13"/>
      <c r="AM1147" s="13"/>
      <c r="AN1147" s="13"/>
      <c r="AO1147" s="13"/>
      <c r="AP1147" s="13"/>
      <c r="AQ1147" s="13"/>
      <c r="AR1147" s="13"/>
    </row>
    <row r="1148" spans="30:44" x14ac:dyDescent="0.3">
      <c r="AD1148" s="13"/>
      <c r="AE1148" s="13"/>
      <c r="AF1148" s="13"/>
      <c r="AJ1148" s="13"/>
      <c r="AK1148" s="13"/>
      <c r="AL1148" s="13"/>
      <c r="AM1148" s="13"/>
      <c r="AN1148" s="13"/>
      <c r="AO1148" s="13"/>
      <c r="AP1148" s="13"/>
      <c r="AQ1148" s="13"/>
      <c r="AR1148" s="13"/>
    </row>
    <row r="1149" spans="30:44" x14ac:dyDescent="0.3">
      <c r="AD1149" s="13"/>
      <c r="AE1149" s="13"/>
      <c r="AF1149" s="13"/>
      <c r="AJ1149" s="13"/>
      <c r="AK1149" s="13"/>
      <c r="AL1149" s="13"/>
      <c r="AM1149" s="13"/>
      <c r="AN1149" s="13"/>
      <c r="AO1149" s="13"/>
      <c r="AP1149" s="13"/>
      <c r="AQ1149" s="13"/>
      <c r="AR1149" s="13"/>
    </row>
    <row r="1150" spans="30:44" x14ac:dyDescent="0.3">
      <c r="AD1150" s="13"/>
      <c r="AE1150" s="13"/>
      <c r="AF1150" s="13"/>
      <c r="AJ1150" s="13"/>
      <c r="AK1150" s="13"/>
      <c r="AL1150" s="13"/>
      <c r="AM1150" s="13"/>
      <c r="AN1150" s="13"/>
      <c r="AO1150" s="13"/>
      <c r="AP1150" s="13"/>
      <c r="AQ1150" s="13"/>
      <c r="AR1150" s="13"/>
    </row>
    <row r="1151" spans="30:44" x14ac:dyDescent="0.3">
      <c r="AD1151" s="13"/>
      <c r="AE1151" s="13"/>
      <c r="AF1151" s="13"/>
      <c r="AJ1151" s="13"/>
      <c r="AK1151" s="13"/>
      <c r="AL1151" s="13"/>
      <c r="AM1151" s="13"/>
      <c r="AN1151" s="13"/>
      <c r="AO1151" s="13"/>
      <c r="AP1151" s="13"/>
      <c r="AQ1151" s="13"/>
      <c r="AR1151" s="13"/>
    </row>
    <row r="1152" spans="30:44" x14ac:dyDescent="0.3">
      <c r="AD1152" s="13"/>
      <c r="AE1152" s="13"/>
      <c r="AF1152" s="13"/>
      <c r="AJ1152" s="13"/>
      <c r="AK1152" s="13"/>
      <c r="AL1152" s="13"/>
      <c r="AM1152" s="13"/>
      <c r="AN1152" s="13"/>
      <c r="AO1152" s="13"/>
      <c r="AP1152" s="13"/>
      <c r="AQ1152" s="13"/>
      <c r="AR1152" s="13"/>
    </row>
    <row r="1153" spans="30:44" x14ac:dyDescent="0.3">
      <c r="AD1153" s="13"/>
      <c r="AE1153" s="13"/>
      <c r="AF1153" s="13"/>
      <c r="AJ1153" s="13"/>
      <c r="AK1153" s="13"/>
      <c r="AL1153" s="13"/>
      <c r="AM1153" s="13"/>
      <c r="AN1153" s="13"/>
      <c r="AO1153" s="13"/>
      <c r="AP1153" s="13"/>
      <c r="AQ1153" s="13"/>
      <c r="AR1153" s="13"/>
    </row>
    <row r="1154" spans="30:44" x14ac:dyDescent="0.3">
      <c r="AD1154" s="13"/>
      <c r="AE1154" s="13"/>
      <c r="AF1154" s="13"/>
      <c r="AJ1154" s="13"/>
      <c r="AK1154" s="13"/>
      <c r="AL1154" s="13"/>
      <c r="AM1154" s="13"/>
      <c r="AN1154" s="13"/>
      <c r="AO1154" s="13"/>
      <c r="AP1154" s="13"/>
      <c r="AQ1154" s="13"/>
      <c r="AR1154" s="13"/>
    </row>
    <row r="1155" spans="30:44" x14ac:dyDescent="0.3">
      <c r="AD1155" s="13"/>
      <c r="AE1155" s="13"/>
      <c r="AF1155" s="13"/>
      <c r="AJ1155" s="13"/>
      <c r="AK1155" s="13"/>
      <c r="AL1155" s="13"/>
      <c r="AM1155" s="13"/>
      <c r="AN1155" s="13"/>
      <c r="AO1155" s="13"/>
      <c r="AP1155" s="13"/>
      <c r="AQ1155" s="13"/>
      <c r="AR1155" s="13"/>
    </row>
    <row r="1156" spans="30:44" x14ac:dyDescent="0.3">
      <c r="AD1156" s="13"/>
      <c r="AE1156" s="13"/>
      <c r="AF1156" s="13"/>
      <c r="AJ1156" s="13"/>
      <c r="AK1156" s="13"/>
      <c r="AL1156" s="13"/>
      <c r="AM1156" s="13"/>
      <c r="AN1156" s="13"/>
      <c r="AO1156" s="13"/>
      <c r="AP1156" s="13"/>
      <c r="AQ1156" s="13"/>
      <c r="AR1156" s="13"/>
    </row>
    <row r="1157" spans="30:44" x14ac:dyDescent="0.3">
      <c r="AD1157" s="13"/>
      <c r="AE1157" s="13"/>
      <c r="AF1157" s="13"/>
      <c r="AJ1157" s="13"/>
      <c r="AK1157" s="13"/>
      <c r="AL1157" s="13"/>
      <c r="AM1157" s="13"/>
      <c r="AN1157" s="13"/>
      <c r="AO1157" s="13"/>
      <c r="AP1157" s="13"/>
      <c r="AQ1157" s="13"/>
      <c r="AR1157" s="13"/>
    </row>
    <row r="1158" spans="30:44" x14ac:dyDescent="0.3">
      <c r="AD1158" s="13"/>
      <c r="AE1158" s="13"/>
      <c r="AF1158" s="13"/>
      <c r="AJ1158" s="13"/>
      <c r="AK1158" s="13"/>
      <c r="AL1158" s="13"/>
      <c r="AM1158" s="13"/>
      <c r="AN1158" s="13"/>
      <c r="AO1158" s="13"/>
      <c r="AP1158" s="13"/>
      <c r="AQ1158" s="13"/>
      <c r="AR1158" s="13"/>
    </row>
    <row r="1159" spans="30:44" x14ac:dyDescent="0.3">
      <c r="AD1159" s="13"/>
      <c r="AE1159" s="13"/>
      <c r="AF1159" s="13"/>
      <c r="AJ1159" s="13"/>
      <c r="AK1159" s="13"/>
      <c r="AL1159" s="13"/>
      <c r="AM1159" s="13"/>
      <c r="AN1159" s="13"/>
      <c r="AO1159" s="13"/>
      <c r="AP1159" s="13"/>
      <c r="AQ1159" s="13"/>
      <c r="AR1159" s="13"/>
    </row>
    <row r="1160" spans="30:44" x14ac:dyDescent="0.3">
      <c r="AD1160" s="13"/>
      <c r="AE1160" s="13"/>
      <c r="AF1160" s="13"/>
      <c r="AJ1160" s="13"/>
      <c r="AK1160" s="13"/>
      <c r="AL1160" s="13"/>
      <c r="AM1160" s="13"/>
      <c r="AN1160" s="13"/>
      <c r="AO1160" s="13"/>
      <c r="AP1160" s="13"/>
      <c r="AQ1160" s="13"/>
      <c r="AR1160" s="13"/>
    </row>
    <row r="1161" spans="30:44" x14ac:dyDescent="0.3">
      <c r="AD1161" s="13"/>
      <c r="AE1161" s="13"/>
      <c r="AF1161" s="13"/>
      <c r="AJ1161" s="13"/>
      <c r="AK1161" s="13"/>
      <c r="AL1161" s="13"/>
      <c r="AM1161" s="13"/>
      <c r="AN1161" s="13"/>
      <c r="AO1161" s="13"/>
      <c r="AP1161" s="13"/>
      <c r="AQ1161" s="13"/>
      <c r="AR1161" s="13"/>
    </row>
    <row r="1162" spans="30:44" x14ac:dyDescent="0.3">
      <c r="AD1162" s="13"/>
      <c r="AE1162" s="13"/>
      <c r="AF1162" s="13"/>
      <c r="AJ1162" s="13"/>
      <c r="AK1162" s="13"/>
      <c r="AL1162" s="13"/>
      <c r="AM1162" s="13"/>
      <c r="AN1162" s="13"/>
      <c r="AO1162" s="13"/>
      <c r="AP1162" s="13"/>
      <c r="AQ1162" s="13"/>
      <c r="AR1162" s="13"/>
    </row>
    <row r="1163" spans="30:44" x14ac:dyDescent="0.3">
      <c r="AD1163" s="13"/>
      <c r="AE1163" s="13"/>
      <c r="AF1163" s="13"/>
      <c r="AJ1163" s="13"/>
      <c r="AK1163" s="13"/>
      <c r="AL1163" s="13"/>
      <c r="AM1163" s="13"/>
      <c r="AN1163" s="13"/>
      <c r="AO1163" s="13"/>
      <c r="AP1163" s="13"/>
      <c r="AQ1163" s="13"/>
      <c r="AR1163" s="13"/>
    </row>
    <row r="1164" spans="30:44" x14ac:dyDescent="0.3">
      <c r="AD1164" s="13"/>
      <c r="AE1164" s="13"/>
      <c r="AF1164" s="13"/>
      <c r="AJ1164" s="13"/>
      <c r="AK1164" s="13"/>
      <c r="AL1164" s="13"/>
      <c r="AM1164" s="13"/>
      <c r="AN1164" s="13"/>
      <c r="AO1164" s="13"/>
      <c r="AP1164" s="13"/>
      <c r="AQ1164" s="13"/>
      <c r="AR1164" s="13"/>
    </row>
    <row r="1165" spans="30:44" x14ac:dyDescent="0.3">
      <c r="AD1165" s="13"/>
      <c r="AE1165" s="13"/>
      <c r="AF1165" s="13"/>
      <c r="AJ1165" s="13"/>
      <c r="AK1165" s="13"/>
      <c r="AL1165" s="13"/>
      <c r="AM1165" s="13"/>
      <c r="AN1165" s="13"/>
      <c r="AO1165" s="13"/>
      <c r="AP1165" s="13"/>
      <c r="AQ1165" s="13"/>
      <c r="AR1165" s="13"/>
    </row>
    <row r="1166" spans="30:44" x14ac:dyDescent="0.3">
      <c r="AD1166" s="13"/>
      <c r="AE1166" s="13"/>
      <c r="AF1166" s="13"/>
      <c r="AJ1166" s="13"/>
      <c r="AK1166" s="13"/>
      <c r="AL1166" s="13"/>
      <c r="AM1166" s="13"/>
      <c r="AN1166" s="13"/>
      <c r="AO1166" s="13"/>
      <c r="AP1166" s="13"/>
      <c r="AQ1166" s="13"/>
      <c r="AR1166" s="13"/>
    </row>
    <row r="1167" spans="30:44" x14ac:dyDescent="0.3">
      <c r="AD1167" s="13"/>
      <c r="AE1167" s="13"/>
      <c r="AF1167" s="13"/>
      <c r="AJ1167" s="13"/>
      <c r="AK1167" s="13"/>
      <c r="AL1167" s="13"/>
      <c r="AM1167" s="13"/>
      <c r="AN1167" s="13"/>
      <c r="AO1167" s="13"/>
      <c r="AP1167" s="13"/>
      <c r="AQ1167" s="13"/>
      <c r="AR1167" s="13"/>
    </row>
    <row r="1168" spans="30:44" x14ac:dyDescent="0.3">
      <c r="AD1168" s="13"/>
      <c r="AE1168" s="13"/>
      <c r="AF1168" s="13"/>
      <c r="AJ1168" s="13"/>
      <c r="AK1168" s="13"/>
      <c r="AL1168" s="13"/>
      <c r="AM1168" s="13"/>
      <c r="AN1168" s="13"/>
      <c r="AO1168" s="13"/>
      <c r="AP1168" s="13"/>
      <c r="AQ1168" s="13"/>
      <c r="AR1168" s="13"/>
    </row>
    <row r="1169" spans="30:44" x14ac:dyDescent="0.3">
      <c r="AD1169" s="13"/>
      <c r="AE1169" s="13"/>
      <c r="AF1169" s="13"/>
      <c r="AJ1169" s="13"/>
      <c r="AK1169" s="13"/>
      <c r="AL1169" s="13"/>
      <c r="AM1169" s="13"/>
      <c r="AN1169" s="13"/>
      <c r="AO1169" s="13"/>
      <c r="AP1169" s="13"/>
      <c r="AQ1169" s="13"/>
      <c r="AR1169" s="13"/>
    </row>
    <row r="1170" spans="30:44" x14ac:dyDescent="0.3">
      <c r="AD1170" s="13"/>
      <c r="AE1170" s="13"/>
      <c r="AF1170" s="13"/>
      <c r="AJ1170" s="13"/>
      <c r="AK1170" s="13"/>
      <c r="AL1170" s="13"/>
      <c r="AM1170" s="13"/>
      <c r="AN1170" s="13"/>
      <c r="AO1170" s="13"/>
      <c r="AP1170" s="13"/>
      <c r="AQ1170" s="13"/>
      <c r="AR1170" s="13"/>
    </row>
    <row r="1171" spans="30:44" x14ac:dyDescent="0.3">
      <c r="AD1171" s="13"/>
      <c r="AE1171" s="13"/>
      <c r="AF1171" s="13"/>
      <c r="AJ1171" s="13"/>
      <c r="AK1171" s="13"/>
      <c r="AL1171" s="13"/>
      <c r="AM1171" s="13"/>
      <c r="AN1171" s="13"/>
      <c r="AO1171" s="13"/>
      <c r="AP1171" s="13"/>
      <c r="AQ1171" s="13"/>
      <c r="AR1171" s="13"/>
    </row>
    <row r="1172" spans="30:44" x14ac:dyDescent="0.3">
      <c r="AD1172" s="13"/>
      <c r="AE1172" s="13"/>
      <c r="AF1172" s="13"/>
      <c r="AJ1172" s="13"/>
      <c r="AK1172" s="13"/>
      <c r="AL1172" s="13"/>
      <c r="AM1172" s="13"/>
      <c r="AN1172" s="13"/>
      <c r="AO1172" s="13"/>
      <c r="AP1172" s="13"/>
      <c r="AQ1172" s="13"/>
      <c r="AR1172" s="13"/>
    </row>
    <row r="1173" spans="30:44" x14ac:dyDescent="0.3">
      <c r="AD1173" s="13"/>
      <c r="AE1173" s="13"/>
      <c r="AF1173" s="13"/>
      <c r="AJ1173" s="13"/>
      <c r="AK1173" s="13"/>
      <c r="AL1173" s="13"/>
      <c r="AM1173" s="13"/>
      <c r="AN1173" s="13"/>
      <c r="AO1173" s="13"/>
      <c r="AP1173" s="13"/>
      <c r="AQ1173" s="13"/>
      <c r="AR1173" s="13"/>
    </row>
    <row r="1174" spans="30:44" x14ac:dyDescent="0.3">
      <c r="AD1174" s="13"/>
      <c r="AE1174" s="13"/>
      <c r="AF1174" s="13"/>
      <c r="AJ1174" s="13"/>
      <c r="AK1174" s="13"/>
      <c r="AL1174" s="13"/>
      <c r="AM1174" s="13"/>
      <c r="AN1174" s="13"/>
      <c r="AO1174" s="13"/>
      <c r="AP1174" s="13"/>
      <c r="AQ1174" s="13"/>
      <c r="AR1174" s="13"/>
    </row>
    <row r="1175" spans="30:44" x14ac:dyDescent="0.3">
      <c r="AD1175" s="13"/>
      <c r="AE1175" s="13"/>
      <c r="AF1175" s="13"/>
      <c r="AJ1175" s="13"/>
      <c r="AK1175" s="13"/>
      <c r="AL1175" s="13"/>
      <c r="AM1175" s="13"/>
      <c r="AN1175" s="13"/>
      <c r="AO1175" s="13"/>
      <c r="AP1175" s="13"/>
      <c r="AQ1175" s="13"/>
      <c r="AR1175" s="13"/>
    </row>
    <row r="1176" spans="30:44" x14ac:dyDescent="0.3">
      <c r="AD1176" s="13"/>
      <c r="AE1176" s="13"/>
      <c r="AF1176" s="13"/>
      <c r="AJ1176" s="13"/>
      <c r="AK1176" s="13"/>
      <c r="AL1176" s="13"/>
      <c r="AM1176" s="13"/>
      <c r="AN1176" s="13"/>
      <c r="AO1176" s="13"/>
      <c r="AP1176" s="13"/>
      <c r="AQ1176" s="13"/>
      <c r="AR1176" s="13"/>
    </row>
    <row r="1177" spans="30:44" x14ac:dyDescent="0.3">
      <c r="AD1177" s="13"/>
      <c r="AE1177" s="13"/>
      <c r="AF1177" s="13"/>
      <c r="AJ1177" s="13"/>
      <c r="AK1177" s="13"/>
      <c r="AL1177" s="13"/>
      <c r="AM1177" s="13"/>
      <c r="AN1177" s="13"/>
      <c r="AO1177" s="13"/>
      <c r="AP1177" s="13"/>
      <c r="AQ1177" s="13"/>
      <c r="AR1177" s="13"/>
    </row>
    <row r="1178" spans="30:44" x14ac:dyDescent="0.3">
      <c r="AD1178" s="13"/>
      <c r="AE1178" s="13"/>
      <c r="AF1178" s="13"/>
      <c r="AJ1178" s="13"/>
      <c r="AK1178" s="13"/>
      <c r="AL1178" s="13"/>
      <c r="AM1178" s="13"/>
      <c r="AN1178" s="13"/>
      <c r="AO1178" s="13"/>
      <c r="AP1178" s="13"/>
      <c r="AQ1178" s="13"/>
      <c r="AR1178" s="13"/>
    </row>
    <row r="1179" spans="30:44" x14ac:dyDescent="0.3">
      <c r="AD1179" s="13"/>
      <c r="AE1179" s="13"/>
      <c r="AF1179" s="13"/>
      <c r="AJ1179" s="13"/>
      <c r="AK1179" s="13"/>
      <c r="AL1179" s="13"/>
      <c r="AM1179" s="13"/>
      <c r="AN1179" s="13"/>
      <c r="AO1179" s="13"/>
      <c r="AP1179" s="13"/>
      <c r="AQ1179" s="13"/>
      <c r="AR1179" s="13"/>
    </row>
    <row r="1180" spans="30:44" x14ac:dyDescent="0.3">
      <c r="AD1180" s="13"/>
      <c r="AE1180" s="13"/>
      <c r="AF1180" s="13"/>
      <c r="AJ1180" s="13"/>
      <c r="AK1180" s="13"/>
      <c r="AL1180" s="13"/>
      <c r="AM1180" s="13"/>
      <c r="AN1180" s="13"/>
      <c r="AO1180" s="13"/>
      <c r="AP1180" s="13"/>
      <c r="AQ1180" s="13"/>
      <c r="AR1180" s="13"/>
    </row>
    <row r="1181" spans="30:44" x14ac:dyDescent="0.3">
      <c r="AD1181" s="13"/>
      <c r="AE1181" s="13"/>
      <c r="AF1181" s="13"/>
      <c r="AJ1181" s="13"/>
      <c r="AK1181" s="13"/>
      <c r="AL1181" s="13"/>
      <c r="AM1181" s="13"/>
      <c r="AN1181" s="13"/>
      <c r="AO1181" s="13"/>
      <c r="AP1181" s="13"/>
      <c r="AQ1181" s="13"/>
      <c r="AR1181" s="13"/>
    </row>
    <row r="1182" spans="30:44" x14ac:dyDescent="0.3">
      <c r="AD1182" s="13"/>
      <c r="AE1182" s="13"/>
      <c r="AF1182" s="13"/>
      <c r="AJ1182" s="13"/>
      <c r="AK1182" s="13"/>
      <c r="AL1182" s="13"/>
      <c r="AM1182" s="13"/>
      <c r="AN1182" s="13"/>
      <c r="AO1182" s="13"/>
      <c r="AP1182" s="13"/>
      <c r="AQ1182" s="13"/>
      <c r="AR1182" s="13"/>
    </row>
    <row r="1183" spans="30:44" x14ac:dyDescent="0.3">
      <c r="AD1183" s="13"/>
      <c r="AE1183" s="13"/>
      <c r="AF1183" s="13"/>
      <c r="AJ1183" s="13"/>
      <c r="AK1183" s="13"/>
      <c r="AL1183" s="13"/>
      <c r="AM1183" s="13"/>
      <c r="AN1183" s="13"/>
      <c r="AO1183" s="13"/>
      <c r="AP1183" s="13"/>
      <c r="AQ1183" s="13"/>
      <c r="AR1183" s="13"/>
    </row>
    <row r="1184" spans="30:44" x14ac:dyDescent="0.3">
      <c r="AD1184" s="13"/>
      <c r="AE1184" s="13"/>
      <c r="AF1184" s="13"/>
      <c r="AJ1184" s="13"/>
      <c r="AK1184" s="13"/>
      <c r="AL1184" s="13"/>
      <c r="AM1184" s="13"/>
      <c r="AN1184" s="13"/>
      <c r="AO1184" s="13"/>
      <c r="AP1184" s="13"/>
      <c r="AQ1184" s="13"/>
      <c r="AR1184" s="13"/>
    </row>
    <row r="1185" spans="30:44" x14ac:dyDescent="0.3">
      <c r="AD1185" s="13"/>
      <c r="AE1185" s="13"/>
      <c r="AF1185" s="13"/>
      <c r="AJ1185" s="13"/>
      <c r="AK1185" s="13"/>
      <c r="AL1185" s="13"/>
      <c r="AM1185" s="13"/>
      <c r="AN1185" s="13"/>
      <c r="AO1185" s="13"/>
      <c r="AP1185" s="13"/>
      <c r="AQ1185" s="13"/>
      <c r="AR1185" s="13"/>
    </row>
    <row r="1186" spans="30:44" x14ac:dyDescent="0.3">
      <c r="AD1186" s="13"/>
      <c r="AE1186" s="13"/>
      <c r="AF1186" s="13"/>
      <c r="AJ1186" s="13"/>
      <c r="AK1186" s="13"/>
      <c r="AL1186" s="13"/>
      <c r="AM1186" s="13"/>
      <c r="AN1186" s="13"/>
      <c r="AO1186" s="13"/>
      <c r="AP1186" s="13"/>
      <c r="AQ1186" s="13"/>
      <c r="AR1186" s="13"/>
    </row>
    <row r="1187" spans="30:44" x14ac:dyDescent="0.3">
      <c r="AD1187" s="13"/>
      <c r="AE1187" s="13"/>
      <c r="AF1187" s="13"/>
      <c r="AJ1187" s="13"/>
      <c r="AK1187" s="13"/>
      <c r="AL1187" s="13"/>
      <c r="AM1187" s="13"/>
      <c r="AN1187" s="13"/>
      <c r="AO1187" s="13"/>
      <c r="AP1187" s="13"/>
      <c r="AQ1187" s="13"/>
      <c r="AR1187" s="13"/>
    </row>
    <row r="1188" spans="30:44" x14ac:dyDescent="0.3">
      <c r="AD1188" s="13"/>
      <c r="AE1188" s="13"/>
      <c r="AF1188" s="13"/>
      <c r="AJ1188" s="13"/>
      <c r="AK1188" s="13"/>
      <c r="AL1188" s="13"/>
      <c r="AM1188" s="13"/>
      <c r="AN1188" s="13"/>
      <c r="AO1188" s="13"/>
      <c r="AP1188" s="13"/>
      <c r="AQ1188" s="13"/>
      <c r="AR1188" s="13"/>
    </row>
    <row r="1189" spans="30:44" x14ac:dyDescent="0.3">
      <c r="AD1189" s="13"/>
      <c r="AE1189" s="13"/>
      <c r="AF1189" s="13"/>
      <c r="AJ1189" s="13"/>
      <c r="AK1189" s="13"/>
      <c r="AL1189" s="13"/>
      <c r="AM1189" s="13"/>
      <c r="AN1189" s="13"/>
      <c r="AO1189" s="13"/>
      <c r="AP1189" s="13"/>
      <c r="AQ1189" s="13"/>
      <c r="AR1189" s="13"/>
    </row>
    <row r="1190" spans="30:44" x14ac:dyDescent="0.3">
      <c r="AD1190" s="13"/>
      <c r="AE1190" s="13"/>
      <c r="AF1190" s="13"/>
      <c r="AJ1190" s="13"/>
      <c r="AK1190" s="13"/>
      <c r="AL1190" s="13"/>
      <c r="AM1190" s="13"/>
      <c r="AN1190" s="13"/>
      <c r="AO1190" s="13"/>
      <c r="AP1190" s="13"/>
      <c r="AQ1190" s="13"/>
      <c r="AR1190" s="13"/>
    </row>
    <row r="1191" spans="30:44" x14ac:dyDescent="0.3">
      <c r="AD1191" s="13"/>
      <c r="AE1191" s="13"/>
      <c r="AF1191" s="13"/>
      <c r="AJ1191" s="13"/>
      <c r="AK1191" s="13"/>
      <c r="AL1191" s="13"/>
      <c r="AM1191" s="13"/>
      <c r="AN1191" s="13"/>
      <c r="AO1191" s="13"/>
      <c r="AP1191" s="13"/>
      <c r="AQ1191" s="13"/>
      <c r="AR1191" s="13"/>
    </row>
    <row r="1192" spans="30:44" x14ac:dyDescent="0.3">
      <c r="AD1192" s="13"/>
      <c r="AE1192" s="13"/>
      <c r="AF1192" s="13"/>
      <c r="AJ1192" s="13"/>
      <c r="AK1192" s="13"/>
      <c r="AL1192" s="13"/>
      <c r="AM1192" s="13"/>
      <c r="AN1192" s="13"/>
      <c r="AO1192" s="13"/>
      <c r="AP1192" s="13"/>
      <c r="AQ1192" s="13"/>
      <c r="AR1192" s="13"/>
    </row>
    <row r="1193" spans="30:44" x14ac:dyDescent="0.3">
      <c r="AD1193" s="13"/>
      <c r="AE1193" s="13"/>
      <c r="AF1193" s="13"/>
      <c r="AJ1193" s="13"/>
      <c r="AK1193" s="13"/>
      <c r="AL1193" s="13"/>
      <c r="AM1193" s="13"/>
      <c r="AN1193" s="13"/>
      <c r="AO1193" s="13"/>
      <c r="AP1193" s="13"/>
      <c r="AQ1193" s="13"/>
      <c r="AR1193" s="13"/>
    </row>
    <row r="1194" spans="30:44" x14ac:dyDescent="0.3">
      <c r="AD1194" s="13"/>
      <c r="AE1194" s="13"/>
      <c r="AF1194" s="13"/>
      <c r="AJ1194" s="13"/>
      <c r="AK1194" s="13"/>
      <c r="AL1194" s="13"/>
      <c r="AM1194" s="13"/>
      <c r="AN1194" s="13"/>
      <c r="AO1194" s="13"/>
      <c r="AP1194" s="13"/>
      <c r="AQ1194" s="13"/>
      <c r="AR1194" s="13"/>
    </row>
    <row r="1195" spans="30:44" x14ac:dyDescent="0.3">
      <c r="AD1195" s="13"/>
      <c r="AE1195" s="13"/>
      <c r="AF1195" s="13"/>
      <c r="AJ1195" s="13"/>
      <c r="AK1195" s="13"/>
      <c r="AL1195" s="13"/>
      <c r="AM1195" s="13"/>
      <c r="AN1195" s="13"/>
      <c r="AO1195" s="13"/>
      <c r="AP1195" s="13"/>
      <c r="AQ1195" s="13"/>
      <c r="AR1195" s="13"/>
    </row>
    <row r="1196" spans="30:44" x14ac:dyDescent="0.3">
      <c r="AD1196" s="13"/>
      <c r="AE1196" s="13"/>
      <c r="AF1196" s="13"/>
      <c r="AJ1196" s="13"/>
      <c r="AK1196" s="13"/>
      <c r="AL1196" s="13"/>
      <c r="AM1196" s="13"/>
      <c r="AN1196" s="13"/>
      <c r="AO1196" s="13"/>
      <c r="AP1196" s="13"/>
      <c r="AQ1196" s="13"/>
      <c r="AR1196" s="13"/>
    </row>
    <row r="1197" spans="30:44" x14ac:dyDescent="0.3">
      <c r="AD1197" s="13"/>
      <c r="AE1197" s="13"/>
      <c r="AF1197" s="13"/>
      <c r="AJ1197" s="13"/>
      <c r="AK1197" s="13"/>
      <c r="AL1197" s="13"/>
      <c r="AM1197" s="13"/>
      <c r="AN1197" s="13"/>
      <c r="AO1197" s="13"/>
      <c r="AP1197" s="13"/>
      <c r="AQ1197" s="13"/>
      <c r="AR1197" s="13"/>
    </row>
    <row r="1198" spans="30:44" x14ac:dyDescent="0.3">
      <c r="AD1198" s="13"/>
      <c r="AE1198" s="13"/>
      <c r="AF1198" s="13"/>
      <c r="AJ1198" s="13"/>
      <c r="AK1198" s="13"/>
      <c r="AL1198" s="13"/>
      <c r="AM1198" s="13"/>
      <c r="AN1198" s="13"/>
      <c r="AO1198" s="13"/>
      <c r="AP1198" s="13"/>
      <c r="AQ1198" s="13"/>
      <c r="AR1198" s="13"/>
    </row>
    <row r="1199" spans="30:44" x14ac:dyDescent="0.3">
      <c r="AD1199" s="13"/>
      <c r="AE1199" s="13"/>
      <c r="AF1199" s="13"/>
      <c r="AJ1199" s="13"/>
      <c r="AK1199" s="13"/>
      <c r="AL1199" s="13"/>
      <c r="AM1199" s="13"/>
      <c r="AN1199" s="13"/>
      <c r="AO1199" s="13"/>
      <c r="AP1199" s="13"/>
      <c r="AQ1199" s="13"/>
      <c r="AR1199" s="13"/>
    </row>
    <row r="1200" spans="30:44" x14ac:dyDescent="0.3">
      <c r="AD1200" s="13"/>
      <c r="AE1200" s="13"/>
      <c r="AF1200" s="13"/>
      <c r="AJ1200" s="13"/>
      <c r="AK1200" s="13"/>
      <c r="AL1200" s="13"/>
      <c r="AM1200" s="13"/>
      <c r="AN1200" s="13"/>
      <c r="AO1200" s="13"/>
      <c r="AP1200" s="13"/>
      <c r="AQ1200" s="13"/>
      <c r="AR1200" s="13"/>
    </row>
    <row r="1201" spans="30:44" x14ac:dyDescent="0.3">
      <c r="AD1201" s="13"/>
      <c r="AE1201" s="13"/>
      <c r="AF1201" s="13"/>
      <c r="AJ1201" s="13"/>
      <c r="AK1201" s="13"/>
      <c r="AL1201" s="13"/>
      <c r="AM1201" s="13"/>
      <c r="AN1201" s="13"/>
      <c r="AO1201" s="13"/>
      <c r="AP1201" s="13"/>
      <c r="AQ1201" s="13"/>
      <c r="AR1201" s="13"/>
    </row>
    <row r="1202" spans="30:44" x14ac:dyDescent="0.3">
      <c r="AD1202" s="13"/>
      <c r="AE1202" s="13"/>
      <c r="AF1202" s="13"/>
      <c r="AJ1202" s="13"/>
      <c r="AK1202" s="13"/>
      <c r="AL1202" s="13"/>
      <c r="AM1202" s="13"/>
      <c r="AN1202" s="13"/>
      <c r="AO1202" s="13"/>
      <c r="AP1202" s="13"/>
      <c r="AQ1202" s="13"/>
      <c r="AR1202" s="13"/>
    </row>
    <row r="1203" spans="30:44" x14ac:dyDescent="0.3">
      <c r="AD1203" s="13"/>
      <c r="AE1203" s="13"/>
      <c r="AF1203" s="13"/>
      <c r="AJ1203" s="13"/>
      <c r="AK1203" s="13"/>
      <c r="AL1203" s="13"/>
      <c r="AM1203" s="13"/>
      <c r="AN1203" s="13"/>
      <c r="AO1203" s="13"/>
      <c r="AP1203" s="13"/>
      <c r="AQ1203" s="13"/>
      <c r="AR1203" s="13"/>
    </row>
    <row r="1204" spans="30:44" x14ac:dyDescent="0.3">
      <c r="AD1204" s="13"/>
      <c r="AE1204" s="13"/>
      <c r="AF1204" s="13"/>
      <c r="AJ1204" s="13"/>
      <c r="AK1204" s="13"/>
      <c r="AL1204" s="13"/>
      <c r="AM1204" s="13"/>
      <c r="AN1204" s="13"/>
      <c r="AO1204" s="13"/>
      <c r="AP1204" s="13"/>
      <c r="AQ1204" s="13"/>
      <c r="AR1204" s="13"/>
    </row>
    <row r="1205" spans="30:44" x14ac:dyDescent="0.3">
      <c r="AD1205" s="13"/>
      <c r="AE1205" s="13"/>
      <c r="AF1205" s="13"/>
      <c r="AJ1205" s="13"/>
      <c r="AK1205" s="13"/>
      <c r="AL1205" s="13"/>
      <c r="AM1205" s="13"/>
      <c r="AN1205" s="13"/>
      <c r="AO1205" s="13"/>
      <c r="AP1205" s="13"/>
      <c r="AQ1205" s="13"/>
      <c r="AR1205" s="13"/>
    </row>
    <row r="1206" spans="30:44" x14ac:dyDescent="0.3">
      <c r="AD1206" s="13"/>
      <c r="AE1206" s="13"/>
      <c r="AF1206" s="13"/>
      <c r="AJ1206" s="13"/>
      <c r="AK1206" s="13"/>
      <c r="AL1206" s="13"/>
      <c r="AM1206" s="13"/>
      <c r="AN1206" s="13"/>
      <c r="AO1206" s="13"/>
      <c r="AP1206" s="13"/>
      <c r="AQ1206" s="13"/>
      <c r="AR1206" s="13"/>
    </row>
    <row r="1207" spans="30:44" x14ac:dyDescent="0.3">
      <c r="AD1207" s="13"/>
      <c r="AE1207" s="13"/>
      <c r="AF1207" s="13"/>
      <c r="AJ1207" s="13"/>
      <c r="AK1207" s="13"/>
      <c r="AL1207" s="13"/>
      <c r="AM1207" s="13"/>
      <c r="AN1207" s="13"/>
      <c r="AO1207" s="13"/>
      <c r="AP1207" s="13"/>
      <c r="AQ1207" s="13"/>
      <c r="AR1207" s="13"/>
    </row>
    <row r="1208" spans="30:44" x14ac:dyDescent="0.3">
      <c r="AD1208" s="13"/>
      <c r="AE1208" s="13"/>
      <c r="AF1208" s="13"/>
      <c r="AJ1208" s="13"/>
      <c r="AK1208" s="13"/>
      <c r="AL1208" s="13"/>
      <c r="AM1208" s="13"/>
      <c r="AN1208" s="13"/>
      <c r="AO1208" s="13"/>
      <c r="AP1208" s="13"/>
      <c r="AQ1208" s="13"/>
      <c r="AR1208" s="13"/>
    </row>
    <row r="1209" spans="30:44" x14ac:dyDescent="0.3">
      <c r="AD1209" s="13"/>
      <c r="AE1209" s="13"/>
      <c r="AF1209" s="13"/>
      <c r="AJ1209" s="13"/>
      <c r="AK1209" s="13"/>
      <c r="AL1209" s="13"/>
      <c r="AM1209" s="13"/>
      <c r="AN1209" s="13"/>
      <c r="AO1209" s="13"/>
      <c r="AP1209" s="13"/>
      <c r="AQ1209" s="13"/>
      <c r="AR1209" s="13"/>
    </row>
    <row r="1210" spans="30:44" x14ac:dyDescent="0.3">
      <c r="AD1210" s="13"/>
      <c r="AE1210" s="13"/>
      <c r="AF1210" s="13"/>
      <c r="AJ1210" s="13"/>
      <c r="AK1210" s="13"/>
      <c r="AL1210" s="13"/>
      <c r="AM1210" s="13"/>
      <c r="AN1210" s="13"/>
      <c r="AO1210" s="13"/>
      <c r="AP1210" s="13"/>
      <c r="AQ1210" s="13"/>
      <c r="AR1210" s="13"/>
    </row>
    <row r="1211" spans="30:44" x14ac:dyDescent="0.3">
      <c r="AD1211" s="13"/>
      <c r="AE1211" s="13"/>
      <c r="AF1211" s="13"/>
      <c r="AJ1211" s="13"/>
      <c r="AK1211" s="13"/>
      <c r="AL1211" s="13"/>
      <c r="AM1211" s="13"/>
      <c r="AN1211" s="13"/>
      <c r="AO1211" s="13"/>
      <c r="AP1211" s="13"/>
      <c r="AQ1211" s="13"/>
      <c r="AR1211" s="13"/>
    </row>
    <row r="1212" spans="30:44" x14ac:dyDescent="0.3">
      <c r="AD1212" s="13"/>
      <c r="AE1212" s="13"/>
      <c r="AF1212" s="13"/>
      <c r="AJ1212" s="13"/>
      <c r="AK1212" s="13"/>
      <c r="AL1212" s="13"/>
      <c r="AM1212" s="13"/>
      <c r="AN1212" s="13"/>
      <c r="AO1212" s="13"/>
      <c r="AP1212" s="13"/>
      <c r="AQ1212" s="13"/>
      <c r="AR1212" s="13"/>
    </row>
    <row r="1213" spans="30:44" x14ac:dyDescent="0.3">
      <c r="AD1213" s="13"/>
      <c r="AE1213" s="13"/>
      <c r="AF1213" s="13"/>
      <c r="AJ1213" s="13"/>
      <c r="AK1213" s="13"/>
      <c r="AL1213" s="13"/>
      <c r="AM1213" s="13"/>
      <c r="AN1213" s="13"/>
      <c r="AO1213" s="13"/>
      <c r="AP1213" s="13"/>
      <c r="AQ1213" s="13"/>
      <c r="AR1213" s="13"/>
    </row>
    <row r="1214" spans="30:44" x14ac:dyDescent="0.3">
      <c r="AD1214" s="13"/>
      <c r="AE1214" s="13"/>
      <c r="AF1214" s="13"/>
      <c r="AJ1214" s="13"/>
      <c r="AK1214" s="13"/>
      <c r="AL1214" s="13"/>
      <c r="AM1214" s="13"/>
      <c r="AN1214" s="13"/>
      <c r="AO1214" s="13"/>
      <c r="AP1214" s="13"/>
      <c r="AQ1214" s="13"/>
      <c r="AR1214" s="13"/>
    </row>
    <row r="1215" spans="30:44" x14ac:dyDescent="0.3">
      <c r="AD1215" s="13"/>
      <c r="AE1215" s="13"/>
      <c r="AF1215" s="13"/>
      <c r="AJ1215" s="13"/>
      <c r="AK1215" s="13"/>
      <c r="AL1215" s="13"/>
      <c r="AM1215" s="13"/>
      <c r="AN1215" s="13"/>
      <c r="AO1215" s="13"/>
      <c r="AP1215" s="13"/>
      <c r="AQ1215" s="13"/>
      <c r="AR1215" s="13"/>
    </row>
    <row r="1216" spans="30:44" x14ac:dyDescent="0.3">
      <c r="AD1216" s="13"/>
      <c r="AE1216" s="13"/>
      <c r="AF1216" s="13"/>
      <c r="AJ1216" s="13"/>
      <c r="AK1216" s="13"/>
      <c r="AL1216" s="13"/>
      <c r="AM1216" s="13"/>
      <c r="AN1216" s="13"/>
      <c r="AO1216" s="13"/>
      <c r="AP1216" s="13"/>
      <c r="AQ1216" s="13"/>
      <c r="AR1216" s="13"/>
    </row>
    <row r="1217" spans="30:44" x14ac:dyDescent="0.3">
      <c r="AD1217" s="13"/>
      <c r="AE1217" s="13"/>
      <c r="AF1217" s="13"/>
      <c r="AJ1217" s="13"/>
      <c r="AK1217" s="13"/>
      <c r="AL1217" s="13"/>
      <c r="AM1217" s="13"/>
      <c r="AN1217" s="13"/>
      <c r="AO1217" s="13"/>
      <c r="AP1217" s="13"/>
      <c r="AQ1217" s="13"/>
      <c r="AR1217" s="13"/>
    </row>
    <row r="1218" spans="30:44" x14ac:dyDescent="0.3">
      <c r="AD1218" s="13"/>
      <c r="AE1218" s="13"/>
      <c r="AF1218" s="13"/>
      <c r="AJ1218" s="13"/>
      <c r="AK1218" s="13"/>
      <c r="AL1218" s="13"/>
      <c r="AM1218" s="13"/>
      <c r="AN1218" s="13"/>
      <c r="AO1218" s="13"/>
      <c r="AP1218" s="13"/>
      <c r="AQ1218" s="13"/>
      <c r="AR1218" s="13"/>
    </row>
    <row r="1219" spans="30:44" x14ac:dyDescent="0.3">
      <c r="AD1219" s="13"/>
      <c r="AE1219" s="13"/>
      <c r="AF1219" s="13"/>
      <c r="AJ1219" s="13"/>
      <c r="AK1219" s="13"/>
      <c r="AL1219" s="13"/>
      <c r="AM1219" s="13"/>
      <c r="AN1219" s="13"/>
      <c r="AO1219" s="13"/>
      <c r="AP1219" s="13"/>
      <c r="AQ1219" s="13"/>
      <c r="AR1219" s="13"/>
    </row>
    <row r="1220" spans="30:44" x14ac:dyDescent="0.3">
      <c r="AD1220" s="13"/>
      <c r="AE1220" s="13"/>
      <c r="AF1220" s="13"/>
      <c r="AJ1220" s="13"/>
      <c r="AK1220" s="13"/>
      <c r="AL1220" s="13"/>
      <c r="AM1220" s="13"/>
      <c r="AN1220" s="13"/>
      <c r="AO1220" s="13"/>
      <c r="AP1220" s="13"/>
      <c r="AQ1220" s="13"/>
      <c r="AR1220" s="13"/>
    </row>
    <row r="1221" spans="30:44" x14ac:dyDescent="0.3">
      <c r="AD1221" s="13"/>
      <c r="AE1221" s="13"/>
      <c r="AF1221" s="13"/>
      <c r="AJ1221" s="13"/>
      <c r="AK1221" s="13"/>
      <c r="AL1221" s="13"/>
      <c r="AM1221" s="13"/>
      <c r="AN1221" s="13"/>
      <c r="AO1221" s="13"/>
      <c r="AP1221" s="13"/>
      <c r="AQ1221" s="13"/>
      <c r="AR1221" s="13"/>
    </row>
    <row r="1222" spans="30:44" x14ac:dyDescent="0.3">
      <c r="AD1222" s="13"/>
      <c r="AE1222" s="13"/>
      <c r="AF1222" s="13"/>
      <c r="AJ1222" s="13"/>
      <c r="AK1222" s="13"/>
      <c r="AL1222" s="13"/>
      <c r="AM1222" s="13"/>
      <c r="AN1222" s="13"/>
      <c r="AO1222" s="13"/>
      <c r="AP1222" s="13"/>
      <c r="AQ1222" s="13"/>
      <c r="AR1222" s="13"/>
    </row>
    <row r="1223" spans="30:44" x14ac:dyDescent="0.3">
      <c r="AD1223" s="13"/>
      <c r="AE1223" s="13"/>
      <c r="AF1223" s="13"/>
      <c r="AJ1223" s="13"/>
      <c r="AK1223" s="13"/>
      <c r="AL1223" s="13"/>
      <c r="AM1223" s="13"/>
      <c r="AN1223" s="13"/>
      <c r="AO1223" s="13"/>
      <c r="AP1223" s="13"/>
      <c r="AQ1223" s="13"/>
      <c r="AR1223" s="13"/>
    </row>
    <row r="1224" spans="30:44" x14ac:dyDescent="0.3">
      <c r="AD1224" s="13"/>
      <c r="AE1224" s="13"/>
      <c r="AF1224" s="13"/>
      <c r="AJ1224" s="13"/>
      <c r="AK1224" s="13"/>
      <c r="AL1224" s="13"/>
      <c r="AM1224" s="13"/>
      <c r="AN1224" s="13"/>
      <c r="AO1224" s="13"/>
      <c r="AP1224" s="13"/>
      <c r="AQ1224" s="13"/>
      <c r="AR1224" s="13"/>
    </row>
    <row r="1225" spans="30:44" x14ac:dyDescent="0.3">
      <c r="AD1225" s="13"/>
      <c r="AE1225" s="13"/>
      <c r="AF1225" s="13"/>
      <c r="AJ1225" s="13"/>
      <c r="AK1225" s="13"/>
      <c r="AL1225" s="13"/>
      <c r="AM1225" s="13"/>
      <c r="AN1225" s="13"/>
      <c r="AO1225" s="13"/>
      <c r="AP1225" s="13"/>
      <c r="AQ1225" s="13"/>
      <c r="AR1225" s="13"/>
    </row>
    <row r="1226" spans="30:44" x14ac:dyDescent="0.3">
      <c r="AD1226" s="13"/>
      <c r="AE1226" s="13"/>
      <c r="AF1226" s="13"/>
      <c r="AJ1226" s="13"/>
      <c r="AK1226" s="13"/>
      <c r="AL1226" s="13"/>
      <c r="AM1226" s="13"/>
      <c r="AN1226" s="13"/>
      <c r="AO1226" s="13"/>
      <c r="AP1226" s="13"/>
      <c r="AQ1226" s="13"/>
      <c r="AR1226" s="13"/>
    </row>
    <row r="1227" spans="30:44" x14ac:dyDescent="0.3">
      <c r="AD1227" s="13"/>
      <c r="AE1227" s="13"/>
      <c r="AF1227" s="13"/>
      <c r="AJ1227" s="13"/>
      <c r="AK1227" s="13"/>
      <c r="AL1227" s="13"/>
      <c r="AM1227" s="13"/>
      <c r="AN1227" s="13"/>
      <c r="AO1227" s="13"/>
      <c r="AP1227" s="13"/>
      <c r="AQ1227" s="13"/>
      <c r="AR1227" s="13"/>
    </row>
    <row r="1228" spans="30:44" x14ac:dyDescent="0.3">
      <c r="AD1228" s="13"/>
      <c r="AE1228" s="13"/>
      <c r="AF1228" s="13"/>
      <c r="AJ1228" s="13"/>
      <c r="AK1228" s="13"/>
      <c r="AL1228" s="13"/>
      <c r="AM1228" s="13"/>
      <c r="AN1228" s="13"/>
      <c r="AO1228" s="13"/>
      <c r="AP1228" s="13"/>
      <c r="AQ1228" s="13"/>
      <c r="AR1228" s="13"/>
    </row>
    <row r="1229" spans="30:44" x14ac:dyDescent="0.3">
      <c r="AD1229" s="13"/>
      <c r="AE1229" s="13"/>
      <c r="AF1229" s="13"/>
      <c r="AJ1229" s="13"/>
      <c r="AK1229" s="13"/>
      <c r="AL1229" s="13"/>
      <c r="AM1229" s="13"/>
      <c r="AN1229" s="13"/>
      <c r="AO1229" s="13"/>
      <c r="AP1229" s="13"/>
      <c r="AQ1229" s="13"/>
      <c r="AR1229" s="13"/>
    </row>
    <row r="1230" spans="30:44" x14ac:dyDescent="0.3">
      <c r="AD1230" s="13"/>
      <c r="AE1230" s="13"/>
      <c r="AF1230" s="13"/>
      <c r="AJ1230" s="13"/>
      <c r="AK1230" s="13"/>
      <c r="AL1230" s="13"/>
      <c r="AM1230" s="13"/>
      <c r="AN1230" s="13"/>
      <c r="AO1230" s="13"/>
      <c r="AP1230" s="13"/>
      <c r="AQ1230" s="13"/>
      <c r="AR1230" s="13"/>
    </row>
    <row r="1231" spans="30:44" x14ac:dyDescent="0.3">
      <c r="AD1231" s="13"/>
      <c r="AE1231" s="13"/>
      <c r="AF1231" s="13"/>
      <c r="AJ1231" s="13"/>
      <c r="AK1231" s="13"/>
      <c r="AL1231" s="13"/>
      <c r="AM1231" s="13"/>
      <c r="AN1231" s="13"/>
      <c r="AO1231" s="13"/>
      <c r="AP1231" s="13"/>
      <c r="AQ1231" s="13"/>
      <c r="AR1231" s="13"/>
    </row>
    <row r="1232" spans="30:44" x14ac:dyDescent="0.3">
      <c r="AD1232" s="13"/>
      <c r="AE1232" s="13"/>
      <c r="AF1232" s="13"/>
      <c r="AJ1232" s="13"/>
      <c r="AK1232" s="13"/>
      <c r="AL1232" s="13"/>
      <c r="AM1232" s="13"/>
      <c r="AN1232" s="13"/>
      <c r="AO1232" s="13"/>
      <c r="AP1232" s="13"/>
      <c r="AQ1232" s="13"/>
      <c r="AR1232" s="13"/>
    </row>
    <row r="1233" spans="30:44" x14ac:dyDescent="0.3">
      <c r="AD1233" s="13"/>
      <c r="AE1233" s="13"/>
      <c r="AF1233" s="13"/>
      <c r="AJ1233" s="13"/>
      <c r="AK1233" s="13"/>
      <c r="AL1233" s="13"/>
      <c r="AM1233" s="13"/>
      <c r="AN1233" s="13"/>
      <c r="AO1233" s="13"/>
      <c r="AP1233" s="13"/>
      <c r="AQ1233" s="13"/>
      <c r="AR1233" s="13"/>
    </row>
    <row r="1234" spans="30:44" x14ac:dyDescent="0.3">
      <c r="AD1234" s="13"/>
      <c r="AE1234" s="13"/>
      <c r="AF1234" s="13"/>
      <c r="AJ1234" s="13"/>
      <c r="AK1234" s="13"/>
      <c r="AL1234" s="13"/>
      <c r="AM1234" s="13"/>
      <c r="AN1234" s="13"/>
      <c r="AO1234" s="13"/>
      <c r="AP1234" s="13"/>
      <c r="AQ1234" s="13"/>
      <c r="AR1234" s="13"/>
    </row>
    <row r="1235" spans="30:44" x14ac:dyDescent="0.3">
      <c r="AD1235" s="13"/>
      <c r="AE1235" s="13"/>
      <c r="AF1235" s="13"/>
      <c r="AJ1235" s="13"/>
      <c r="AK1235" s="13"/>
      <c r="AL1235" s="13"/>
      <c r="AM1235" s="13"/>
      <c r="AN1235" s="13"/>
      <c r="AO1235" s="13"/>
      <c r="AP1235" s="13"/>
      <c r="AQ1235" s="13"/>
      <c r="AR1235" s="13"/>
    </row>
    <row r="1236" spans="30:44" x14ac:dyDescent="0.3">
      <c r="AD1236" s="13"/>
      <c r="AE1236" s="13"/>
      <c r="AF1236" s="13"/>
      <c r="AJ1236" s="13"/>
      <c r="AK1236" s="13"/>
      <c r="AL1236" s="13"/>
      <c r="AM1236" s="13"/>
      <c r="AN1236" s="13"/>
      <c r="AO1236" s="13"/>
      <c r="AP1236" s="13"/>
      <c r="AQ1236" s="13"/>
      <c r="AR1236" s="13"/>
    </row>
    <row r="1237" spans="30:44" x14ac:dyDescent="0.3">
      <c r="AD1237" s="13"/>
      <c r="AE1237" s="13"/>
      <c r="AF1237" s="13"/>
      <c r="AJ1237" s="13"/>
      <c r="AK1237" s="13"/>
      <c r="AL1237" s="13"/>
      <c r="AM1237" s="13"/>
      <c r="AN1237" s="13"/>
      <c r="AO1237" s="13"/>
      <c r="AP1237" s="13"/>
      <c r="AQ1237" s="13"/>
      <c r="AR1237" s="13"/>
    </row>
    <row r="1238" spans="30:44" x14ac:dyDescent="0.3">
      <c r="AD1238" s="13"/>
      <c r="AE1238" s="13"/>
      <c r="AF1238" s="13"/>
      <c r="AJ1238" s="13"/>
      <c r="AK1238" s="13"/>
      <c r="AL1238" s="13"/>
      <c r="AM1238" s="13"/>
      <c r="AN1238" s="13"/>
      <c r="AO1238" s="13"/>
      <c r="AP1238" s="13"/>
      <c r="AQ1238" s="13"/>
      <c r="AR1238" s="13"/>
    </row>
    <row r="1239" spans="30:44" x14ac:dyDescent="0.3">
      <c r="AD1239" s="13"/>
      <c r="AE1239" s="13"/>
      <c r="AF1239" s="13"/>
      <c r="AJ1239" s="13"/>
      <c r="AK1239" s="13"/>
      <c r="AL1239" s="13"/>
      <c r="AM1239" s="13"/>
      <c r="AN1239" s="13"/>
      <c r="AO1239" s="13"/>
      <c r="AP1239" s="13"/>
      <c r="AQ1239" s="13"/>
      <c r="AR1239" s="13"/>
    </row>
    <row r="1240" spans="30:44" x14ac:dyDescent="0.3">
      <c r="AD1240" s="13"/>
      <c r="AE1240" s="13"/>
      <c r="AF1240" s="13"/>
      <c r="AJ1240" s="13"/>
      <c r="AK1240" s="13"/>
      <c r="AL1240" s="13"/>
      <c r="AM1240" s="13"/>
      <c r="AN1240" s="13"/>
      <c r="AO1240" s="13"/>
      <c r="AP1240" s="13"/>
      <c r="AQ1240" s="13"/>
      <c r="AR1240" s="13"/>
    </row>
    <row r="1241" spans="30:44" x14ac:dyDescent="0.3">
      <c r="AD1241" s="13"/>
      <c r="AE1241" s="13"/>
      <c r="AF1241" s="13"/>
      <c r="AJ1241" s="13"/>
      <c r="AK1241" s="13"/>
      <c r="AL1241" s="13"/>
      <c r="AM1241" s="13"/>
      <c r="AN1241" s="13"/>
      <c r="AO1241" s="13"/>
      <c r="AP1241" s="13"/>
      <c r="AQ1241" s="13"/>
      <c r="AR1241" s="13"/>
    </row>
    <row r="1242" spans="30:44" x14ac:dyDescent="0.3">
      <c r="AD1242" s="13"/>
      <c r="AE1242" s="13"/>
      <c r="AF1242" s="13"/>
      <c r="AJ1242" s="13"/>
      <c r="AK1242" s="13"/>
      <c r="AL1242" s="13"/>
      <c r="AM1242" s="13"/>
      <c r="AN1242" s="13"/>
      <c r="AO1242" s="13"/>
      <c r="AP1242" s="13"/>
      <c r="AQ1242" s="13"/>
      <c r="AR1242" s="13"/>
    </row>
    <row r="1243" spans="30:44" x14ac:dyDescent="0.3">
      <c r="AD1243" s="13"/>
      <c r="AE1243" s="13"/>
      <c r="AF1243" s="13"/>
      <c r="AJ1243" s="13"/>
      <c r="AK1243" s="13"/>
      <c r="AL1243" s="13"/>
      <c r="AM1243" s="13"/>
      <c r="AN1243" s="13"/>
      <c r="AO1243" s="13"/>
      <c r="AP1243" s="13"/>
      <c r="AQ1243" s="13"/>
      <c r="AR1243" s="13"/>
    </row>
    <row r="1244" spans="30:44" x14ac:dyDescent="0.3">
      <c r="AD1244" s="13"/>
      <c r="AE1244" s="13"/>
      <c r="AF1244" s="13"/>
      <c r="AJ1244" s="13"/>
      <c r="AK1244" s="13"/>
      <c r="AL1244" s="13"/>
      <c r="AM1244" s="13"/>
      <c r="AN1244" s="13"/>
      <c r="AO1244" s="13"/>
      <c r="AP1244" s="13"/>
      <c r="AQ1244" s="13"/>
      <c r="AR1244" s="13"/>
    </row>
    <row r="1245" spans="30:44" x14ac:dyDescent="0.3">
      <c r="AD1245" s="13"/>
      <c r="AE1245" s="13"/>
      <c r="AF1245" s="13"/>
      <c r="AJ1245" s="13"/>
      <c r="AK1245" s="13"/>
      <c r="AL1245" s="13"/>
      <c r="AM1245" s="13"/>
      <c r="AN1245" s="13"/>
      <c r="AO1245" s="13"/>
      <c r="AP1245" s="13"/>
      <c r="AQ1245" s="13"/>
      <c r="AR1245" s="13"/>
    </row>
    <row r="1246" spans="30:44" x14ac:dyDescent="0.3">
      <c r="AD1246" s="13"/>
      <c r="AE1246" s="13"/>
      <c r="AF1246" s="13"/>
      <c r="AJ1246" s="13"/>
      <c r="AK1246" s="13"/>
      <c r="AL1246" s="13"/>
      <c r="AM1246" s="13"/>
      <c r="AN1246" s="13"/>
      <c r="AO1246" s="13"/>
      <c r="AP1246" s="13"/>
      <c r="AQ1246" s="13"/>
      <c r="AR1246" s="13"/>
    </row>
    <row r="1247" spans="30:44" x14ac:dyDescent="0.3">
      <c r="AD1247" s="13"/>
      <c r="AE1247" s="13"/>
      <c r="AF1247" s="13"/>
      <c r="AJ1247" s="13"/>
      <c r="AK1247" s="13"/>
      <c r="AL1247" s="13"/>
      <c r="AM1247" s="13"/>
      <c r="AN1247" s="13"/>
      <c r="AO1247" s="13"/>
      <c r="AP1247" s="13"/>
      <c r="AQ1247" s="13"/>
      <c r="AR1247" s="13"/>
    </row>
    <row r="1248" spans="30:44" x14ac:dyDescent="0.3">
      <c r="AD1248" s="13"/>
      <c r="AE1248" s="13"/>
      <c r="AF1248" s="13"/>
      <c r="AJ1248" s="13"/>
      <c r="AK1248" s="13"/>
      <c r="AL1248" s="13"/>
      <c r="AM1248" s="13"/>
      <c r="AN1248" s="13"/>
      <c r="AO1248" s="13"/>
      <c r="AP1248" s="13"/>
      <c r="AQ1248" s="13"/>
      <c r="AR1248" s="13"/>
    </row>
    <row r="1249" spans="30:44" x14ac:dyDescent="0.3">
      <c r="AD1249" s="13"/>
      <c r="AE1249" s="13"/>
      <c r="AF1249" s="13"/>
      <c r="AJ1249" s="13"/>
      <c r="AK1249" s="13"/>
      <c r="AL1249" s="13"/>
      <c r="AM1249" s="13"/>
      <c r="AN1249" s="13"/>
      <c r="AO1249" s="13"/>
      <c r="AP1249" s="13"/>
      <c r="AQ1249" s="13"/>
      <c r="AR1249" s="13"/>
    </row>
    <row r="1250" spans="30:44" x14ac:dyDescent="0.3">
      <c r="AD1250" s="13"/>
      <c r="AE1250" s="13"/>
      <c r="AF1250" s="13"/>
      <c r="AJ1250" s="13"/>
      <c r="AK1250" s="13"/>
      <c r="AL1250" s="13"/>
      <c r="AM1250" s="13"/>
      <c r="AN1250" s="13"/>
      <c r="AO1250" s="13"/>
      <c r="AP1250" s="13"/>
      <c r="AQ1250" s="13"/>
      <c r="AR1250" s="13"/>
    </row>
    <row r="1251" spans="30:44" x14ac:dyDescent="0.3">
      <c r="AD1251" s="13"/>
      <c r="AE1251" s="13"/>
      <c r="AF1251" s="13"/>
      <c r="AJ1251" s="13"/>
      <c r="AK1251" s="13"/>
      <c r="AL1251" s="13"/>
      <c r="AM1251" s="13"/>
      <c r="AN1251" s="13"/>
      <c r="AO1251" s="13"/>
      <c r="AP1251" s="13"/>
      <c r="AQ1251" s="13"/>
      <c r="AR1251" s="13"/>
    </row>
    <row r="1252" spans="30:44" x14ac:dyDescent="0.3">
      <c r="AD1252" s="13"/>
      <c r="AE1252" s="13"/>
      <c r="AF1252" s="13"/>
      <c r="AJ1252" s="13"/>
      <c r="AK1252" s="13"/>
      <c r="AL1252" s="13"/>
      <c r="AM1252" s="13"/>
      <c r="AN1252" s="13"/>
      <c r="AO1252" s="13"/>
      <c r="AP1252" s="13"/>
      <c r="AQ1252" s="13"/>
      <c r="AR1252" s="13"/>
    </row>
    <row r="1253" spans="30:44" x14ac:dyDescent="0.3">
      <c r="AD1253" s="13"/>
      <c r="AE1253" s="13"/>
      <c r="AF1253" s="13"/>
      <c r="AJ1253" s="13"/>
      <c r="AK1253" s="13"/>
      <c r="AL1253" s="13"/>
      <c r="AM1253" s="13"/>
      <c r="AN1253" s="13"/>
      <c r="AO1253" s="13"/>
      <c r="AP1253" s="13"/>
      <c r="AQ1253" s="13"/>
      <c r="AR1253" s="13"/>
    </row>
    <row r="1254" spans="30:44" x14ac:dyDescent="0.3">
      <c r="AD1254" s="13"/>
      <c r="AE1254" s="13"/>
      <c r="AF1254" s="13"/>
      <c r="AJ1254" s="13"/>
      <c r="AK1254" s="13"/>
      <c r="AL1254" s="13"/>
      <c r="AM1254" s="13"/>
      <c r="AN1254" s="13"/>
      <c r="AO1254" s="13"/>
      <c r="AP1254" s="13"/>
      <c r="AQ1254" s="13"/>
      <c r="AR1254" s="13"/>
    </row>
    <row r="1255" spans="30:44" x14ac:dyDescent="0.3">
      <c r="AD1255" s="13"/>
      <c r="AE1255" s="13"/>
      <c r="AF1255" s="13"/>
      <c r="AJ1255" s="13"/>
      <c r="AK1255" s="13"/>
      <c r="AL1255" s="13"/>
      <c r="AM1255" s="13"/>
      <c r="AN1255" s="13"/>
      <c r="AO1255" s="13"/>
      <c r="AP1255" s="13"/>
      <c r="AQ1255" s="13"/>
      <c r="AR1255" s="13"/>
    </row>
    <row r="1256" spans="30:44" x14ac:dyDescent="0.3">
      <c r="AD1256" s="13"/>
      <c r="AE1256" s="13"/>
      <c r="AF1256" s="13"/>
      <c r="AJ1256" s="13"/>
      <c r="AK1256" s="13"/>
      <c r="AL1256" s="13"/>
      <c r="AM1256" s="13"/>
      <c r="AN1256" s="13"/>
      <c r="AO1256" s="13"/>
      <c r="AP1256" s="13"/>
      <c r="AQ1256" s="13"/>
      <c r="AR1256" s="13"/>
    </row>
    <row r="1257" spans="30:44" x14ac:dyDescent="0.3">
      <c r="AD1257" s="13"/>
      <c r="AE1257" s="13"/>
      <c r="AF1257" s="13"/>
      <c r="AJ1257" s="13"/>
      <c r="AK1257" s="13"/>
      <c r="AL1257" s="13"/>
      <c r="AM1257" s="13"/>
      <c r="AN1257" s="13"/>
      <c r="AO1257" s="13"/>
      <c r="AP1257" s="13"/>
      <c r="AQ1257" s="13"/>
      <c r="AR1257" s="13"/>
    </row>
    <row r="1258" spans="30:44" x14ac:dyDescent="0.3">
      <c r="AD1258" s="13"/>
      <c r="AE1258" s="13"/>
      <c r="AF1258" s="13"/>
      <c r="AJ1258" s="13"/>
      <c r="AK1258" s="13"/>
      <c r="AL1258" s="13"/>
      <c r="AM1258" s="13"/>
      <c r="AN1258" s="13"/>
      <c r="AO1258" s="13"/>
      <c r="AP1258" s="13"/>
      <c r="AQ1258" s="13"/>
      <c r="AR1258" s="13"/>
    </row>
    <row r="1259" spans="30:44" x14ac:dyDescent="0.3">
      <c r="AD1259" s="13"/>
      <c r="AE1259" s="13"/>
      <c r="AF1259" s="13"/>
      <c r="AJ1259" s="13"/>
      <c r="AK1259" s="13"/>
      <c r="AL1259" s="13"/>
      <c r="AM1259" s="13"/>
      <c r="AN1259" s="13"/>
      <c r="AO1259" s="13"/>
      <c r="AP1259" s="13"/>
      <c r="AQ1259" s="13"/>
      <c r="AR1259" s="13"/>
    </row>
    <row r="1260" spans="30:44" x14ac:dyDescent="0.3">
      <c r="AD1260" s="13"/>
      <c r="AE1260" s="13"/>
      <c r="AF1260" s="13"/>
      <c r="AJ1260" s="13"/>
      <c r="AK1260" s="13"/>
      <c r="AL1260" s="13"/>
      <c r="AM1260" s="13"/>
      <c r="AN1260" s="13"/>
      <c r="AO1260" s="13"/>
      <c r="AP1260" s="13"/>
      <c r="AQ1260" s="13"/>
      <c r="AR1260" s="13"/>
    </row>
    <row r="1261" spans="30:44" x14ac:dyDescent="0.3">
      <c r="AD1261" s="13"/>
      <c r="AE1261" s="13"/>
      <c r="AF1261" s="13"/>
      <c r="AJ1261" s="13"/>
      <c r="AK1261" s="13"/>
      <c r="AL1261" s="13"/>
      <c r="AM1261" s="13"/>
      <c r="AN1261" s="13"/>
      <c r="AO1261" s="13"/>
      <c r="AP1261" s="13"/>
      <c r="AQ1261" s="13"/>
      <c r="AR1261" s="13"/>
    </row>
  </sheetData>
  <sheetProtection algorithmName="SHA-512" hashValue="du8nmXnxAb7jmGXJxxkhO0C//G/yIFjTCWBvXAKOsv/9HPDEbOhQx+pP+s+PnL0EWh4I9a+jg6QlyohpOcE0SQ==" saltValue="ZMmfButJYYFQ7rRhu6Tksw==" spinCount="100000" sheet="1" objects="1" scenarios="1"/>
  <mergeCells count="17">
    <mergeCell ref="B1:K1"/>
    <mergeCell ref="A4:A5"/>
    <mergeCell ref="AD4:AF4"/>
    <mergeCell ref="AG4:AI4"/>
    <mergeCell ref="AJ4:AL4"/>
    <mergeCell ref="B4:B5"/>
    <mergeCell ref="C4:C5"/>
    <mergeCell ref="D4:D5"/>
    <mergeCell ref="E4:I4"/>
    <mergeCell ref="J4:N4"/>
    <mergeCell ref="AS4:AS5"/>
    <mergeCell ref="AM4:AO4"/>
    <mergeCell ref="AP4:AR4"/>
    <mergeCell ref="T4:X4"/>
    <mergeCell ref="E3:AC3"/>
    <mergeCell ref="O4:S4"/>
    <mergeCell ref="Y4:AC4"/>
  </mergeCells>
  <conditionalFormatting sqref="C6:D154">
    <cfRule type="expression" dxfId="8" priority="1">
      <formula>$H6="x"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2AB9-DA71-41E2-B1F1-6DC2841143E6}">
  <sheetPr codeName="Sheet7">
    <tabColor rgb="FF00FFFF"/>
    <pageSetUpPr fitToPage="1"/>
  </sheetPr>
  <dimension ref="A1:CK1995"/>
  <sheetViews>
    <sheetView zoomScale="90" zoomScaleNormal="90" workbookViewId="0">
      <pane ySplit="6" topLeftCell="A7" activePane="bottomLeft" state="frozen"/>
      <selection pane="bottomLeft" activeCell="U158" sqref="U158"/>
    </sheetView>
  </sheetViews>
  <sheetFormatPr baseColWidth="10" defaultColWidth="11.54296875" defaultRowHeight="14" x14ac:dyDescent="0.35"/>
  <cols>
    <col min="1" max="2" width="6.7265625" style="26" customWidth="1"/>
    <col min="3" max="3" width="23.453125" style="55" customWidth="1"/>
    <col min="4" max="4" width="7.81640625" style="55" customWidth="1"/>
    <col min="5" max="10" width="8.26953125" style="107" customWidth="1"/>
    <col min="11" max="12" width="8.7265625" style="107" customWidth="1"/>
    <col min="13" max="20" width="8.7265625" style="114" customWidth="1"/>
    <col min="21" max="22" width="7.26953125" style="107" customWidth="1"/>
    <col min="23" max="30" width="8.26953125" style="56" customWidth="1"/>
    <col min="31" max="32" width="8.26953125" style="114" customWidth="1"/>
    <col min="33" max="38" width="8.7265625" style="114" customWidth="1"/>
    <col min="39" max="40" width="7.26953125" style="107" customWidth="1"/>
    <col min="41" max="41" width="5.81640625" style="57" customWidth="1"/>
    <col min="42" max="44" width="6.54296875" style="57" customWidth="1"/>
    <col min="45" max="45" width="7.1796875" style="57" customWidth="1"/>
    <col min="46" max="46" width="17.81640625" style="222" customWidth="1"/>
    <col min="47" max="16384" width="11.54296875" style="55"/>
  </cols>
  <sheetData>
    <row r="1" spans="1:89" s="135" customFormat="1" ht="20" x14ac:dyDescent="0.35">
      <c r="B1" s="874" t="s">
        <v>312</v>
      </c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137"/>
      <c r="N1" s="137"/>
      <c r="O1" s="137"/>
      <c r="P1" s="137"/>
      <c r="Q1" s="137"/>
      <c r="R1" s="137"/>
      <c r="S1" s="137"/>
      <c r="T1" s="137"/>
      <c r="U1" s="136"/>
      <c r="V1" s="136"/>
      <c r="W1" s="138"/>
      <c r="X1" s="138"/>
      <c r="Y1" s="138"/>
      <c r="Z1" s="138"/>
      <c r="AA1" s="138"/>
      <c r="AB1" s="138"/>
      <c r="AC1" s="138"/>
      <c r="AD1" s="138"/>
      <c r="AE1" s="137"/>
      <c r="AF1" s="137"/>
      <c r="AG1" s="137"/>
      <c r="AH1" s="137"/>
      <c r="AI1" s="137"/>
      <c r="AJ1" s="137"/>
      <c r="AK1" s="137"/>
      <c r="AL1" s="137"/>
      <c r="AM1" s="136"/>
      <c r="AN1" s="136"/>
      <c r="AO1" s="139"/>
      <c r="AP1" s="139"/>
      <c r="AQ1" s="139"/>
      <c r="AR1" s="139"/>
      <c r="AS1" s="139"/>
      <c r="AT1" s="221"/>
    </row>
    <row r="2" spans="1:89" ht="14.5" thickBot="1" x14ac:dyDescent="0.35">
      <c r="C2" s="733"/>
      <c r="D2" s="71"/>
      <c r="E2" s="112"/>
      <c r="F2" s="112"/>
      <c r="G2" s="112"/>
      <c r="H2" s="112"/>
      <c r="I2" s="112"/>
      <c r="J2" s="112"/>
      <c r="K2" s="112"/>
      <c r="L2" s="112"/>
      <c r="M2" s="112"/>
      <c r="N2" s="107"/>
      <c r="O2" s="107"/>
      <c r="P2" s="107"/>
      <c r="Q2" s="107"/>
      <c r="R2" s="107"/>
      <c r="S2" s="107"/>
      <c r="T2" s="107"/>
      <c r="AE2" s="107"/>
      <c r="AF2" s="107"/>
      <c r="AG2" s="107"/>
      <c r="AH2" s="107"/>
      <c r="AI2" s="107"/>
      <c r="AJ2" s="107"/>
      <c r="AK2" s="107"/>
      <c r="AL2" s="107"/>
    </row>
    <row r="3" spans="1:89" s="154" customFormat="1" ht="18.5" thickBot="1" x14ac:dyDescent="0.4">
      <c r="A3" s="153"/>
      <c r="B3" s="153"/>
      <c r="E3" s="878" t="s">
        <v>87</v>
      </c>
      <c r="F3" s="879"/>
      <c r="G3" s="879"/>
      <c r="H3" s="879"/>
      <c r="I3" s="879"/>
      <c r="J3" s="879"/>
      <c r="K3" s="879"/>
      <c r="L3" s="879"/>
      <c r="M3" s="879"/>
      <c r="N3" s="879"/>
      <c r="O3" s="879"/>
      <c r="P3" s="879"/>
      <c r="Q3" s="879"/>
      <c r="R3" s="879"/>
      <c r="S3" s="879"/>
      <c r="T3" s="879"/>
      <c r="U3" s="879"/>
      <c r="V3" s="880"/>
      <c r="W3" s="864" t="s">
        <v>86</v>
      </c>
      <c r="X3" s="865"/>
      <c r="Y3" s="865"/>
      <c r="Z3" s="865"/>
      <c r="AA3" s="865"/>
      <c r="AB3" s="865"/>
      <c r="AC3" s="865"/>
      <c r="AD3" s="865"/>
      <c r="AE3" s="865"/>
      <c r="AF3" s="865"/>
      <c r="AG3" s="865"/>
      <c r="AH3" s="865"/>
      <c r="AI3" s="865"/>
      <c r="AJ3" s="865"/>
      <c r="AK3" s="865"/>
      <c r="AL3" s="865"/>
      <c r="AM3" s="865"/>
      <c r="AN3" s="866"/>
      <c r="AO3" s="215"/>
      <c r="AP3" s="215"/>
      <c r="AQ3" s="215"/>
      <c r="AR3" s="215"/>
      <c r="AS3" s="215"/>
      <c r="AT3" s="223"/>
    </row>
    <row r="4" spans="1:89" s="261" customFormat="1" ht="18" x14ac:dyDescent="0.35">
      <c r="A4" s="809" t="s">
        <v>0</v>
      </c>
      <c r="B4" s="816" t="s">
        <v>10</v>
      </c>
      <c r="C4" s="807" t="s">
        <v>1</v>
      </c>
      <c r="D4" s="765" t="s">
        <v>2</v>
      </c>
      <c r="E4" s="862" t="s">
        <v>63</v>
      </c>
      <c r="F4" s="863"/>
      <c r="G4" s="862" t="s">
        <v>64</v>
      </c>
      <c r="H4" s="863"/>
      <c r="I4" s="862" t="s">
        <v>65</v>
      </c>
      <c r="J4" s="863"/>
      <c r="K4" s="881" t="s">
        <v>107</v>
      </c>
      <c r="L4" s="882"/>
      <c r="M4" s="881" t="s">
        <v>106</v>
      </c>
      <c r="N4" s="882"/>
      <c r="O4" s="883" t="s">
        <v>52</v>
      </c>
      <c r="P4" s="884"/>
      <c r="Q4" s="885"/>
      <c r="R4" s="883" t="s">
        <v>53</v>
      </c>
      <c r="S4" s="884"/>
      <c r="T4" s="885"/>
      <c r="U4" s="886" t="s">
        <v>49</v>
      </c>
      <c r="V4" s="887"/>
      <c r="W4" s="872" t="s">
        <v>63</v>
      </c>
      <c r="X4" s="873"/>
      <c r="Y4" s="872" t="s">
        <v>64</v>
      </c>
      <c r="Z4" s="873"/>
      <c r="AA4" s="872" t="s">
        <v>65</v>
      </c>
      <c r="AB4" s="873"/>
      <c r="AC4" s="872" t="s">
        <v>292</v>
      </c>
      <c r="AD4" s="873"/>
      <c r="AE4" s="881" t="s">
        <v>106</v>
      </c>
      <c r="AF4" s="882"/>
      <c r="AG4" s="875" t="s">
        <v>54</v>
      </c>
      <c r="AH4" s="876"/>
      <c r="AI4" s="877"/>
      <c r="AJ4" s="875" t="s">
        <v>55</v>
      </c>
      <c r="AK4" s="876"/>
      <c r="AL4" s="877"/>
      <c r="AM4" s="867" t="s">
        <v>49</v>
      </c>
      <c r="AN4" s="868"/>
      <c r="AO4" s="869" t="s">
        <v>50</v>
      </c>
      <c r="AP4" s="870"/>
      <c r="AQ4" s="870"/>
      <c r="AR4" s="871"/>
      <c r="AS4" s="355"/>
      <c r="AT4" s="276" t="s">
        <v>51</v>
      </c>
    </row>
    <row r="5" spans="1:89" s="261" customFormat="1" ht="18.5" thickBot="1" x14ac:dyDescent="0.4">
      <c r="A5" s="810"/>
      <c r="B5" s="817"/>
      <c r="C5" s="808"/>
      <c r="D5" s="766"/>
      <c r="E5" s="278" t="s">
        <v>52</v>
      </c>
      <c r="F5" s="279" t="s">
        <v>53</v>
      </c>
      <c r="G5" s="278" t="s">
        <v>52</v>
      </c>
      <c r="H5" s="279" t="s">
        <v>53</v>
      </c>
      <c r="I5" s="278" t="s">
        <v>52</v>
      </c>
      <c r="J5" s="279" t="s">
        <v>53</v>
      </c>
      <c r="K5" s="280" t="s">
        <v>52</v>
      </c>
      <c r="L5" s="709" t="s">
        <v>53</v>
      </c>
      <c r="M5" s="280" t="s">
        <v>52</v>
      </c>
      <c r="N5" s="281" t="s">
        <v>53</v>
      </c>
      <c r="O5" s="282" t="s">
        <v>112</v>
      </c>
      <c r="P5" s="283" t="s">
        <v>113</v>
      </c>
      <c r="Q5" s="284" t="s">
        <v>108</v>
      </c>
      <c r="R5" s="282" t="s">
        <v>112</v>
      </c>
      <c r="S5" s="283" t="s">
        <v>113</v>
      </c>
      <c r="T5" s="284" t="s">
        <v>108</v>
      </c>
      <c r="U5" s="285" t="s">
        <v>52</v>
      </c>
      <c r="V5" s="286" t="s">
        <v>53</v>
      </c>
      <c r="W5" s="278" t="s">
        <v>54</v>
      </c>
      <c r="X5" s="279" t="s">
        <v>55</v>
      </c>
      <c r="Y5" s="278" t="s">
        <v>54</v>
      </c>
      <c r="Z5" s="279" t="s">
        <v>55</v>
      </c>
      <c r="AA5" s="278" t="s">
        <v>54</v>
      </c>
      <c r="AB5" s="279" t="s">
        <v>55</v>
      </c>
      <c r="AC5" s="516" t="s">
        <v>54</v>
      </c>
      <c r="AD5" s="523" t="s">
        <v>55</v>
      </c>
      <c r="AE5" s="280" t="s">
        <v>54</v>
      </c>
      <c r="AF5" s="281" t="s">
        <v>55</v>
      </c>
      <c r="AG5" s="369" t="s">
        <v>112</v>
      </c>
      <c r="AH5" s="370" t="s">
        <v>113</v>
      </c>
      <c r="AI5" s="371" t="s">
        <v>108</v>
      </c>
      <c r="AJ5" s="369" t="s">
        <v>112</v>
      </c>
      <c r="AK5" s="370" t="s">
        <v>113</v>
      </c>
      <c r="AL5" s="371" t="s">
        <v>108</v>
      </c>
      <c r="AM5" s="372" t="s">
        <v>54</v>
      </c>
      <c r="AN5" s="373" t="s">
        <v>55</v>
      </c>
      <c r="AO5" s="356" t="s">
        <v>52</v>
      </c>
      <c r="AP5" s="357" t="s">
        <v>54</v>
      </c>
      <c r="AQ5" s="357" t="s">
        <v>53</v>
      </c>
      <c r="AR5" s="358" t="s">
        <v>55</v>
      </c>
      <c r="AS5" s="358" t="s">
        <v>56</v>
      </c>
      <c r="AT5" s="277" t="s">
        <v>57</v>
      </c>
    </row>
    <row r="6" spans="1:89" s="9" customFormat="1" ht="14.5" thickBot="1" x14ac:dyDescent="0.4">
      <c r="A6" s="273"/>
      <c r="B6" s="272"/>
      <c r="C6" s="8"/>
      <c r="D6" s="32"/>
      <c r="E6" s="856"/>
      <c r="F6" s="857"/>
      <c r="G6" s="856"/>
      <c r="H6" s="857"/>
      <c r="I6" s="856"/>
      <c r="J6" s="857"/>
      <c r="K6" s="216"/>
      <c r="L6" s="217"/>
      <c r="M6" s="858"/>
      <c r="N6" s="859"/>
      <c r="O6" s="23"/>
      <c r="P6" s="24"/>
      <c r="Q6" s="25"/>
      <c r="R6" s="23"/>
      <c r="S6" s="24"/>
      <c r="T6" s="25"/>
      <c r="U6" s="344">
        <v>1</v>
      </c>
      <c r="V6" s="343">
        <v>1.3</v>
      </c>
      <c r="W6" s="860"/>
      <c r="X6" s="861"/>
      <c r="Y6" s="115"/>
      <c r="Z6" s="116"/>
      <c r="AA6" s="203"/>
      <c r="AB6" s="204"/>
      <c r="AC6" s="524"/>
      <c r="AD6" s="525"/>
      <c r="AE6" s="399"/>
      <c r="AF6" s="400"/>
      <c r="AG6" s="374"/>
      <c r="AH6" s="375"/>
      <c r="AI6" s="376"/>
      <c r="AJ6" s="374"/>
      <c r="AK6" s="375"/>
      <c r="AL6" s="376"/>
      <c r="AM6" s="385">
        <v>1.7</v>
      </c>
      <c r="AN6" s="386">
        <v>2.9</v>
      </c>
      <c r="AO6" s="359"/>
      <c r="AP6" s="360"/>
      <c r="AQ6" s="360"/>
      <c r="AR6" s="361"/>
      <c r="AS6" s="362">
        <f>+AM6+V6+U6+AN6</f>
        <v>6.9</v>
      </c>
      <c r="AT6" s="231">
        <v>10</v>
      </c>
      <c r="AU6" s="337" t="s">
        <v>195</v>
      </c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</row>
    <row r="7" spans="1:89" ht="17.5" customHeight="1" x14ac:dyDescent="0.35">
      <c r="A7" s="274"/>
      <c r="B7" s="268">
        <v>1</v>
      </c>
      <c r="C7" s="156" t="str">
        <f>VLOOKUP(B:B,'Start List Youth'!C:F,2,FALSE)</f>
        <v>ENGLISH Abigail</v>
      </c>
      <c r="D7" s="98" t="str">
        <f>VLOOKUP(B:B,'Start List Youth'!C:F,4,FALSE)</f>
        <v>SVB</v>
      </c>
      <c r="E7" s="345">
        <v>76</v>
      </c>
      <c r="F7" s="346">
        <v>67</v>
      </c>
      <c r="G7" s="345">
        <v>60</v>
      </c>
      <c r="H7" s="346">
        <v>66</v>
      </c>
      <c r="I7" s="345">
        <v>73</v>
      </c>
      <c r="J7" s="346">
        <v>72</v>
      </c>
      <c r="K7" s="391">
        <f>+(E7+G7+I7)/3</f>
        <v>69.666666666666671</v>
      </c>
      <c r="L7" s="392">
        <f>+(F7+H7+J7)/3</f>
        <v>68.333333333333329</v>
      </c>
      <c r="M7" s="391">
        <f>+(E7+G7+I7+K7)/4</f>
        <v>69.666666666666671</v>
      </c>
      <c r="N7" s="393">
        <f>+(F7+H7+J7+L7)/4</f>
        <v>68.333333333333329</v>
      </c>
      <c r="O7" s="377">
        <f>MAX(E7,G7,I7,K7,M7)</f>
        <v>76</v>
      </c>
      <c r="P7" s="377">
        <f>MIN(E7,G7,I7,K7,M7)</f>
        <v>60</v>
      </c>
      <c r="Q7" s="378">
        <f>(SUM(E7,G7,I7,K7,M7)-O7-P7)/3</f>
        <v>70.777777777777786</v>
      </c>
      <c r="R7" s="377">
        <f>MAX(F7,H7,J7,L7,N7)</f>
        <v>72</v>
      </c>
      <c r="S7" s="377">
        <f>MIN(F7,H7,J7,L7,N7)</f>
        <v>66</v>
      </c>
      <c r="T7" s="378">
        <f>(SUM(F7,H7,J7,L7,N7)-R7-S7)/3</f>
        <v>67.888888888888872</v>
      </c>
      <c r="U7" s="379">
        <f>+Q7*$U$6</f>
        <v>70.777777777777786</v>
      </c>
      <c r="V7" s="388">
        <f>+T7*$V$6</f>
        <v>88.255555555555532</v>
      </c>
      <c r="W7" s="345">
        <v>60</v>
      </c>
      <c r="X7" s="346">
        <v>62</v>
      </c>
      <c r="Y7" s="345">
        <v>60</v>
      </c>
      <c r="Z7" s="346">
        <v>67</v>
      </c>
      <c r="AA7" s="345">
        <v>64</v>
      </c>
      <c r="AB7" s="346">
        <v>66</v>
      </c>
      <c r="AC7" s="568">
        <v>59</v>
      </c>
      <c r="AD7" s="569">
        <v>62</v>
      </c>
      <c r="AE7" s="391">
        <f>+(W7+Y7+AA7+AC7)/4</f>
        <v>60.75</v>
      </c>
      <c r="AF7" s="397">
        <f>+(X7+Z7+AB7+AD7)/4</f>
        <v>64.25</v>
      </c>
      <c r="AG7" s="377">
        <f>MAX(W7,Y7,AA7,AC7,AE7)</f>
        <v>64</v>
      </c>
      <c r="AH7" s="377">
        <f>MIN(W7,Y7,AA7,AC7,AE7)</f>
        <v>59</v>
      </c>
      <c r="AI7" s="378">
        <f>(SUM(W7,Y7,AA7,AC7,AE7)-AG7-AH7)/3</f>
        <v>60.25</v>
      </c>
      <c r="AJ7" s="377">
        <f>MAX(X7,Z7,AB7,AD7,AF7)</f>
        <v>67</v>
      </c>
      <c r="AK7" s="377">
        <f>MIN(X7,Z7,AB7,AD7,AF7)</f>
        <v>62</v>
      </c>
      <c r="AL7" s="387">
        <f>(SUM(X7,Z7,AB7,AD7,AF7)-AJ7-AK7)/3</f>
        <v>64.083333333333329</v>
      </c>
      <c r="AM7" s="379">
        <f>+AI7*$AM$6</f>
        <v>102.425</v>
      </c>
      <c r="AN7" s="380">
        <f>+AL7*$AN$6</f>
        <v>185.84166666666664</v>
      </c>
      <c r="AO7" s="108">
        <f t="shared" ref="AO7:AO38" si="0">+U7</f>
        <v>70.777777777777786</v>
      </c>
      <c r="AP7" s="363">
        <f>+AM7</f>
        <v>102.425</v>
      </c>
      <c r="AQ7" s="363">
        <f t="shared" ref="AQ7:AQ38" si="1">+V7</f>
        <v>88.255555555555532</v>
      </c>
      <c r="AR7" s="364">
        <f>+AN7</f>
        <v>185.84166666666664</v>
      </c>
      <c r="AS7" s="365">
        <f>SUM(AO7:AR7)</f>
        <v>447.29999999999995</v>
      </c>
      <c r="AT7" s="232">
        <f>+AS7/$AS$6/$AT$6</f>
        <v>6.4826086956521731</v>
      </c>
      <c r="AU7" s="109"/>
    </row>
    <row r="8" spans="1:89" x14ac:dyDescent="0.35">
      <c r="A8" s="275"/>
      <c r="B8" s="97">
        <v>2</v>
      </c>
      <c r="C8" s="100" t="str">
        <f>VLOOKUP(B:B,'Start List Youth'!C:F,2,FALSE)</f>
        <v>GROB Catalina</v>
      </c>
      <c r="D8" s="127" t="str">
        <f>VLOOKUP(B:B,'Start List Youth'!C:F,4,FALSE)</f>
        <v>FLOS</v>
      </c>
      <c r="E8" s="345">
        <v>57</v>
      </c>
      <c r="F8" s="346">
        <v>50</v>
      </c>
      <c r="G8" s="345">
        <v>77</v>
      </c>
      <c r="H8" s="346">
        <v>60</v>
      </c>
      <c r="I8" s="345">
        <v>67</v>
      </c>
      <c r="J8" s="346">
        <v>66</v>
      </c>
      <c r="K8" s="391">
        <f t="shared" ref="K8:K71" si="2">+(E8+G8+I8)/3</f>
        <v>67</v>
      </c>
      <c r="L8" s="392">
        <f t="shared" ref="L8:L71" si="3">+(F8+H8+J8)/3</f>
        <v>58.666666666666664</v>
      </c>
      <c r="M8" s="391">
        <f t="shared" ref="M8:M71" si="4">+(E8+G8+I8+K8)/4</f>
        <v>67</v>
      </c>
      <c r="N8" s="393">
        <f t="shared" ref="N8:N71" si="5">+(F8+H8+J8+L8)/4</f>
        <v>58.666666666666664</v>
      </c>
      <c r="O8" s="377">
        <f>MAX(E8,G8,I8,K8,M8)</f>
        <v>77</v>
      </c>
      <c r="P8" s="377">
        <f t="shared" ref="P8:P71" si="6">MIN(E8,G8,I8,K8,M8)</f>
        <v>57</v>
      </c>
      <c r="Q8" s="378">
        <f t="shared" ref="Q8:Q71" si="7">(SUM(E8,G8,I8,K8,M8)-O8-P8)/3</f>
        <v>67</v>
      </c>
      <c r="R8" s="377">
        <f t="shared" ref="R8:R71" si="8">MAX(F8,H8,J8,L8,N8)</f>
        <v>66</v>
      </c>
      <c r="S8" s="377">
        <f t="shared" ref="S8:S71" si="9">MIN(F8,H8,J8,L8,N8)</f>
        <v>50</v>
      </c>
      <c r="T8" s="378">
        <f t="shared" ref="T8:T71" si="10">(SUM(F8,H8,J8,L8,N8)-R8-S8)/3</f>
        <v>59.111111111111107</v>
      </c>
      <c r="U8" s="379">
        <f>+Q8*$U$6</f>
        <v>67</v>
      </c>
      <c r="V8" s="388">
        <f>+T8*$V$6</f>
        <v>76.844444444444449</v>
      </c>
      <c r="W8" s="345">
        <v>67</v>
      </c>
      <c r="X8" s="346">
        <v>57</v>
      </c>
      <c r="Y8" s="345">
        <v>75</v>
      </c>
      <c r="Z8" s="346">
        <v>63</v>
      </c>
      <c r="AA8" s="345">
        <v>74</v>
      </c>
      <c r="AB8" s="346">
        <v>60</v>
      </c>
      <c r="AC8" s="570">
        <v>62</v>
      </c>
      <c r="AD8" s="571">
        <v>51</v>
      </c>
      <c r="AE8" s="391">
        <f t="shared" ref="AE8:AE71" si="11">+(W8+Y8+AA8+AC8)/4</f>
        <v>69.5</v>
      </c>
      <c r="AF8" s="397">
        <f t="shared" ref="AF8:AF71" si="12">+(X8+Z8+AB8+AD8)/4</f>
        <v>57.75</v>
      </c>
      <c r="AG8" s="377">
        <f t="shared" ref="AG8:AG71" si="13">MAX(W8,Y8,AA8,AC8,AE8)</f>
        <v>75</v>
      </c>
      <c r="AH8" s="377">
        <f t="shared" ref="AH8:AH71" si="14">MIN(W8,Y8,AA8,AC8,AE8)</f>
        <v>62</v>
      </c>
      <c r="AI8" s="378">
        <f t="shared" ref="AI8:AI71" si="15">(SUM(W8,Y8,AA8,AC8,AE8)-AG8-AH8)/3</f>
        <v>70.166666666666671</v>
      </c>
      <c r="AJ8" s="377">
        <f t="shared" ref="AJ8:AJ71" si="16">MAX(X8,Z8,AB8,AD8,AF8)</f>
        <v>63</v>
      </c>
      <c r="AK8" s="377">
        <f t="shared" ref="AK8:AK71" si="17">MIN(X8,Z8,AB8,AD8,AF8)</f>
        <v>51</v>
      </c>
      <c r="AL8" s="378">
        <f t="shared" ref="AL8:AL71" si="18">(SUM(X8,Z8,AB8,AD8,AF8)-AJ8-AK8)/3</f>
        <v>58.25</v>
      </c>
      <c r="AM8" s="379">
        <f t="shared" ref="AM8:AM71" si="19">+AI8*$AM$6</f>
        <v>119.28333333333333</v>
      </c>
      <c r="AN8" s="380">
        <f t="shared" ref="AN8:AN71" si="20">+AL8*$AN$6</f>
        <v>168.92499999999998</v>
      </c>
      <c r="AO8" s="61">
        <f t="shared" si="0"/>
        <v>67</v>
      </c>
      <c r="AP8" s="366">
        <f t="shared" ref="AP8:AP71" si="21">+AM8</f>
        <v>119.28333333333333</v>
      </c>
      <c r="AQ8" s="366">
        <f t="shared" si="1"/>
        <v>76.844444444444449</v>
      </c>
      <c r="AR8" s="367">
        <f t="shared" ref="AR8:AR71" si="22">+AN8</f>
        <v>168.92499999999998</v>
      </c>
      <c r="AS8" s="368">
        <f t="shared" ref="AS8:AS71" si="23">SUM(AO8:AR8)</f>
        <v>432.05277777777781</v>
      </c>
      <c r="AT8" s="233">
        <f>+AS8/$AS$6/$AT$6</f>
        <v>6.2616344605475041</v>
      </c>
    </row>
    <row r="9" spans="1:89" x14ac:dyDescent="0.35">
      <c r="A9" s="275"/>
      <c r="B9" s="97">
        <v>3</v>
      </c>
      <c r="C9" s="100" t="str">
        <f>VLOOKUP(B:B,'Start List Youth'!C:F,2,FALSE)</f>
        <v>KEELY Maja</v>
      </c>
      <c r="D9" s="127" t="str">
        <f>VLOOKUP(B:B,'Start List Youth'!C:F,4,FALSE)</f>
        <v>LNZ</v>
      </c>
      <c r="E9" s="345">
        <v>85</v>
      </c>
      <c r="F9" s="346">
        <v>83</v>
      </c>
      <c r="G9" s="345">
        <v>80</v>
      </c>
      <c r="H9" s="346">
        <v>81</v>
      </c>
      <c r="I9" s="345">
        <v>75</v>
      </c>
      <c r="J9" s="346">
        <v>83</v>
      </c>
      <c r="K9" s="391">
        <f t="shared" si="2"/>
        <v>80</v>
      </c>
      <c r="L9" s="392">
        <f t="shared" si="3"/>
        <v>82.333333333333329</v>
      </c>
      <c r="M9" s="391">
        <f t="shared" si="4"/>
        <v>80</v>
      </c>
      <c r="N9" s="393">
        <f t="shared" si="5"/>
        <v>82.333333333333329</v>
      </c>
      <c r="O9" s="377">
        <f t="shared" ref="O9:O72" si="24">MAX(E9,G9,I9,K9,M9)</f>
        <v>85</v>
      </c>
      <c r="P9" s="377">
        <f t="shared" si="6"/>
        <v>75</v>
      </c>
      <c r="Q9" s="378">
        <f t="shared" si="7"/>
        <v>80</v>
      </c>
      <c r="R9" s="377">
        <f t="shared" si="8"/>
        <v>83</v>
      </c>
      <c r="S9" s="377">
        <f t="shared" si="9"/>
        <v>81</v>
      </c>
      <c r="T9" s="378">
        <f t="shared" si="10"/>
        <v>82.555555555555543</v>
      </c>
      <c r="U9" s="379">
        <f t="shared" ref="U9:U71" si="25">+Q9*$U$6</f>
        <v>80</v>
      </c>
      <c r="V9" s="388">
        <f t="shared" ref="V9:V71" si="26">+T9*$V$6</f>
        <v>107.32222222222221</v>
      </c>
      <c r="W9" s="345">
        <v>65</v>
      </c>
      <c r="X9" s="346">
        <v>50</v>
      </c>
      <c r="Y9" s="345">
        <v>78</v>
      </c>
      <c r="Z9" s="346">
        <v>75</v>
      </c>
      <c r="AA9" s="345">
        <v>70</v>
      </c>
      <c r="AB9" s="346">
        <v>72</v>
      </c>
      <c r="AC9" s="570">
        <v>68</v>
      </c>
      <c r="AD9" s="571">
        <v>65</v>
      </c>
      <c r="AE9" s="391">
        <f t="shared" si="11"/>
        <v>70.25</v>
      </c>
      <c r="AF9" s="397">
        <f t="shared" si="12"/>
        <v>65.5</v>
      </c>
      <c r="AG9" s="377">
        <f t="shared" si="13"/>
        <v>78</v>
      </c>
      <c r="AH9" s="377">
        <f t="shared" si="14"/>
        <v>65</v>
      </c>
      <c r="AI9" s="378">
        <f t="shared" si="15"/>
        <v>69.416666666666671</v>
      </c>
      <c r="AJ9" s="377">
        <f t="shared" si="16"/>
        <v>75</v>
      </c>
      <c r="AK9" s="377">
        <f t="shared" si="17"/>
        <v>50</v>
      </c>
      <c r="AL9" s="378">
        <f t="shared" si="18"/>
        <v>67.5</v>
      </c>
      <c r="AM9" s="379">
        <f t="shared" si="19"/>
        <v>118.00833333333334</v>
      </c>
      <c r="AN9" s="380">
        <f t="shared" si="20"/>
        <v>195.75</v>
      </c>
      <c r="AO9" s="61">
        <f t="shared" si="0"/>
        <v>80</v>
      </c>
      <c r="AP9" s="366">
        <f t="shared" si="21"/>
        <v>118.00833333333334</v>
      </c>
      <c r="AQ9" s="366">
        <f t="shared" si="1"/>
        <v>107.32222222222221</v>
      </c>
      <c r="AR9" s="367">
        <f t="shared" si="22"/>
        <v>195.75</v>
      </c>
      <c r="AS9" s="368">
        <f t="shared" si="23"/>
        <v>501.08055555555552</v>
      </c>
      <c r="AT9" s="233">
        <f t="shared" ref="AT9:AT72" si="27">+AS9/$AS$6/$AT$6</f>
        <v>7.2620370370370368</v>
      </c>
    </row>
    <row r="10" spans="1:89" x14ac:dyDescent="0.35">
      <c r="A10" s="658" t="s">
        <v>297</v>
      </c>
      <c r="B10" s="678">
        <v>4</v>
      </c>
      <c r="C10" s="679" t="str">
        <f>VLOOKUP(B:B,'Start List Youth'!C:F,2,FALSE)</f>
        <v>NYDEGGER Mia</v>
      </c>
      <c r="D10" s="680" t="str">
        <f>VLOOKUP(B:B,'Start List Youth'!C:F,4,FALSE)</f>
        <v>ASB</v>
      </c>
      <c r="E10" s="696"/>
      <c r="F10" s="697"/>
      <c r="G10" s="696"/>
      <c r="H10" s="697"/>
      <c r="I10" s="696"/>
      <c r="J10" s="697"/>
      <c r="K10" s="646">
        <f t="shared" ref="K10" si="28">+(E10+G10+I10)/3</f>
        <v>0</v>
      </c>
      <c r="L10" s="645">
        <f t="shared" ref="L10" si="29">+(F10+H10+J10)/3</f>
        <v>0</v>
      </c>
      <c r="M10" s="646">
        <f t="shared" ref="M10" si="30">+(E10+G10+I10+K10)/4</f>
        <v>0</v>
      </c>
      <c r="N10" s="642">
        <f t="shared" ref="N10" si="31">+(F10+H10+J10+L10)/4</f>
        <v>0</v>
      </c>
      <c r="O10" s="646">
        <f t="shared" si="24"/>
        <v>0</v>
      </c>
      <c r="P10" s="646">
        <f t="shared" si="6"/>
        <v>0</v>
      </c>
      <c r="Q10" s="698">
        <f t="shared" si="7"/>
        <v>0</v>
      </c>
      <c r="R10" s="646">
        <f t="shared" si="8"/>
        <v>0</v>
      </c>
      <c r="S10" s="646">
        <f t="shared" si="9"/>
        <v>0</v>
      </c>
      <c r="T10" s="698">
        <f t="shared" si="10"/>
        <v>0</v>
      </c>
      <c r="U10" s="646">
        <f t="shared" si="25"/>
        <v>0</v>
      </c>
      <c r="V10" s="699">
        <f t="shared" si="26"/>
        <v>0</v>
      </c>
      <c r="W10" s="696"/>
      <c r="X10" s="697"/>
      <c r="Y10" s="696"/>
      <c r="Z10" s="697"/>
      <c r="AA10" s="696"/>
      <c r="AB10" s="697"/>
      <c r="AC10" s="700"/>
      <c r="AD10" s="701"/>
      <c r="AE10" s="646">
        <f t="shared" si="11"/>
        <v>0</v>
      </c>
      <c r="AF10" s="698">
        <f t="shared" si="12"/>
        <v>0</v>
      </c>
      <c r="AG10" s="646">
        <f t="shared" si="13"/>
        <v>0</v>
      </c>
      <c r="AH10" s="646">
        <f t="shared" si="14"/>
        <v>0</v>
      </c>
      <c r="AI10" s="698">
        <f t="shared" si="15"/>
        <v>0</v>
      </c>
      <c r="AJ10" s="646">
        <f t="shared" si="16"/>
        <v>0</v>
      </c>
      <c r="AK10" s="646">
        <f t="shared" si="17"/>
        <v>0</v>
      </c>
      <c r="AL10" s="698">
        <f t="shared" si="18"/>
        <v>0</v>
      </c>
      <c r="AM10" s="646">
        <f t="shared" si="19"/>
        <v>0</v>
      </c>
      <c r="AN10" s="702">
        <f t="shared" si="20"/>
        <v>0</v>
      </c>
      <c r="AO10" s="705">
        <f t="shared" si="0"/>
        <v>0</v>
      </c>
      <c r="AP10" s="706">
        <f t="shared" si="21"/>
        <v>0</v>
      </c>
      <c r="AQ10" s="706">
        <f t="shared" si="1"/>
        <v>0</v>
      </c>
      <c r="AR10" s="707">
        <f t="shared" si="22"/>
        <v>0</v>
      </c>
      <c r="AS10" s="708">
        <f>SUM(AO10:AR10)</f>
        <v>0</v>
      </c>
      <c r="AT10" s="703">
        <f>+AS10/$AS$6/$AT$6</f>
        <v>0</v>
      </c>
    </row>
    <row r="11" spans="1:89" x14ac:dyDescent="0.35">
      <c r="A11" s="275"/>
      <c r="B11" s="97">
        <v>5</v>
      </c>
      <c r="C11" s="100" t="str">
        <f>VLOOKUP(B:B,'Start List Youth'!C:F,2,FALSE)</f>
        <v>AVXHI Lahela</v>
      </c>
      <c r="D11" s="127" t="str">
        <f>VLOOKUP(B:B,'Start List Youth'!C:F,4,FALSE)</f>
        <v>SVB</v>
      </c>
      <c r="E11" s="345">
        <v>65</v>
      </c>
      <c r="F11" s="346">
        <v>61</v>
      </c>
      <c r="G11" s="345">
        <v>57</v>
      </c>
      <c r="H11" s="346">
        <v>48</v>
      </c>
      <c r="I11" s="345">
        <v>67</v>
      </c>
      <c r="J11" s="346">
        <v>65</v>
      </c>
      <c r="K11" s="391">
        <f t="shared" si="2"/>
        <v>63</v>
      </c>
      <c r="L11" s="392">
        <f t="shared" si="3"/>
        <v>58</v>
      </c>
      <c r="M11" s="391">
        <f t="shared" si="4"/>
        <v>63</v>
      </c>
      <c r="N11" s="393">
        <f t="shared" si="5"/>
        <v>58</v>
      </c>
      <c r="O11" s="377">
        <f t="shared" si="24"/>
        <v>67</v>
      </c>
      <c r="P11" s="377">
        <f t="shared" si="6"/>
        <v>57</v>
      </c>
      <c r="Q11" s="378">
        <f t="shared" si="7"/>
        <v>63.666666666666664</v>
      </c>
      <c r="R11" s="377">
        <f t="shared" si="8"/>
        <v>65</v>
      </c>
      <c r="S11" s="377">
        <f t="shared" si="9"/>
        <v>48</v>
      </c>
      <c r="T11" s="378">
        <f>(SUM(F11,H11,J11,L11,N11)-R11-S11)/3</f>
        <v>59</v>
      </c>
      <c r="U11" s="379">
        <f t="shared" si="25"/>
        <v>63.666666666666664</v>
      </c>
      <c r="V11" s="388">
        <f t="shared" si="26"/>
        <v>76.7</v>
      </c>
      <c r="W11" s="345">
        <v>58</v>
      </c>
      <c r="X11" s="346">
        <v>55</v>
      </c>
      <c r="Y11" s="345">
        <v>63</v>
      </c>
      <c r="Z11" s="346">
        <v>59</v>
      </c>
      <c r="AA11" s="345">
        <v>67</v>
      </c>
      <c r="AB11" s="346">
        <v>58</v>
      </c>
      <c r="AC11" s="570">
        <v>54</v>
      </c>
      <c r="AD11" s="571">
        <v>47</v>
      </c>
      <c r="AE11" s="391">
        <f t="shared" si="11"/>
        <v>60.5</v>
      </c>
      <c r="AF11" s="397">
        <f t="shared" si="12"/>
        <v>54.75</v>
      </c>
      <c r="AG11" s="377">
        <f t="shared" si="13"/>
        <v>67</v>
      </c>
      <c r="AH11" s="377">
        <f t="shared" si="14"/>
        <v>54</v>
      </c>
      <c r="AI11" s="378">
        <f t="shared" si="15"/>
        <v>60.5</v>
      </c>
      <c r="AJ11" s="377">
        <f t="shared" si="16"/>
        <v>59</v>
      </c>
      <c r="AK11" s="377">
        <f t="shared" si="17"/>
        <v>47</v>
      </c>
      <c r="AL11" s="378">
        <f t="shared" si="18"/>
        <v>55.916666666666664</v>
      </c>
      <c r="AM11" s="379">
        <f t="shared" si="19"/>
        <v>102.85</v>
      </c>
      <c r="AN11" s="380">
        <f t="shared" si="20"/>
        <v>162.15833333333333</v>
      </c>
      <c r="AO11" s="61">
        <f t="shared" si="0"/>
        <v>63.666666666666664</v>
      </c>
      <c r="AP11" s="366">
        <f t="shared" si="21"/>
        <v>102.85</v>
      </c>
      <c r="AQ11" s="366">
        <f t="shared" si="1"/>
        <v>76.7</v>
      </c>
      <c r="AR11" s="367">
        <f t="shared" si="22"/>
        <v>162.15833333333333</v>
      </c>
      <c r="AS11" s="368">
        <f t="shared" si="23"/>
        <v>405.375</v>
      </c>
      <c r="AT11" s="233">
        <f t="shared" si="27"/>
        <v>5.875</v>
      </c>
    </row>
    <row r="12" spans="1:89" x14ac:dyDescent="0.35">
      <c r="A12" s="275"/>
      <c r="B12" s="97">
        <v>6</v>
      </c>
      <c r="C12" s="100" t="str">
        <f>VLOOKUP(B:B,'Start List Youth'!C:F,2,FALSE)</f>
        <v>CASTELLINO Emma</v>
      </c>
      <c r="D12" s="127" t="str">
        <f>VLOOKUP(B:B,'Start List Youth'!C:F,4,FALSE)</f>
        <v>LUG</v>
      </c>
      <c r="E12" s="345">
        <v>55</v>
      </c>
      <c r="F12" s="346">
        <v>53</v>
      </c>
      <c r="G12" s="345">
        <v>61</v>
      </c>
      <c r="H12" s="346">
        <v>57</v>
      </c>
      <c r="I12" s="345">
        <v>64</v>
      </c>
      <c r="J12" s="346">
        <v>67</v>
      </c>
      <c r="K12" s="391">
        <f t="shared" si="2"/>
        <v>60</v>
      </c>
      <c r="L12" s="392">
        <f t="shared" si="3"/>
        <v>59</v>
      </c>
      <c r="M12" s="391">
        <f t="shared" si="4"/>
        <v>60</v>
      </c>
      <c r="N12" s="393">
        <f t="shared" si="5"/>
        <v>59</v>
      </c>
      <c r="O12" s="377">
        <f t="shared" si="24"/>
        <v>64</v>
      </c>
      <c r="P12" s="377">
        <f t="shared" si="6"/>
        <v>55</v>
      </c>
      <c r="Q12" s="378">
        <f t="shared" si="7"/>
        <v>60.333333333333336</v>
      </c>
      <c r="R12" s="377">
        <f t="shared" si="8"/>
        <v>67</v>
      </c>
      <c r="S12" s="377">
        <f t="shared" si="9"/>
        <v>53</v>
      </c>
      <c r="T12" s="378">
        <f t="shared" si="10"/>
        <v>58.333333333333336</v>
      </c>
      <c r="U12" s="379">
        <f t="shared" si="25"/>
        <v>60.333333333333336</v>
      </c>
      <c r="V12" s="388">
        <f t="shared" si="26"/>
        <v>75.833333333333343</v>
      </c>
      <c r="W12" s="345">
        <v>57</v>
      </c>
      <c r="X12" s="346">
        <v>54</v>
      </c>
      <c r="Y12" s="345">
        <v>57</v>
      </c>
      <c r="Z12" s="346">
        <v>65</v>
      </c>
      <c r="AA12" s="345">
        <v>61</v>
      </c>
      <c r="AB12" s="346">
        <v>65</v>
      </c>
      <c r="AC12" s="570">
        <v>48</v>
      </c>
      <c r="AD12" s="571">
        <v>49</v>
      </c>
      <c r="AE12" s="391">
        <f t="shared" si="11"/>
        <v>55.75</v>
      </c>
      <c r="AF12" s="397">
        <f>+(X12+Z12+AB12+AD12)/4</f>
        <v>58.25</v>
      </c>
      <c r="AG12" s="377">
        <f t="shared" si="13"/>
        <v>61</v>
      </c>
      <c r="AH12" s="377">
        <f t="shared" si="14"/>
        <v>48</v>
      </c>
      <c r="AI12" s="378">
        <f t="shared" si="15"/>
        <v>56.583333333333336</v>
      </c>
      <c r="AJ12" s="377">
        <f t="shared" si="16"/>
        <v>65</v>
      </c>
      <c r="AK12" s="377">
        <f t="shared" si="17"/>
        <v>49</v>
      </c>
      <c r="AL12" s="378">
        <f t="shared" si="18"/>
        <v>59.083333333333336</v>
      </c>
      <c r="AM12" s="379">
        <f t="shared" si="19"/>
        <v>96.191666666666663</v>
      </c>
      <c r="AN12" s="380">
        <f t="shared" si="20"/>
        <v>171.34166666666667</v>
      </c>
      <c r="AO12" s="61">
        <f t="shared" si="0"/>
        <v>60.333333333333336</v>
      </c>
      <c r="AP12" s="366">
        <f t="shared" si="21"/>
        <v>96.191666666666663</v>
      </c>
      <c r="AQ12" s="366">
        <f t="shared" si="1"/>
        <v>75.833333333333343</v>
      </c>
      <c r="AR12" s="367">
        <f t="shared" si="22"/>
        <v>171.34166666666667</v>
      </c>
      <c r="AS12" s="368">
        <f t="shared" si="23"/>
        <v>403.70000000000005</v>
      </c>
      <c r="AT12" s="233">
        <f t="shared" si="27"/>
        <v>5.8507246376811599</v>
      </c>
    </row>
    <row r="13" spans="1:89" x14ac:dyDescent="0.35">
      <c r="A13" s="275"/>
      <c r="B13" s="97">
        <v>7</v>
      </c>
      <c r="C13" s="100" t="str">
        <f>VLOOKUP(B:B,'Start List Youth'!C:F,2,FALSE)</f>
        <v>DOBER Maria</v>
      </c>
      <c r="D13" s="127" t="str">
        <f>VLOOKUP(B:B,'Start List Youth'!C:F,4,FALSE)</f>
        <v>ASB</v>
      </c>
      <c r="E13" s="345">
        <v>46</v>
      </c>
      <c r="F13" s="346">
        <v>47</v>
      </c>
      <c r="G13" s="345">
        <v>63</v>
      </c>
      <c r="H13" s="346">
        <v>59</v>
      </c>
      <c r="I13" s="345">
        <v>62</v>
      </c>
      <c r="J13" s="346">
        <v>58</v>
      </c>
      <c r="K13" s="391">
        <f t="shared" si="2"/>
        <v>57</v>
      </c>
      <c r="L13" s="392">
        <f t="shared" si="3"/>
        <v>54.666666666666664</v>
      </c>
      <c r="M13" s="391">
        <f t="shared" si="4"/>
        <v>57</v>
      </c>
      <c r="N13" s="393">
        <f t="shared" si="5"/>
        <v>54.666666666666664</v>
      </c>
      <c r="O13" s="377">
        <f t="shared" si="24"/>
        <v>63</v>
      </c>
      <c r="P13" s="377">
        <f>MIN(E13,G13,I13,K13,M13)</f>
        <v>46</v>
      </c>
      <c r="Q13" s="378">
        <f t="shared" si="7"/>
        <v>58.666666666666664</v>
      </c>
      <c r="R13" s="377">
        <f t="shared" si="8"/>
        <v>59</v>
      </c>
      <c r="S13" s="377">
        <f t="shared" si="9"/>
        <v>47</v>
      </c>
      <c r="T13" s="378">
        <f t="shared" si="10"/>
        <v>55.777777777777771</v>
      </c>
      <c r="U13" s="379">
        <f t="shared" si="25"/>
        <v>58.666666666666664</v>
      </c>
      <c r="V13" s="388">
        <f t="shared" si="26"/>
        <v>72.511111111111106</v>
      </c>
      <c r="W13" s="345">
        <v>58</v>
      </c>
      <c r="X13" s="346">
        <v>54</v>
      </c>
      <c r="Y13" s="345">
        <v>70</v>
      </c>
      <c r="Z13" s="346">
        <v>66</v>
      </c>
      <c r="AA13" s="345">
        <v>70</v>
      </c>
      <c r="AB13" s="346">
        <v>58</v>
      </c>
      <c r="AC13" s="570">
        <v>60</v>
      </c>
      <c r="AD13" s="571">
        <v>47</v>
      </c>
      <c r="AE13" s="391">
        <f t="shared" si="11"/>
        <v>64.5</v>
      </c>
      <c r="AF13" s="397">
        <f t="shared" si="12"/>
        <v>56.25</v>
      </c>
      <c r="AG13" s="377">
        <f t="shared" si="13"/>
        <v>70</v>
      </c>
      <c r="AH13" s="377">
        <f t="shared" si="14"/>
        <v>58</v>
      </c>
      <c r="AI13" s="378">
        <f t="shared" si="15"/>
        <v>64.833333333333329</v>
      </c>
      <c r="AJ13" s="377">
        <f t="shared" si="16"/>
        <v>66</v>
      </c>
      <c r="AK13" s="377">
        <f t="shared" si="17"/>
        <v>47</v>
      </c>
      <c r="AL13" s="378">
        <f t="shared" si="18"/>
        <v>56.083333333333336</v>
      </c>
      <c r="AM13" s="379">
        <f t="shared" si="19"/>
        <v>110.21666666666665</v>
      </c>
      <c r="AN13" s="380">
        <f>+AL13*$AN$6</f>
        <v>162.64166666666668</v>
      </c>
      <c r="AO13" s="61">
        <f t="shared" si="0"/>
        <v>58.666666666666664</v>
      </c>
      <c r="AP13" s="366">
        <f t="shared" si="21"/>
        <v>110.21666666666665</v>
      </c>
      <c r="AQ13" s="366">
        <f t="shared" si="1"/>
        <v>72.511111111111106</v>
      </c>
      <c r="AR13" s="367">
        <f t="shared" si="22"/>
        <v>162.64166666666668</v>
      </c>
      <c r="AS13" s="368">
        <f t="shared" si="23"/>
        <v>404.03611111111115</v>
      </c>
      <c r="AT13" s="233">
        <f t="shared" si="27"/>
        <v>5.8555958132045092</v>
      </c>
    </row>
    <row r="14" spans="1:89" x14ac:dyDescent="0.35">
      <c r="A14" s="275"/>
      <c r="B14" s="97">
        <v>8</v>
      </c>
      <c r="C14" s="100" t="str">
        <f>VLOOKUP(B:B,'Start List Youth'!C:F,2,FALSE)</f>
        <v>MESKINI Iman</v>
      </c>
      <c r="D14" s="127" t="str">
        <f>VLOOKUP(B:B,'Start List Youth'!C:F,4,FALSE)</f>
        <v>LNZ</v>
      </c>
      <c r="E14" s="345">
        <v>77</v>
      </c>
      <c r="F14" s="346">
        <v>68</v>
      </c>
      <c r="G14" s="345">
        <v>65</v>
      </c>
      <c r="H14" s="346">
        <v>61</v>
      </c>
      <c r="I14" s="345">
        <v>63</v>
      </c>
      <c r="J14" s="346">
        <v>77</v>
      </c>
      <c r="K14" s="391">
        <f t="shared" si="2"/>
        <v>68.333333333333329</v>
      </c>
      <c r="L14" s="392">
        <f t="shared" si="3"/>
        <v>68.666666666666671</v>
      </c>
      <c r="M14" s="391">
        <f t="shared" si="4"/>
        <v>68.333333333333329</v>
      </c>
      <c r="N14" s="393">
        <f t="shared" si="5"/>
        <v>68.666666666666671</v>
      </c>
      <c r="O14" s="377">
        <f t="shared" si="24"/>
        <v>77</v>
      </c>
      <c r="P14" s="377">
        <f t="shared" si="6"/>
        <v>63</v>
      </c>
      <c r="Q14" s="378">
        <f t="shared" si="7"/>
        <v>67.222222222222214</v>
      </c>
      <c r="R14" s="377">
        <f t="shared" si="8"/>
        <v>77</v>
      </c>
      <c r="S14" s="377">
        <f t="shared" si="9"/>
        <v>61</v>
      </c>
      <c r="T14" s="378">
        <f t="shared" si="10"/>
        <v>68.444444444444457</v>
      </c>
      <c r="U14" s="379">
        <f t="shared" si="25"/>
        <v>67.222222222222214</v>
      </c>
      <c r="V14" s="388">
        <f t="shared" si="26"/>
        <v>88.977777777777803</v>
      </c>
      <c r="W14" s="345">
        <v>62</v>
      </c>
      <c r="X14" s="346">
        <v>64</v>
      </c>
      <c r="Y14" s="345">
        <v>67</v>
      </c>
      <c r="Z14" s="346">
        <v>68</v>
      </c>
      <c r="AA14" s="345">
        <v>72</v>
      </c>
      <c r="AB14" s="346">
        <v>68</v>
      </c>
      <c r="AC14" s="570">
        <v>62</v>
      </c>
      <c r="AD14" s="571">
        <v>59</v>
      </c>
      <c r="AE14" s="391">
        <f>+(W14+Y14+AA14+AC14)/4</f>
        <v>65.75</v>
      </c>
      <c r="AF14" s="397">
        <f t="shared" si="12"/>
        <v>64.75</v>
      </c>
      <c r="AG14" s="377">
        <f t="shared" si="13"/>
        <v>72</v>
      </c>
      <c r="AH14" s="377">
        <f t="shared" si="14"/>
        <v>62</v>
      </c>
      <c r="AI14" s="378">
        <f t="shared" si="15"/>
        <v>64.916666666666671</v>
      </c>
      <c r="AJ14" s="377">
        <f t="shared" si="16"/>
        <v>68</v>
      </c>
      <c r="AK14" s="377">
        <f t="shared" si="17"/>
        <v>59</v>
      </c>
      <c r="AL14" s="378">
        <f t="shared" si="18"/>
        <v>65.583333333333329</v>
      </c>
      <c r="AM14" s="379">
        <f t="shared" si="19"/>
        <v>110.35833333333333</v>
      </c>
      <c r="AN14" s="380">
        <f t="shared" si="20"/>
        <v>190.19166666666663</v>
      </c>
      <c r="AO14" s="61">
        <f t="shared" si="0"/>
        <v>67.222222222222214</v>
      </c>
      <c r="AP14" s="366">
        <f t="shared" si="21"/>
        <v>110.35833333333333</v>
      </c>
      <c r="AQ14" s="366">
        <f t="shared" si="1"/>
        <v>88.977777777777803</v>
      </c>
      <c r="AR14" s="367">
        <f t="shared" si="22"/>
        <v>190.19166666666663</v>
      </c>
      <c r="AS14" s="368">
        <f t="shared" si="23"/>
        <v>456.75</v>
      </c>
      <c r="AT14" s="233">
        <f t="shared" si="27"/>
        <v>6.6195652173913047</v>
      </c>
    </row>
    <row r="15" spans="1:89" x14ac:dyDescent="0.35">
      <c r="A15" s="275"/>
      <c r="B15" s="97">
        <v>9</v>
      </c>
      <c r="C15" s="100" t="str">
        <f>VLOOKUP(B:B,'Start List Youth'!C:F,2,FALSE)</f>
        <v>WAEBER Alicia</v>
      </c>
      <c r="D15" s="127" t="str">
        <f>VLOOKUP(B:B,'Start List Youth'!C:F,4,FALSE)</f>
        <v>ASB</v>
      </c>
      <c r="E15" s="345">
        <v>56</v>
      </c>
      <c r="F15" s="346">
        <v>57</v>
      </c>
      <c r="G15" s="345">
        <v>68</v>
      </c>
      <c r="H15" s="346">
        <v>60</v>
      </c>
      <c r="I15" s="345">
        <v>70</v>
      </c>
      <c r="J15" s="346">
        <v>72</v>
      </c>
      <c r="K15" s="391">
        <f t="shared" si="2"/>
        <v>64.666666666666671</v>
      </c>
      <c r="L15" s="392">
        <f t="shared" si="3"/>
        <v>63</v>
      </c>
      <c r="M15" s="391">
        <f t="shared" si="4"/>
        <v>64.666666666666671</v>
      </c>
      <c r="N15" s="393">
        <f t="shared" si="5"/>
        <v>63</v>
      </c>
      <c r="O15" s="377">
        <f t="shared" si="24"/>
        <v>70</v>
      </c>
      <c r="P15" s="377">
        <f t="shared" si="6"/>
        <v>56</v>
      </c>
      <c r="Q15" s="378">
        <f t="shared" si="7"/>
        <v>65.777777777777786</v>
      </c>
      <c r="R15" s="377">
        <f t="shared" si="8"/>
        <v>72</v>
      </c>
      <c r="S15" s="377">
        <f t="shared" si="9"/>
        <v>57</v>
      </c>
      <c r="T15" s="378">
        <f t="shared" si="10"/>
        <v>62</v>
      </c>
      <c r="U15" s="379">
        <f t="shared" si="25"/>
        <v>65.777777777777786</v>
      </c>
      <c r="V15" s="388">
        <f t="shared" si="26"/>
        <v>80.600000000000009</v>
      </c>
      <c r="W15" s="345">
        <v>59</v>
      </c>
      <c r="X15" s="346">
        <v>56</v>
      </c>
      <c r="Y15" s="345">
        <v>65</v>
      </c>
      <c r="Z15" s="346">
        <v>67</v>
      </c>
      <c r="AA15" s="345">
        <v>67</v>
      </c>
      <c r="AB15" s="346">
        <v>58</v>
      </c>
      <c r="AC15" s="570">
        <v>59</v>
      </c>
      <c r="AD15" s="571">
        <v>56</v>
      </c>
      <c r="AE15" s="391">
        <f t="shared" si="11"/>
        <v>62.5</v>
      </c>
      <c r="AF15" s="397">
        <f t="shared" si="12"/>
        <v>59.25</v>
      </c>
      <c r="AG15" s="377">
        <f t="shared" si="13"/>
        <v>67</v>
      </c>
      <c r="AH15" s="377">
        <f t="shared" si="14"/>
        <v>59</v>
      </c>
      <c r="AI15" s="378">
        <f t="shared" si="15"/>
        <v>62.166666666666664</v>
      </c>
      <c r="AJ15" s="377">
        <f t="shared" si="16"/>
        <v>67</v>
      </c>
      <c r="AK15" s="377">
        <f t="shared" si="17"/>
        <v>56</v>
      </c>
      <c r="AL15" s="378">
        <f t="shared" si="18"/>
        <v>57.75</v>
      </c>
      <c r="AM15" s="379">
        <f>+AI15*$AM$6</f>
        <v>105.68333333333332</v>
      </c>
      <c r="AN15" s="380">
        <f t="shared" si="20"/>
        <v>167.47499999999999</v>
      </c>
      <c r="AO15" s="61">
        <f t="shared" si="0"/>
        <v>65.777777777777786</v>
      </c>
      <c r="AP15" s="366">
        <f t="shared" si="21"/>
        <v>105.68333333333332</v>
      </c>
      <c r="AQ15" s="366">
        <f t="shared" si="1"/>
        <v>80.600000000000009</v>
      </c>
      <c r="AR15" s="367">
        <f t="shared" si="22"/>
        <v>167.47499999999999</v>
      </c>
      <c r="AS15" s="368">
        <f t="shared" si="23"/>
        <v>419.53611111111115</v>
      </c>
      <c r="AT15" s="233">
        <f t="shared" si="27"/>
        <v>6.0802334943639291</v>
      </c>
    </row>
    <row r="16" spans="1:89" x14ac:dyDescent="0.35">
      <c r="A16" s="275"/>
      <c r="B16" s="97">
        <v>10</v>
      </c>
      <c r="C16" s="100" t="str">
        <f>VLOOKUP(B:B,'Start List Youth'!C:F,2,FALSE)</f>
        <v>BLATTER Phoebe Matilda</v>
      </c>
      <c r="D16" s="127" t="str">
        <f>VLOOKUP(B:B,'Start List Youth'!C:F,4,FALSE)</f>
        <v>SVB</v>
      </c>
      <c r="E16" s="345">
        <v>75</v>
      </c>
      <c r="F16" s="346">
        <v>63</v>
      </c>
      <c r="G16" s="345">
        <v>64</v>
      </c>
      <c r="H16" s="346">
        <v>62</v>
      </c>
      <c r="I16" s="345">
        <v>67</v>
      </c>
      <c r="J16" s="346">
        <v>69</v>
      </c>
      <c r="K16" s="391">
        <f t="shared" si="2"/>
        <v>68.666666666666671</v>
      </c>
      <c r="L16" s="392">
        <f t="shared" si="3"/>
        <v>64.666666666666671</v>
      </c>
      <c r="M16" s="391">
        <f t="shared" si="4"/>
        <v>68.666666666666671</v>
      </c>
      <c r="N16" s="393">
        <f t="shared" si="5"/>
        <v>64.666666666666671</v>
      </c>
      <c r="O16" s="377">
        <f t="shared" si="24"/>
        <v>75</v>
      </c>
      <c r="P16" s="377">
        <f t="shared" si="6"/>
        <v>64</v>
      </c>
      <c r="Q16" s="378">
        <f t="shared" si="7"/>
        <v>68.111111111111128</v>
      </c>
      <c r="R16" s="377">
        <f t="shared" si="8"/>
        <v>69</v>
      </c>
      <c r="S16" s="377">
        <f t="shared" si="9"/>
        <v>62</v>
      </c>
      <c r="T16" s="378">
        <f t="shared" si="10"/>
        <v>64.111111111111128</v>
      </c>
      <c r="U16" s="379">
        <f t="shared" si="25"/>
        <v>68.111111111111128</v>
      </c>
      <c r="V16" s="388">
        <f t="shared" si="26"/>
        <v>83.344444444444477</v>
      </c>
      <c r="W16" s="345">
        <v>57</v>
      </c>
      <c r="X16" s="346">
        <v>55</v>
      </c>
      <c r="Y16" s="345">
        <v>65</v>
      </c>
      <c r="Z16" s="346">
        <v>65</v>
      </c>
      <c r="AA16" s="345">
        <v>68</v>
      </c>
      <c r="AB16" s="346">
        <v>60</v>
      </c>
      <c r="AC16" s="570">
        <v>52</v>
      </c>
      <c r="AD16" s="571">
        <v>46</v>
      </c>
      <c r="AE16" s="391">
        <f t="shared" si="11"/>
        <v>60.5</v>
      </c>
      <c r="AF16" s="397">
        <f t="shared" si="12"/>
        <v>56.5</v>
      </c>
      <c r="AG16" s="377">
        <f t="shared" si="13"/>
        <v>68</v>
      </c>
      <c r="AH16" s="377">
        <f t="shared" si="14"/>
        <v>52</v>
      </c>
      <c r="AI16" s="378">
        <f t="shared" si="15"/>
        <v>60.833333333333336</v>
      </c>
      <c r="AJ16" s="377">
        <f t="shared" si="16"/>
        <v>65</v>
      </c>
      <c r="AK16" s="377">
        <f t="shared" si="17"/>
        <v>46</v>
      </c>
      <c r="AL16" s="378">
        <f t="shared" si="18"/>
        <v>57.166666666666664</v>
      </c>
      <c r="AM16" s="379">
        <f t="shared" si="19"/>
        <v>103.41666666666667</v>
      </c>
      <c r="AN16" s="380">
        <f t="shared" si="20"/>
        <v>165.78333333333333</v>
      </c>
      <c r="AO16" s="61">
        <f t="shared" si="0"/>
        <v>68.111111111111128</v>
      </c>
      <c r="AP16" s="366">
        <f t="shared" si="21"/>
        <v>103.41666666666667</v>
      </c>
      <c r="AQ16" s="366">
        <f t="shared" si="1"/>
        <v>83.344444444444477</v>
      </c>
      <c r="AR16" s="367">
        <f t="shared" si="22"/>
        <v>165.78333333333333</v>
      </c>
      <c r="AS16" s="368">
        <f t="shared" si="23"/>
        <v>420.65555555555557</v>
      </c>
      <c r="AT16" s="233">
        <f t="shared" si="27"/>
        <v>6.096457326892109</v>
      </c>
    </row>
    <row r="17" spans="1:46" x14ac:dyDescent="0.35">
      <c r="A17" s="275"/>
      <c r="B17" s="97">
        <v>11</v>
      </c>
      <c r="C17" s="100" t="str">
        <f>VLOOKUP(B:B,'Start List Youth'!C:F,2,FALSE)</f>
        <v>GERMANIER Marion</v>
      </c>
      <c r="D17" s="127" t="str">
        <f>VLOOKUP(B:B,'Start List Youth'!C:F,4,FALSE)</f>
        <v>CNM</v>
      </c>
      <c r="E17" s="345">
        <v>50</v>
      </c>
      <c r="F17" s="346">
        <v>52</v>
      </c>
      <c r="G17" s="345">
        <v>62</v>
      </c>
      <c r="H17" s="346">
        <v>57</v>
      </c>
      <c r="I17" s="345">
        <v>72</v>
      </c>
      <c r="J17" s="346">
        <v>75</v>
      </c>
      <c r="K17" s="391">
        <f t="shared" si="2"/>
        <v>61.333333333333336</v>
      </c>
      <c r="L17" s="392">
        <f t="shared" si="3"/>
        <v>61.333333333333336</v>
      </c>
      <c r="M17" s="391">
        <f t="shared" si="4"/>
        <v>61.333333333333336</v>
      </c>
      <c r="N17" s="393">
        <f t="shared" si="5"/>
        <v>61.333333333333336</v>
      </c>
      <c r="O17" s="377">
        <f t="shared" si="24"/>
        <v>72</v>
      </c>
      <c r="P17" s="377">
        <f t="shared" si="6"/>
        <v>50</v>
      </c>
      <c r="Q17" s="378">
        <f t="shared" si="7"/>
        <v>61.555555555555564</v>
      </c>
      <c r="R17" s="377">
        <f t="shared" si="8"/>
        <v>75</v>
      </c>
      <c r="S17" s="377">
        <f t="shared" si="9"/>
        <v>52</v>
      </c>
      <c r="T17" s="378">
        <f t="shared" si="10"/>
        <v>59.888888888888893</v>
      </c>
      <c r="U17" s="379">
        <f t="shared" si="25"/>
        <v>61.555555555555564</v>
      </c>
      <c r="V17" s="388">
        <f t="shared" si="26"/>
        <v>77.855555555555569</v>
      </c>
      <c r="W17" s="345">
        <v>59</v>
      </c>
      <c r="X17" s="346">
        <v>56</v>
      </c>
      <c r="Y17" s="345">
        <v>66</v>
      </c>
      <c r="Z17" s="346">
        <v>62</v>
      </c>
      <c r="AA17" s="345">
        <v>65</v>
      </c>
      <c r="AB17" s="346">
        <v>60</v>
      </c>
      <c r="AC17" s="570">
        <v>60</v>
      </c>
      <c r="AD17" s="571">
        <v>53</v>
      </c>
      <c r="AE17" s="391">
        <f t="shared" si="11"/>
        <v>62.5</v>
      </c>
      <c r="AF17" s="397">
        <f t="shared" si="12"/>
        <v>57.75</v>
      </c>
      <c r="AG17" s="377">
        <f t="shared" si="13"/>
        <v>66</v>
      </c>
      <c r="AH17" s="377">
        <f t="shared" si="14"/>
        <v>59</v>
      </c>
      <c r="AI17" s="378">
        <f t="shared" si="15"/>
        <v>62.5</v>
      </c>
      <c r="AJ17" s="377">
        <f t="shared" si="16"/>
        <v>62</v>
      </c>
      <c r="AK17" s="377">
        <f t="shared" si="17"/>
        <v>53</v>
      </c>
      <c r="AL17" s="378">
        <f t="shared" si="18"/>
        <v>57.916666666666664</v>
      </c>
      <c r="AM17" s="379">
        <f t="shared" si="19"/>
        <v>106.25</v>
      </c>
      <c r="AN17" s="380">
        <f t="shared" si="20"/>
        <v>167.95833333333331</v>
      </c>
      <c r="AO17" s="61">
        <f t="shared" si="0"/>
        <v>61.555555555555564</v>
      </c>
      <c r="AP17" s="366">
        <f t="shared" si="21"/>
        <v>106.25</v>
      </c>
      <c r="AQ17" s="366">
        <f t="shared" si="1"/>
        <v>77.855555555555569</v>
      </c>
      <c r="AR17" s="367">
        <f t="shared" si="22"/>
        <v>167.95833333333331</v>
      </c>
      <c r="AS17" s="368">
        <f t="shared" si="23"/>
        <v>413.61944444444447</v>
      </c>
      <c r="AT17" s="233">
        <f t="shared" si="27"/>
        <v>5.9944847020933976</v>
      </c>
    </row>
    <row r="18" spans="1:46" x14ac:dyDescent="0.35">
      <c r="A18" s="275"/>
      <c r="B18" s="97">
        <v>12</v>
      </c>
      <c r="C18" s="100" t="str">
        <f>VLOOKUP(B:B,'Start List Youth'!C:F,2,FALSE)</f>
        <v>LECLERC Anastasia</v>
      </c>
      <c r="D18" s="127" t="str">
        <f>VLOOKUP(B:B,'Start List Youth'!C:F,4,FALSE)</f>
        <v>GN1885</v>
      </c>
      <c r="E18" s="345">
        <v>55</v>
      </c>
      <c r="F18" s="346">
        <v>53</v>
      </c>
      <c r="G18" s="345">
        <v>70</v>
      </c>
      <c r="H18" s="346">
        <v>65</v>
      </c>
      <c r="I18" s="345">
        <v>70</v>
      </c>
      <c r="J18" s="346">
        <v>74</v>
      </c>
      <c r="K18" s="391">
        <f t="shared" si="2"/>
        <v>65</v>
      </c>
      <c r="L18" s="392">
        <f t="shared" si="3"/>
        <v>64</v>
      </c>
      <c r="M18" s="391">
        <f t="shared" si="4"/>
        <v>65</v>
      </c>
      <c r="N18" s="393">
        <f t="shared" si="5"/>
        <v>64</v>
      </c>
      <c r="O18" s="377">
        <f t="shared" si="24"/>
        <v>70</v>
      </c>
      <c r="P18" s="377">
        <f t="shared" si="6"/>
        <v>55</v>
      </c>
      <c r="Q18" s="378">
        <f t="shared" si="7"/>
        <v>66.666666666666671</v>
      </c>
      <c r="R18" s="377">
        <f t="shared" si="8"/>
        <v>74</v>
      </c>
      <c r="S18" s="377">
        <f t="shared" si="9"/>
        <v>53</v>
      </c>
      <c r="T18" s="378">
        <f t="shared" si="10"/>
        <v>64.333333333333329</v>
      </c>
      <c r="U18" s="379">
        <f t="shared" si="25"/>
        <v>66.666666666666671</v>
      </c>
      <c r="V18" s="388">
        <f t="shared" si="26"/>
        <v>83.633333333333326</v>
      </c>
      <c r="W18" s="345">
        <v>58</v>
      </c>
      <c r="X18" s="346">
        <v>55</v>
      </c>
      <c r="Y18" s="345">
        <v>64</v>
      </c>
      <c r="Z18" s="346">
        <v>56</v>
      </c>
      <c r="AA18" s="345">
        <v>64</v>
      </c>
      <c r="AB18" s="346">
        <v>63</v>
      </c>
      <c r="AC18" s="570">
        <v>57</v>
      </c>
      <c r="AD18" s="571">
        <v>51</v>
      </c>
      <c r="AE18" s="391">
        <f t="shared" si="11"/>
        <v>60.75</v>
      </c>
      <c r="AF18" s="397">
        <f t="shared" si="12"/>
        <v>56.25</v>
      </c>
      <c r="AG18" s="377">
        <f t="shared" si="13"/>
        <v>64</v>
      </c>
      <c r="AH18" s="377">
        <f t="shared" si="14"/>
        <v>57</v>
      </c>
      <c r="AI18" s="378">
        <f t="shared" si="15"/>
        <v>60.916666666666664</v>
      </c>
      <c r="AJ18" s="377">
        <f t="shared" si="16"/>
        <v>63</v>
      </c>
      <c r="AK18" s="377">
        <f t="shared" si="17"/>
        <v>51</v>
      </c>
      <c r="AL18" s="378">
        <f t="shared" si="18"/>
        <v>55.75</v>
      </c>
      <c r="AM18" s="379">
        <f t="shared" si="19"/>
        <v>103.55833333333332</v>
      </c>
      <c r="AN18" s="380">
        <f t="shared" si="20"/>
        <v>161.67499999999998</v>
      </c>
      <c r="AO18" s="61">
        <f t="shared" si="0"/>
        <v>66.666666666666671</v>
      </c>
      <c r="AP18" s="366">
        <f t="shared" si="21"/>
        <v>103.55833333333332</v>
      </c>
      <c r="AQ18" s="366">
        <f t="shared" si="1"/>
        <v>83.633333333333326</v>
      </c>
      <c r="AR18" s="367">
        <f t="shared" si="22"/>
        <v>161.67499999999998</v>
      </c>
      <c r="AS18" s="368">
        <f t="shared" si="23"/>
        <v>415.5333333333333</v>
      </c>
      <c r="AT18" s="233">
        <f t="shared" si="27"/>
        <v>6.0222222222222213</v>
      </c>
    </row>
    <row r="19" spans="1:46" x14ac:dyDescent="0.35">
      <c r="A19" s="658" t="s">
        <v>297</v>
      </c>
      <c r="B19" s="636">
        <v>13</v>
      </c>
      <c r="C19" s="627" t="str">
        <f>VLOOKUP(B:B,'Start List Youth'!C:F,2,FALSE)</f>
        <v>VONLANTHEN Julie</v>
      </c>
      <c r="D19" s="628" t="str">
        <f>VLOOKUP(B:B,'Start List Youth'!C:F,4,FALSE)</f>
        <v>ASB</v>
      </c>
      <c r="E19" s="696"/>
      <c r="F19" s="697"/>
      <c r="G19" s="696"/>
      <c r="H19" s="697"/>
      <c r="I19" s="696"/>
      <c r="J19" s="697"/>
      <c r="K19" s="646">
        <f t="shared" si="2"/>
        <v>0</v>
      </c>
      <c r="L19" s="645">
        <f t="shared" si="3"/>
        <v>0</v>
      </c>
      <c r="M19" s="646">
        <f t="shared" si="4"/>
        <v>0</v>
      </c>
      <c r="N19" s="642">
        <f t="shared" si="5"/>
        <v>0</v>
      </c>
      <c r="O19" s="646">
        <f t="shared" si="24"/>
        <v>0</v>
      </c>
      <c r="P19" s="646">
        <f t="shared" si="6"/>
        <v>0</v>
      </c>
      <c r="Q19" s="698">
        <f t="shared" si="7"/>
        <v>0</v>
      </c>
      <c r="R19" s="646">
        <f t="shared" si="8"/>
        <v>0</v>
      </c>
      <c r="S19" s="646">
        <f t="shared" si="9"/>
        <v>0</v>
      </c>
      <c r="T19" s="698">
        <f t="shared" si="10"/>
        <v>0</v>
      </c>
      <c r="U19" s="646">
        <f t="shared" si="25"/>
        <v>0</v>
      </c>
      <c r="V19" s="699">
        <f t="shared" si="26"/>
        <v>0</v>
      </c>
      <c r="W19" s="696"/>
      <c r="X19" s="697"/>
      <c r="Y19" s="696"/>
      <c r="Z19" s="697"/>
      <c r="AA19" s="696"/>
      <c r="AB19" s="697"/>
      <c r="AC19" s="700"/>
      <c r="AD19" s="701"/>
      <c r="AE19" s="646">
        <f t="shared" si="11"/>
        <v>0</v>
      </c>
      <c r="AF19" s="698">
        <f t="shared" si="12"/>
        <v>0</v>
      </c>
      <c r="AG19" s="646">
        <f t="shared" si="13"/>
        <v>0</v>
      </c>
      <c r="AH19" s="646">
        <f t="shared" si="14"/>
        <v>0</v>
      </c>
      <c r="AI19" s="698">
        <f t="shared" si="15"/>
        <v>0</v>
      </c>
      <c r="AJ19" s="646">
        <f t="shared" si="16"/>
        <v>0</v>
      </c>
      <c r="AK19" s="646">
        <f t="shared" si="17"/>
        <v>0</v>
      </c>
      <c r="AL19" s="698">
        <f t="shared" si="18"/>
        <v>0</v>
      </c>
      <c r="AM19" s="646">
        <f t="shared" si="19"/>
        <v>0</v>
      </c>
      <c r="AN19" s="702">
        <f t="shared" si="20"/>
        <v>0</v>
      </c>
      <c r="AO19" s="705">
        <f t="shared" si="0"/>
        <v>0</v>
      </c>
      <c r="AP19" s="706">
        <f t="shared" si="21"/>
        <v>0</v>
      </c>
      <c r="AQ19" s="706">
        <f t="shared" si="1"/>
        <v>0</v>
      </c>
      <c r="AR19" s="707">
        <f t="shared" si="22"/>
        <v>0</v>
      </c>
      <c r="AS19" s="708">
        <f t="shared" si="23"/>
        <v>0</v>
      </c>
      <c r="AT19" s="703">
        <f t="shared" si="27"/>
        <v>0</v>
      </c>
    </row>
    <row r="20" spans="1:46" x14ac:dyDescent="0.35">
      <c r="A20" s="275"/>
      <c r="B20" s="97">
        <v>14</v>
      </c>
      <c r="C20" s="100" t="str">
        <f>VLOOKUP(B:B,'Start List Youth'!C:F,2,FALSE)</f>
        <v>ROBERT-NICOUD Alice</v>
      </c>
      <c r="D20" s="127" t="str">
        <f>VLOOKUP(B:B,'Start List Youth'!C:F,4,FALSE)</f>
        <v>MN</v>
      </c>
      <c r="E20" s="345">
        <v>62</v>
      </c>
      <c r="F20" s="346">
        <v>61</v>
      </c>
      <c r="G20" s="345">
        <v>69</v>
      </c>
      <c r="H20" s="346">
        <v>70</v>
      </c>
      <c r="I20" s="345">
        <v>76</v>
      </c>
      <c r="J20" s="346">
        <v>80</v>
      </c>
      <c r="K20" s="391">
        <f t="shared" si="2"/>
        <v>69</v>
      </c>
      <c r="L20" s="392">
        <f t="shared" si="3"/>
        <v>70.333333333333329</v>
      </c>
      <c r="M20" s="391">
        <f t="shared" si="4"/>
        <v>69</v>
      </c>
      <c r="N20" s="393">
        <f t="shared" si="5"/>
        <v>70.333333333333329</v>
      </c>
      <c r="O20" s="377">
        <f t="shared" si="24"/>
        <v>76</v>
      </c>
      <c r="P20" s="377">
        <f t="shared" si="6"/>
        <v>62</v>
      </c>
      <c r="Q20" s="378">
        <f t="shared" si="7"/>
        <v>69</v>
      </c>
      <c r="R20" s="377">
        <f t="shared" si="8"/>
        <v>80</v>
      </c>
      <c r="S20" s="377">
        <f t="shared" si="9"/>
        <v>61</v>
      </c>
      <c r="T20" s="378">
        <f t="shared" si="10"/>
        <v>70.222222222222214</v>
      </c>
      <c r="U20" s="379">
        <f t="shared" si="25"/>
        <v>69</v>
      </c>
      <c r="V20" s="388">
        <f t="shared" si="26"/>
        <v>91.288888888888877</v>
      </c>
      <c r="W20" s="345">
        <v>64</v>
      </c>
      <c r="X20" s="346">
        <v>57</v>
      </c>
      <c r="Y20" s="345">
        <v>73</v>
      </c>
      <c r="Z20" s="346">
        <v>72</v>
      </c>
      <c r="AA20" s="345">
        <v>73</v>
      </c>
      <c r="AB20" s="346">
        <v>59</v>
      </c>
      <c r="AC20" s="570">
        <v>52</v>
      </c>
      <c r="AD20" s="571">
        <v>48</v>
      </c>
      <c r="AE20" s="391">
        <f t="shared" si="11"/>
        <v>65.5</v>
      </c>
      <c r="AF20" s="397">
        <f t="shared" si="12"/>
        <v>59</v>
      </c>
      <c r="AG20" s="377">
        <f t="shared" si="13"/>
        <v>73</v>
      </c>
      <c r="AH20" s="377">
        <f t="shared" si="14"/>
        <v>52</v>
      </c>
      <c r="AI20" s="378">
        <f t="shared" si="15"/>
        <v>67.5</v>
      </c>
      <c r="AJ20" s="377">
        <f t="shared" si="16"/>
        <v>72</v>
      </c>
      <c r="AK20" s="377">
        <f t="shared" si="17"/>
        <v>48</v>
      </c>
      <c r="AL20" s="378">
        <f t="shared" si="18"/>
        <v>58.333333333333336</v>
      </c>
      <c r="AM20" s="379">
        <f t="shared" si="19"/>
        <v>114.75</v>
      </c>
      <c r="AN20" s="380">
        <f t="shared" si="20"/>
        <v>169.16666666666666</v>
      </c>
      <c r="AO20" s="61">
        <f t="shared" si="0"/>
        <v>69</v>
      </c>
      <c r="AP20" s="366">
        <f t="shared" si="21"/>
        <v>114.75</v>
      </c>
      <c r="AQ20" s="366">
        <f t="shared" si="1"/>
        <v>91.288888888888877</v>
      </c>
      <c r="AR20" s="367">
        <f t="shared" si="22"/>
        <v>169.16666666666666</v>
      </c>
      <c r="AS20" s="368">
        <f t="shared" si="23"/>
        <v>444.20555555555552</v>
      </c>
      <c r="AT20" s="233">
        <f t="shared" si="27"/>
        <v>6.437761674718196</v>
      </c>
    </row>
    <row r="21" spans="1:46" x14ac:dyDescent="0.35">
      <c r="A21" s="275"/>
      <c r="B21" s="97">
        <v>15</v>
      </c>
      <c r="C21" s="100" t="str">
        <f>VLOOKUP(B:B,'Start List Youth'!C:F,2,FALSE)</f>
        <v>MENDOLA Sofia</v>
      </c>
      <c r="D21" s="127" t="str">
        <f>VLOOKUP(B:B,'Start List Youth'!C:F,4,FALSE)</f>
        <v>LNZ</v>
      </c>
      <c r="E21" s="345">
        <v>77</v>
      </c>
      <c r="F21" s="346">
        <v>83</v>
      </c>
      <c r="G21" s="345">
        <v>82</v>
      </c>
      <c r="H21" s="346">
        <v>83</v>
      </c>
      <c r="I21" s="345">
        <v>78</v>
      </c>
      <c r="J21" s="346">
        <v>82</v>
      </c>
      <c r="K21" s="391">
        <f t="shared" si="2"/>
        <v>79</v>
      </c>
      <c r="L21" s="392">
        <f t="shared" si="3"/>
        <v>82.666666666666671</v>
      </c>
      <c r="M21" s="391">
        <f t="shared" si="4"/>
        <v>79</v>
      </c>
      <c r="N21" s="393">
        <f t="shared" si="5"/>
        <v>82.666666666666671</v>
      </c>
      <c r="O21" s="377">
        <f t="shared" si="24"/>
        <v>82</v>
      </c>
      <c r="P21" s="377">
        <f t="shared" si="6"/>
        <v>77</v>
      </c>
      <c r="Q21" s="378">
        <f t="shared" si="7"/>
        <v>78.666666666666671</v>
      </c>
      <c r="R21" s="377">
        <f t="shared" si="8"/>
        <v>83</v>
      </c>
      <c r="S21" s="377">
        <f t="shared" si="9"/>
        <v>82</v>
      </c>
      <c r="T21" s="378">
        <f t="shared" si="10"/>
        <v>82.777777777777786</v>
      </c>
      <c r="U21" s="379">
        <f t="shared" si="25"/>
        <v>78.666666666666671</v>
      </c>
      <c r="V21" s="388">
        <f t="shared" si="26"/>
        <v>107.61111111111113</v>
      </c>
      <c r="W21" s="345">
        <v>60</v>
      </c>
      <c r="X21" s="346">
        <v>60</v>
      </c>
      <c r="Y21" s="345">
        <v>74</v>
      </c>
      <c r="Z21" s="346">
        <v>75</v>
      </c>
      <c r="AA21" s="345">
        <v>75</v>
      </c>
      <c r="AB21" s="346">
        <v>73</v>
      </c>
      <c r="AC21" s="570">
        <v>65</v>
      </c>
      <c r="AD21" s="571">
        <v>62</v>
      </c>
      <c r="AE21" s="391">
        <f t="shared" si="11"/>
        <v>68.5</v>
      </c>
      <c r="AF21" s="397">
        <f t="shared" si="12"/>
        <v>67.5</v>
      </c>
      <c r="AG21" s="377">
        <f t="shared" si="13"/>
        <v>75</v>
      </c>
      <c r="AH21" s="377">
        <f t="shared" si="14"/>
        <v>60</v>
      </c>
      <c r="AI21" s="378">
        <f t="shared" si="15"/>
        <v>69.166666666666671</v>
      </c>
      <c r="AJ21" s="377">
        <f t="shared" si="16"/>
        <v>75</v>
      </c>
      <c r="AK21" s="377">
        <f t="shared" si="17"/>
        <v>60</v>
      </c>
      <c r="AL21" s="378">
        <f t="shared" si="18"/>
        <v>67.5</v>
      </c>
      <c r="AM21" s="379">
        <f t="shared" si="19"/>
        <v>117.58333333333334</v>
      </c>
      <c r="AN21" s="380">
        <f t="shared" si="20"/>
        <v>195.75</v>
      </c>
      <c r="AO21" s="61">
        <f t="shared" si="0"/>
        <v>78.666666666666671</v>
      </c>
      <c r="AP21" s="366">
        <f t="shared" si="21"/>
        <v>117.58333333333334</v>
      </c>
      <c r="AQ21" s="366">
        <f t="shared" si="1"/>
        <v>107.61111111111113</v>
      </c>
      <c r="AR21" s="367">
        <f t="shared" si="22"/>
        <v>195.75</v>
      </c>
      <c r="AS21" s="368">
        <f t="shared" si="23"/>
        <v>499.61111111111114</v>
      </c>
      <c r="AT21" s="233">
        <f t="shared" si="27"/>
        <v>7.2407407407407405</v>
      </c>
    </row>
    <row r="22" spans="1:46" x14ac:dyDescent="0.35">
      <c r="A22" s="275"/>
      <c r="B22" s="97">
        <v>16</v>
      </c>
      <c r="C22" s="100" t="str">
        <f>VLOOKUP(B:B,'Start List Youth'!C:F,2,FALSE)</f>
        <v>AURINO Mia</v>
      </c>
      <c r="D22" s="127" t="str">
        <f>VLOOKUP(B:B,'Start List Youth'!C:F,4,FALSE)</f>
        <v>LUG</v>
      </c>
      <c r="E22" s="345">
        <v>53</v>
      </c>
      <c r="F22" s="346">
        <v>49</v>
      </c>
      <c r="G22" s="345">
        <v>61</v>
      </c>
      <c r="H22" s="346">
        <v>59</v>
      </c>
      <c r="I22" s="345">
        <v>65</v>
      </c>
      <c r="J22" s="346">
        <v>67</v>
      </c>
      <c r="K22" s="391">
        <f t="shared" si="2"/>
        <v>59.666666666666664</v>
      </c>
      <c r="L22" s="392">
        <f t="shared" si="3"/>
        <v>58.333333333333336</v>
      </c>
      <c r="M22" s="391">
        <f t="shared" si="4"/>
        <v>59.666666666666664</v>
      </c>
      <c r="N22" s="393">
        <f t="shared" si="5"/>
        <v>58.333333333333336</v>
      </c>
      <c r="O22" s="377">
        <f t="shared" si="24"/>
        <v>65</v>
      </c>
      <c r="P22" s="377">
        <f t="shared" si="6"/>
        <v>53</v>
      </c>
      <c r="Q22" s="378">
        <f t="shared" si="7"/>
        <v>60.111111111111107</v>
      </c>
      <c r="R22" s="377">
        <f t="shared" si="8"/>
        <v>67</v>
      </c>
      <c r="S22" s="377">
        <f t="shared" si="9"/>
        <v>49</v>
      </c>
      <c r="T22" s="378">
        <f t="shared" si="10"/>
        <v>58.555555555555564</v>
      </c>
      <c r="U22" s="379">
        <f t="shared" si="25"/>
        <v>60.111111111111107</v>
      </c>
      <c r="V22" s="388">
        <f t="shared" si="26"/>
        <v>76.122222222222234</v>
      </c>
      <c r="W22" s="345">
        <v>57</v>
      </c>
      <c r="X22" s="346">
        <v>55</v>
      </c>
      <c r="Y22" s="345">
        <v>60</v>
      </c>
      <c r="Z22" s="346">
        <v>62</v>
      </c>
      <c r="AA22" s="345">
        <v>62</v>
      </c>
      <c r="AB22" s="346">
        <v>57</v>
      </c>
      <c r="AC22" s="570">
        <v>51</v>
      </c>
      <c r="AD22" s="571">
        <v>46</v>
      </c>
      <c r="AE22" s="391">
        <f t="shared" si="11"/>
        <v>57.5</v>
      </c>
      <c r="AF22" s="397">
        <f t="shared" si="12"/>
        <v>55</v>
      </c>
      <c r="AG22" s="377">
        <f t="shared" si="13"/>
        <v>62</v>
      </c>
      <c r="AH22" s="377">
        <f t="shared" si="14"/>
        <v>51</v>
      </c>
      <c r="AI22" s="378">
        <f t="shared" si="15"/>
        <v>58.166666666666664</v>
      </c>
      <c r="AJ22" s="377">
        <f t="shared" si="16"/>
        <v>62</v>
      </c>
      <c r="AK22" s="377">
        <f t="shared" si="17"/>
        <v>46</v>
      </c>
      <c r="AL22" s="378">
        <f t="shared" si="18"/>
        <v>55.666666666666664</v>
      </c>
      <c r="AM22" s="379">
        <f t="shared" si="19"/>
        <v>98.883333333333326</v>
      </c>
      <c r="AN22" s="380">
        <f t="shared" si="20"/>
        <v>161.43333333333331</v>
      </c>
      <c r="AO22" s="61">
        <f t="shared" si="0"/>
        <v>60.111111111111107</v>
      </c>
      <c r="AP22" s="366">
        <f t="shared" si="21"/>
        <v>98.883333333333326</v>
      </c>
      <c r="AQ22" s="366">
        <f t="shared" si="1"/>
        <v>76.122222222222234</v>
      </c>
      <c r="AR22" s="367">
        <f t="shared" si="22"/>
        <v>161.43333333333331</v>
      </c>
      <c r="AS22" s="368">
        <f t="shared" si="23"/>
        <v>396.54999999999995</v>
      </c>
      <c r="AT22" s="233">
        <f t="shared" si="27"/>
        <v>5.7471014492753607</v>
      </c>
    </row>
    <row r="23" spans="1:46" x14ac:dyDescent="0.35">
      <c r="A23" s="275"/>
      <c r="B23" s="97">
        <v>17</v>
      </c>
      <c r="C23" s="100" t="str">
        <f>VLOOKUP(B:B,'Start List Youth'!C:F,2,FALSE)</f>
        <v>ORIOL CRUELLAS Blanca</v>
      </c>
      <c r="D23" s="127" t="str">
        <f>VLOOKUP(B:B,'Start List Youth'!C:F,4,FALSE)</f>
        <v>RFN</v>
      </c>
      <c r="E23" s="345">
        <v>60</v>
      </c>
      <c r="F23" s="346">
        <v>55</v>
      </c>
      <c r="G23" s="345">
        <v>53</v>
      </c>
      <c r="H23" s="346">
        <v>50</v>
      </c>
      <c r="I23" s="345">
        <v>67</v>
      </c>
      <c r="J23" s="346">
        <v>71</v>
      </c>
      <c r="K23" s="391">
        <f t="shared" si="2"/>
        <v>60</v>
      </c>
      <c r="L23" s="392">
        <f t="shared" si="3"/>
        <v>58.666666666666664</v>
      </c>
      <c r="M23" s="391">
        <f t="shared" si="4"/>
        <v>60</v>
      </c>
      <c r="N23" s="393">
        <f t="shared" si="5"/>
        <v>58.666666666666664</v>
      </c>
      <c r="O23" s="377">
        <f t="shared" si="24"/>
        <v>67</v>
      </c>
      <c r="P23" s="377">
        <f t="shared" si="6"/>
        <v>53</v>
      </c>
      <c r="Q23" s="378">
        <f t="shared" si="7"/>
        <v>60</v>
      </c>
      <c r="R23" s="377">
        <f t="shared" si="8"/>
        <v>71</v>
      </c>
      <c r="S23" s="377">
        <f t="shared" si="9"/>
        <v>50</v>
      </c>
      <c r="T23" s="378">
        <f t="shared" si="10"/>
        <v>57.444444444444436</v>
      </c>
      <c r="U23" s="379">
        <f t="shared" si="25"/>
        <v>60</v>
      </c>
      <c r="V23" s="388">
        <f t="shared" si="26"/>
        <v>74.677777777777763</v>
      </c>
      <c r="W23" s="345">
        <v>58</v>
      </c>
      <c r="X23" s="346">
        <v>54</v>
      </c>
      <c r="Y23" s="345">
        <v>60</v>
      </c>
      <c r="Z23" s="346">
        <v>56</v>
      </c>
      <c r="AA23" s="345">
        <v>60</v>
      </c>
      <c r="AB23" s="346">
        <v>60</v>
      </c>
      <c r="AC23" s="570">
        <v>48</v>
      </c>
      <c r="AD23" s="571">
        <v>51</v>
      </c>
      <c r="AE23" s="391">
        <f t="shared" si="11"/>
        <v>56.5</v>
      </c>
      <c r="AF23" s="397">
        <f t="shared" si="12"/>
        <v>55.25</v>
      </c>
      <c r="AG23" s="377">
        <f t="shared" si="13"/>
        <v>60</v>
      </c>
      <c r="AH23" s="377">
        <f t="shared" si="14"/>
        <v>48</v>
      </c>
      <c r="AI23" s="378">
        <f t="shared" si="15"/>
        <v>58.166666666666664</v>
      </c>
      <c r="AJ23" s="377">
        <f t="shared" si="16"/>
        <v>60</v>
      </c>
      <c r="AK23" s="377">
        <f t="shared" si="17"/>
        <v>51</v>
      </c>
      <c r="AL23" s="378">
        <f t="shared" si="18"/>
        <v>55.083333333333336</v>
      </c>
      <c r="AM23" s="379">
        <f t="shared" si="19"/>
        <v>98.883333333333326</v>
      </c>
      <c r="AN23" s="380">
        <f t="shared" si="20"/>
        <v>159.74166666666667</v>
      </c>
      <c r="AO23" s="61">
        <f t="shared" si="0"/>
        <v>60</v>
      </c>
      <c r="AP23" s="366">
        <f t="shared" si="21"/>
        <v>98.883333333333326</v>
      </c>
      <c r="AQ23" s="366">
        <f t="shared" si="1"/>
        <v>74.677777777777763</v>
      </c>
      <c r="AR23" s="367">
        <f t="shared" si="22"/>
        <v>159.74166666666667</v>
      </c>
      <c r="AS23" s="368">
        <f t="shared" si="23"/>
        <v>393.30277777777775</v>
      </c>
      <c r="AT23" s="233">
        <f t="shared" si="27"/>
        <v>5.7000402576489524</v>
      </c>
    </row>
    <row r="24" spans="1:46" x14ac:dyDescent="0.35">
      <c r="A24" s="275"/>
      <c r="B24" s="97">
        <v>18</v>
      </c>
      <c r="C24" s="100" t="str">
        <f>VLOOKUP(B:B,'Start List Youth'!C:F,2,FALSE)</f>
        <v>GRUNDTVIG Cecilia</v>
      </c>
      <c r="D24" s="127" t="str">
        <f>VLOOKUP(B:B,'Start List Youth'!C:F,4,FALSE)</f>
        <v>LNZ</v>
      </c>
      <c r="E24" s="345">
        <v>73</v>
      </c>
      <c r="F24" s="346">
        <v>76</v>
      </c>
      <c r="G24" s="345">
        <v>62</v>
      </c>
      <c r="H24" s="346">
        <v>66</v>
      </c>
      <c r="I24" s="345">
        <v>73</v>
      </c>
      <c r="J24" s="346">
        <v>75</v>
      </c>
      <c r="K24" s="391">
        <f t="shared" si="2"/>
        <v>69.333333333333329</v>
      </c>
      <c r="L24" s="392">
        <f t="shared" si="3"/>
        <v>72.333333333333329</v>
      </c>
      <c r="M24" s="391">
        <f t="shared" si="4"/>
        <v>69.333333333333329</v>
      </c>
      <c r="N24" s="393">
        <f t="shared" si="5"/>
        <v>72.333333333333329</v>
      </c>
      <c r="O24" s="377">
        <f t="shared" si="24"/>
        <v>73</v>
      </c>
      <c r="P24" s="377">
        <f t="shared" si="6"/>
        <v>62</v>
      </c>
      <c r="Q24" s="378">
        <f t="shared" si="7"/>
        <v>70.555555555555543</v>
      </c>
      <c r="R24" s="377">
        <f t="shared" si="8"/>
        <v>76</v>
      </c>
      <c r="S24" s="377">
        <f t="shared" si="9"/>
        <v>66</v>
      </c>
      <c r="T24" s="378">
        <f t="shared" si="10"/>
        <v>73.222222222222214</v>
      </c>
      <c r="U24" s="379">
        <f t="shared" si="25"/>
        <v>70.555555555555543</v>
      </c>
      <c r="V24" s="388">
        <f t="shared" si="26"/>
        <v>95.188888888888883</v>
      </c>
      <c r="W24" s="345">
        <v>62</v>
      </c>
      <c r="X24" s="346">
        <v>59</v>
      </c>
      <c r="Y24" s="345">
        <v>66</v>
      </c>
      <c r="Z24" s="346">
        <v>65</v>
      </c>
      <c r="AA24" s="345">
        <v>63</v>
      </c>
      <c r="AB24" s="346">
        <v>61</v>
      </c>
      <c r="AC24" s="570">
        <v>62</v>
      </c>
      <c r="AD24" s="571">
        <v>58</v>
      </c>
      <c r="AE24" s="391">
        <f t="shared" si="11"/>
        <v>63.25</v>
      </c>
      <c r="AF24" s="397">
        <f t="shared" si="12"/>
        <v>60.75</v>
      </c>
      <c r="AG24" s="377">
        <f t="shared" si="13"/>
        <v>66</v>
      </c>
      <c r="AH24" s="377">
        <f t="shared" si="14"/>
        <v>62</v>
      </c>
      <c r="AI24" s="378">
        <f t="shared" si="15"/>
        <v>62.75</v>
      </c>
      <c r="AJ24" s="377">
        <f t="shared" si="16"/>
        <v>65</v>
      </c>
      <c r="AK24" s="377">
        <f t="shared" si="17"/>
        <v>58</v>
      </c>
      <c r="AL24" s="378">
        <f t="shared" si="18"/>
        <v>60.25</v>
      </c>
      <c r="AM24" s="379">
        <f t="shared" si="19"/>
        <v>106.675</v>
      </c>
      <c r="AN24" s="380">
        <f t="shared" si="20"/>
        <v>174.72499999999999</v>
      </c>
      <c r="AO24" s="61">
        <f t="shared" si="0"/>
        <v>70.555555555555543</v>
      </c>
      <c r="AP24" s="366">
        <f t="shared" si="21"/>
        <v>106.675</v>
      </c>
      <c r="AQ24" s="366">
        <f t="shared" si="1"/>
        <v>95.188888888888883</v>
      </c>
      <c r="AR24" s="367">
        <f t="shared" si="22"/>
        <v>174.72499999999999</v>
      </c>
      <c r="AS24" s="368">
        <f t="shared" si="23"/>
        <v>447.14444444444439</v>
      </c>
      <c r="AT24" s="233">
        <f t="shared" si="27"/>
        <v>6.4803542673107888</v>
      </c>
    </row>
    <row r="25" spans="1:46" x14ac:dyDescent="0.35">
      <c r="A25" s="275"/>
      <c r="B25" s="97">
        <v>19</v>
      </c>
      <c r="C25" s="100" t="str">
        <f>VLOOKUP(B:B,'Start List Youth'!C:F,2,FALSE)</f>
        <v>AFFOLTER Elena</v>
      </c>
      <c r="D25" s="127" t="str">
        <f>VLOOKUP(B:B,'Start List Youth'!C:F,4,FALSE)</f>
        <v>LNZ</v>
      </c>
      <c r="E25" s="345">
        <v>64</v>
      </c>
      <c r="F25" s="346">
        <v>70</v>
      </c>
      <c r="G25" s="345">
        <v>64</v>
      </c>
      <c r="H25" s="346">
        <v>60</v>
      </c>
      <c r="I25" s="345">
        <v>70</v>
      </c>
      <c r="J25" s="346">
        <v>74</v>
      </c>
      <c r="K25" s="391">
        <f t="shared" si="2"/>
        <v>66</v>
      </c>
      <c r="L25" s="392">
        <f t="shared" si="3"/>
        <v>68</v>
      </c>
      <c r="M25" s="391">
        <f t="shared" si="4"/>
        <v>66</v>
      </c>
      <c r="N25" s="393">
        <f t="shared" si="5"/>
        <v>68</v>
      </c>
      <c r="O25" s="377">
        <f t="shared" si="24"/>
        <v>70</v>
      </c>
      <c r="P25" s="377">
        <f t="shared" si="6"/>
        <v>64</v>
      </c>
      <c r="Q25" s="378">
        <f t="shared" si="7"/>
        <v>65.333333333333329</v>
      </c>
      <c r="R25" s="377">
        <f t="shared" si="8"/>
        <v>74</v>
      </c>
      <c r="S25" s="377">
        <f t="shared" si="9"/>
        <v>60</v>
      </c>
      <c r="T25" s="378">
        <f t="shared" si="10"/>
        <v>68.666666666666671</v>
      </c>
      <c r="U25" s="379">
        <f t="shared" si="25"/>
        <v>65.333333333333329</v>
      </c>
      <c r="V25" s="388">
        <f t="shared" si="26"/>
        <v>89.26666666666668</v>
      </c>
      <c r="W25" s="345">
        <v>53</v>
      </c>
      <c r="X25" s="346">
        <v>51</v>
      </c>
      <c r="Y25" s="345">
        <v>61</v>
      </c>
      <c r="Z25" s="346">
        <v>63</v>
      </c>
      <c r="AA25" s="345">
        <v>68</v>
      </c>
      <c r="AB25" s="346">
        <v>65</v>
      </c>
      <c r="AC25" s="570">
        <v>63</v>
      </c>
      <c r="AD25" s="571">
        <v>56</v>
      </c>
      <c r="AE25" s="391">
        <f t="shared" si="11"/>
        <v>61.25</v>
      </c>
      <c r="AF25" s="397">
        <f t="shared" si="12"/>
        <v>58.75</v>
      </c>
      <c r="AG25" s="377">
        <f t="shared" si="13"/>
        <v>68</v>
      </c>
      <c r="AH25" s="377">
        <f t="shared" si="14"/>
        <v>53</v>
      </c>
      <c r="AI25" s="378">
        <f t="shared" si="15"/>
        <v>61.75</v>
      </c>
      <c r="AJ25" s="377">
        <f t="shared" si="16"/>
        <v>65</v>
      </c>
      <c r="AK25" s="377">
        <f t="shared" si="17"/>
        <v>51</v>
      </c>
      <c r="AL25" s="378">
        <f t="shared" si="18"/>
        <v>59.25</v>
      </c>
      <c r="AM25" s="379">
        <f t="shared" si="19"/>
        <v>104.97499999999999</v>
      </c>
      <c r="AN25" s="380">
        <f t="shared" si="20"/>
        <v>171.82499999999999</v>
      </c>
      <c r="AO25" s="61">
        <f t="shared" si="0"/>
        <v>65.333333333333329</v>
      </c>
      <c r="AP25" s="366">
        <f t="shared" si="21"/>
        <v>104.97499999999999</v>
      </c>
      <c r="AQ25" s="366">
        <f t="shared" si="1"/>
        <v>89.26666666666668</v>
      </c>
      <c r="AR25" s="367">
        <f t="shared" si="22"/>
        <v>171.82499999999999</v>
      </c>
      <c r="AS25" s="368">
        <f t="shared" si="23"/>
        <v>431.40000000000003</v>
      </c>
      <c r="AT25" s="233">
        <f t="shared" si="27"/>
        <v>6.2521739130434781</v>
      </c>
    </row>
    <row r="26" spans="1:46" x14ac:dyDescent="0.35">
      <c r="A26" s="275"/>
      <c r="B26" s="97">
        <v>20</v>
      </c>
      <c r="C26" s="100" t="str">
        <f>VLOOKUP(B:B,'Start List Youth'!C:F,2,FALSE)</f>
        <v>SCHWÖBEL Paula</v>
      </c>
      <c r="D26" s="127" t="str">
        <f>VLOOKUP(B:B,'Start List Youth'!C:F,4,FALSE)</f>
        <v>LNZ</v>
      </c>
      <c r="E26" s="345">
        <v>85</v>
      </c>
      <c r="F26" s="346">
        <v>87</v>
      </c>
      <c r="G26" s="345">
        <v>77</v>
      </c>
      <c r="H26" s="346">
        <v>72</v>
      </c>
      <c r="I26" s="345">
        <v>77</v>
      </c>
      <c r="J26" s="346">
        <v>76</v>
      </c>
      <c r="K26" s="391">
        <f t="shared" si="2"/>
        <v>79.666666666666671</v>
      </c>
      <c r="L26" s="392">
        <f t="shared" si="3"/>
        <v>78.333333333333329</v>
      </c>
      <c r="M26" s="391">
        <f t="shared" si="4"/>
        <v>79.666666666666671</v>
      </c>
      <c r="N26" s="393">
        <f t="shared" si="5"/>
        <v>78.333333333333329</v>
      </c>
      <c r="O26" s="377">
        <f t="shared" si="24"/>
        <v>85</v>
      </c>
      <c r="P26" s="377">
        <f t="shared" si="6"/>
        <v>77</v>
      </c>
      <c r="Q26" s="378">
        <f t="shared" si="7"/>
        <v>78.777777777777786</v>
      </c>
      <c r="R26" s="377">
        <f t="shared" si="8"/>
        <v>87</v>
      </c>
      <c r="S26" s="377">
        <f t="shared" si="9"/>
        <v>72</v>
      </c>
      <c r="T26" s="378">
        <f t="shared" si="10"/>
        <v>77.555555555555543</v>
      </c>
      <c r="U26" s="379">
        <f t="shared" si="25"/>
        <v>78.777777777777786</v>
      </c>
      <c r="V26" s="388">
        <f t="shared" si="26"/>
        <v>100.82222222222221</v>
      </c>
      <c r="W26" s="345">
        <v>61</v>
      </c>
      <c r="X26" s="346">
        <v>62</v>
      </c>
      <c r="Y26" s="345">
        <v>75</v>
      </c>
      <c r="Z26" s="346">
        <v>73</v>
      </c>
      <c r="AA26" s="345">
        <v>76</v>
      </c>
      <c r="AB26" s="346">
        <v>75</v>
      </c>
      <c r="AC26" s="570">
        <v>67</v>
      </c>
      <c r="AD26" s="571">
        <v>65</v>
      </c>
      <c r="AE26" s="391">
        <f t="shared" si="11"/>
        <v>69.75</v>
      </c>
      <c r="AF26" s="397">
        <f t="shared" si="12"/>
        <v>68.75</v>
      </c>
      <c r="AG26" s="377">
        <f t="shared" si="13"/>
        <v>76</v>
      </c>
      <c r="AH26" s="377">
        <f t="shared" si="14"/>
        <v>61</v>
      </c>
      <c r="AI26" s="378">
        <f t="shared" si="15"/>
        <v>70.583333333333329</v>
      </c>
      <c r="AJ26" s="377">
        <f t="shared" si="16"/>
        <v>75</v>
      </c>
      <c r="AK26" s="377">
        <f t="shared" si="17"/>
        <v>62</v>
      </c>
      <c r="AL26" s="378">
        <f t="shared" si="18"/>
        <v>68.916666666666671</v>
      </c>
      <c r="AM26" s="379">
        <f t="shared" si="19"/>
        <v>119.99166666666666</v>
      </c>
      <c r="AN26" s="380">
        <f t="shared" si="20"/>
        <v>199.85833333333335</v>
      </c>
      <c r="AO26" s="61">
        <f t="shared" si="0"/>
        <v>78.777777777777786</v>
      </c>
      <c r="AP26" s="366">
        <f t="shared" si="21"/>
        <v>119.99166666666666</v>
      </c>
      <c r="AQ26" s="366">
        <f t="shared" si="1"/>
        <v>100.82222222222221</v>
      </c>
      <c r="AR26" s="367">
        <f t="shared" si="22"/>
        <v>199.85833333333335</v>
      </c>
      <c r="AS26" s="368">
        <f t="shared" si="23"/>
        <v>499.45</v>
      </c>
      <c r="AT26" s="233">
        <f t="shared" si="27"/>
        <v>7.2384057971014482</v>
      </c>
    </row>
    <row r="27" spans="1:46" x14ac:dyDescent="0.35">
      <c r="A27" s="275"/>
      <c r="B27" s="97">
        <v>21</v>
      </c>
      <c r="C27" s="100" t="str">
        <f>VLOOKUP(B:B,'Start List Youth'!C:F,2,FALSE)</f>
        <v>GRIECO Alessia</v>
      </c>
      <c r="D27" s="127" t="str">
        <f>VLOOKUP(B:B,'Start List Youth'!C:F,4,FALSE)</f>
        <v>FLOS</v>
      </c>
      <c r="E27" s="345">
        <v>63</v>
      </c>
      <c r="F27" s="346">
        <v>66</v>
      </c>
      <c r="G27" s="345">
        <v>67</v>
      </c>
      <c r="H27" s="346">
        <v>68</v>
      </c>
      <c r="I27" s="345">
        <v>72</v>
      </c>
      <c r="J27" s="346">
        <v>77</v>
      </c>
      <c r="K27" s="391">
        <f t="shared" si="2"/>
        <v>67.333333333333329</v>
      </c>
      <c r="L27" s="392">
        <f t="shared" si="3"/>
        <v>70.333333333333329</v>
      </c>
      <c r="M27" s="391">
        <f t="shared" si="4"/>
        <v>67.333333333333329</v>
      </c>
      <c r="N27" s="393">
        <f t="shared" si="5"/>
        <v>70.333333333333329</v>
      </c>
      <c r="O27" s="377">
        <f t="shared" si="24"/>
        <v>72</v>
      </c>
      <c r="P27" s="377">
        <f t="shared" si="6"/>
        <v>63</v>
      </c>
      <c r="Q27" s="378">
        <f t="shared" si="7"/>
        <v>67.222222222222214</v>
      </c>
      <c r="R27" s="377">
        <f t="shared" si="8"/>
        <v>77</v>
      </c>
      <c r="S27" s="377">
        <f t="shared" si="9"/>
        <v>66</v>
      </c>
      <c r="T27" s="378">
        <f t="shared" si="10"/>
        <v>69.555555555555543</v>
      </c>
      <c r="U27" s="379">
        <f t="shared" si="25"/>
        <v>67.222222222222214</v>
      </c>
      <c r="V27" s="388">
        <f t="shared" si="26"/>
        <v>90.422222222222203</v>
      </c>
      <c r="W27" s="345">
        <v>58</v>
      </c>
      <c r="X27" s="346">
        <v>56</v>
      </c>
      <c r="Y27" s="345">
        <v>73</v>
      </c>
      <c r="Z27" s="346">
        <v>61</v>
      </c>
      <c r="AA27" s="345">
        <v>66</v>
      </c>
      <c r="AB27" s="346">
        <v>63</v>
      </c>
      <c r="AC27" s="570">
        <v>59</v>
      </c>
      <c r="AD27" s="571">
        <v>55</v>
      </c>
      <c r="AE27" s="391">
        <f t="shared" si="11"/>
        <v>64</v>
      </c>
      <c r="AF27" s="397">
        <f t="shared" si="12"/>
        <v>58.75</v>
      </c>
      <c r="AG27" s="377">
        <f t="shared" si="13"/>
        <v>73</v>
      </c>
      <c r="AH27" s="377">
        <f t="shared" si="14"/>
        <v>58</v>
      </c>
      <c r="AI27" s="378">
        <f t="shared" si="15"/>
        <v>63</v>
      </c>
      <c r="AJ27" s="377">
        <f t="shared" si="16"/>
        <v>63</v>
      </c>
      <c r="AK27" s="377">
        <f t="shared" si="17"/>
        <v>55</v>
      </c>
      <c r="AL27" s="378">
        <f t="shared" si="18"/>
        <v>58.583333333333336</v>
      </c>
      <c r="AM27" s="379">
        <f t="shared" si="19"/>
        <v>107.1</v>
      </c>
      <c r="AN27" s="380">
        <f t="shared" si="20"/>
        <v>169.89166666666668</v>
      </c>
      <c r="AO27" s="61">
        <f t="shared" si="0"/>
        <v>67.222222222222214</v>
      </c>
      <c r="AP27" s="366">
        <f t="shared" si="21"/>
        <v>107.1</v>
      </c>
      <c r="AQ27" s="366">
        <f t="shared" si="1"/>
        <v>90.422222222222203</v>
      </c>
      <c r="AR27" s="367">
        <f t="shared" si="22"/>
        <v>169.89166666666668</v>
      </c>
      <c r="AS27" s="368">
        <f t="shared" si="23"/>
        <v>434.63611111111106</v>
      </c>
      <c r="AT27" s="233">
        <f t="shared" si="27"/>
        <v>6.2990740740740732</v>
      </c>
    </row>
    <row r="28" spans="1:46" x14ac:dyDescent="0.35">
      <c r="A28" s="275"/>
      <c r="B28" s="97">
        <v>22</v>
      </c>
      <c r="C28" s="100" t="str">
        <f>VLOOKUP(B:B,'Start List Youth'!C:F,2,FALSE)</f>
        <v>MAURER-CECCHINI Valentine</v>
      </c>
      <c r="D28" s="127" t="str">
        <f>VLOOKUP(B:B,'Start List Youth'!C:F,4,FALSE)</f>
        <v>VA</v>
      </c>
      <c r="E28" s="345">
        <v>55</v>
      </c>
      <c r="F28" s="346">
        <v>53</v>
      </c>
      <c r="G28" s="345">
        <v>57</v>
      </c>
      <c r="H28" s="346">
        <v>55</v>
      </c>
      <c r="I28" s="345">
        <v>67</v>
      </c>
      <c r="J28" s="346">
        <v>71</v>
      </c>
      <c r="K28" s="391">
        <f t="shared" si="2"/>
        <v>59.666666666666664</v>
      </c>
      <c r="L28" s="392">
        <f t="shared" si="3"/>
        <v>59.666666666666664</v>
      </c>
      <c r="M28" s="391">
        <f t="shared" si="4"/>
        <v>59.666666666666664</v>
      </c>
      <c r="N28" s="393">
        <f t="shared" si="5"/>
        <v>59.666666666666664</v>
      </c>
      <c r="O28" s="377">
        <f t="shared" si="24"/>
        <v>67</v>
      </c>
      <c r="P28" s="377">
        <f t="shared" si="6"/>
        <v>55</v>
      </c>
      <c r="Q28" s="378">
        <f t="shared" si="7"/>
        <v>58.777777777777771</v>
      </c>
      <c r="R28" s="377">
        <f t="shared" si="8"/>
        <v>71</v>
      </c>
      <c r="S28" s="377">
        <f t="shared" si="9"/>
        <v>53</v>
      </c>
      <c r="T28" s="378">
        <f t="shared" si="10"/>
        <v>58.111111111111107</v>
      </c>
      <c r="U28" s="379">
        <f t="shared" si="25"/>
        <v>58.777777777777771</v>
      </c>
      <c r="V28" s="388">
        <f t="shared" si="26"/>
        <v>75.544444444444437</v>
      </c>
      <c r="W28" s="345">
        <v>58</v>
      </c>
      <c r="X28" s="346">
        <v>46</v>
      </c>
      <c r="Y28" s="345">
        <v>55</v>
      </c>
      <c r="Z28" s="346">
        <v>50</v>
      </c>
      <c r="AA28" s="345">
        <v>61</v>
      </c>
      <c r="AB28" s="346">
        <v>48</v>
      </c>
      <c r="AC28" s="570">
        <v>60</v>
      </c>
      <c r="AD28" s="571">
        <v>57</v>
      </c>
      <c r="AE28" s="391">
        <f t="shared" si="11"/>
        <v>58.5</v>
      </c>
      <c r="AF28" s="397">
        <f t="shared" si="12"/>
        <v>50.25</v>
      </c>
      <c r="AG28" s="377">
        <f t="shared" si="13"/>
        <v>61</v>
      </c>
      <c r="AH28" s="377">
        <f t="shared" si="14"/>
        <v>55</v>
      </c>
      <c r="AI28" s="378">
        <f t="shared" si="15"/>
        <v>58.833333333333336</v>
      </c>
      <c r="AJ28" s="377">
        <f t="shared" si="16"/>
        <v>57</v>
      </c>
      <c r="AK28" s="377">
        <f t="shared" si="17"/>
        <v>46</v>
      </c>
      <c r="AL28" s="378">
        <f t="shared" si="18"/>
        <v>49.416666666666664</v>
      </c>
      <c r="AM28" s="379">
        <f t="shared" si="19"/>
        <v>100.01666666666667</v>
      </c>
      <c r="AN28" s="380">
        <f t="shared" si="20"/>
        <v>143.30833333333331</v>
      </c>
      <c r="AO28" s="61">
        <f t="shared" si="0"/>
        <v>58.777777777777771</v>
      </c>
      <c r="AP28" s="366">
        <f t="shared" si="21"/>
        <v>100.01666666666667</v>
      </c>
      <c r="AQ28" s="366">
        <f t="shared" si="1"/>
        <v>75.544444444444437</v>
      </c>
      <c r="AR28" s="367">
        <f t="shared" si="22"/>
        <v>143.30833333333331</v>
      </c>
      <c r="AS28" s="368">
        <f t="shared" si="23"/>
        <v>377.64722222222213</v>
      </c>
      <c r="AT28" s="233">
        <f t="shared" si="27"/>
        <v>5.4731481481481463</v>
      </c>
    </row>
    <row r="29" spans="1:46" x14ac:dyDescent="0.35">
      <c r="A29" s="275"/>
      <c r="B29" s="97">
        <v>23</v>
      </c>
      <c r="C29" s="100" t="str">
        <f>VLOOKUP(B:B,'Start List Youth'!C:F,2,FALSE)</f>
        <v>CARBONNEAU Camille</v>
      </c>
      <c r="D29" s="127" t="str">
        <f>VLOOKUP(B:B,'Start List Youth'!C:F,4,FALSE)</f>
        <v>SVB</v>
      </c>
      <c r="E29" s="345">
        <v>58</v>
      </c>
      <c r="F29" s="346">
        <v>50</v>
      </c>
      <c r="G29" s="345">
        <v>60</v>
      </c>
      <c r="H29" s="346">
        <v>61</v>
      </c>
      <c r="I29" s="345">
        <v>68</v>
      </c>
      <c r="J29" s="346">
        <v>70</v>
      </c>
      <c r="K29" s="391">
        <f t="shared" si="2"/>
        <v>62</v>
      </c>
      <c r="L29" s="392">
        <f t="shared" si="3"/>
        <v>60.333333333333336</v>
      </c>
      <c r="M29" s="391">
        <f t="shared" si="4"/>
        <v>62</v>
      </c>
      <c r="N29" s="393">
        <f t="shared" si="5"/>
        <v>60.333333333333336</v>
      </c>
      <c r="O29" s="377">
        <f t="shared" si="24"/>
        <v>68</v>
      </c>
      <c r="P29" s="377">
        <f t="shared" si="6"/>
        <v>58</v>
      </c>
      <c r="Q29" s="378">
        <f t="shared" si="7"/>
        <v>61.333333333333336</v>
      </c>
      <c r="R29" s="377">
        <f t="shared" si="8"/>
        <v>70</v>
      </c>
      <c r="S29" s="377">
        <f t="shared" si="9"/>
        <v>50</v>
      </c>
      <c r="T29" s="378">
        <f t="shared" si="10"/>
        <v>60.555555555555564</v>
      </c>
      <c r="U29" s="379">
        <f t="shared" si="25"/>
        <v>61.333333333333336</v>
      </c>
      <c r="V29" s="388">
        <f t="shared" si="26"/>
        <v>78.722222222222243</v>
      </c>
      <c r="W29" s="345">
        <v>62</v>
      </c>
      <c r="X29" s="346">
        <v>54</v>
      </c>
      <c r="Y29" s="345">
        <v>73</v>
      </c>
      <c r="Z29" s="346">
        <v>65</v>
      </c>
      <c r="AA29" s="345">
        <v>70</v>
      </c>
      <c r="AB29" s="346">
        <v>64</v>
      </c>
      <c r="AC29" s="570">
        <v>63</v>
      </c>
      <c r="AD29" s="571">
        <v>54</v>
      </c>
      <c r="AE29" s="391">
        <f t="shared" si="11"/>
        <v>67</v>
      </c>
      <c r="AF29" s="397">
        <f t="shared" si="12"/>
        <v>59.25</v>
      </c>
      <c r="AG29" s="377">
        <f t="shared" si="13"/>
        <v>73</v>
      </c>
      <c r="AH29" s="377">
        <f t="shared" si="14"/>
        <v>62</v>
      </c>
      <c r="AI29" s="378">
        <f t="shared" si="15"/>
        <v>66.666666666666671</v>
      </c>
      <c r="AJ29" s="377">
        <f t="shared" si="16"/>
        <v>65</v>
      </c>
      <c r="AK29" s="377">
        <f t="shared" si="17"/>
        <v>54</v>
      </c>
      <c r="AL29" s="378">
        <f t="shared" si="18"/>
        <v>59.083333333333336</v>
      </c>
      <c r="AM29" s="379">
        <f t="shared" si="19"/>
        <v>113.33333333333334</v>
      </c>
      <c r="AN29" s="380">
        <f t="shared" si="20"/>
        <v>171.34166666666667</v>
      </c>
      <c r="AO29" s="61">
        <f t="shared" si="0"/>
        <v>61.333333333333336</v>
      </c>
      <c r="AP29" s="366">
        <f t="shared" si="21"/>
        <v>113.33333333333334</v>
      </c>
      <c r="AQ29" s="366">
        <f t="shared" si="1"/>
        <v>78.722222222222243</v>
      </c>
      <c r="AR29" s="367">
        <f t="shared" si="22"/>
        <v>171.34166666666667</v>
      </c>
      <c r="AS29" s="368">
        <f t="shared" si="23"/>
        <v>424.73055555555561</v>
      </c>
      <c r="AT29" s="233">
        <f t="shared" si="27"/>
        <v>6.1555152979066028</v>
      </c>
    </row>
    <row r="30" spans="1:46" x14ac:dyDescent="0.35">
      <c r="A30" s="275"/>
      <c r="B30" s="97">
        <v>24</v>
      </c>
      <c r="C30" s="100" t="str">
        <f>VLOOKUP(B:B,'Start List Youth'!C:F,2,FALSE)</f>
        <v>SCHEUZGER Zoé</v>
      </c>
      <c r="D30" s="127" t="str">
        <f>VLOOKUP(B:B,'Start List Youth'!C:F,4,FALSE)</f>
        <v>ASB</v>
      </c>
      <c r="E30" s="345">
        <v>64</v>
      </c>
      <c r="F30" s="346">
        <v>75</v>
      </c>
      <c r="G30" s="345">
        <v>70</v>
      </c>
      <c r="H30" s="346">
        <v>72</v>
      </c>
      <c r="I30" s="345">
        <v>74</v>
      </c>
      <c r="J30" s="346">
        <v>76</v>
      </c>
      <c r="K30" s="391">
        <f t="shared" si="2"/>
        <v>69.333333333333329</v>
      </c>
      <c r="L30" s="392">
        <f t="shared" si="3"/>
        <v>74.333333333333329</v>
      </c>
      <c r="M30" s="391">
        <f t="shared" si="4"/>
        <v>69.333333333333329</v>
      </c>
      <c r="N30" s="393">
        <f t="shared" si="5"/>
        <v>74.333333333333329</v>
      </c>
      <c r="O30" s="377">
        <f t="shared" si="24"/>
        <v>74</v>
      </c>
      <c r="P30" s="377">
        <f t="shared" si="6"/>
        <v>64</v>
      </c>
      <c r="Q30" s="378">
        <f t="shared" si="7"/>
        <v>69.555555555555543</v>
      </c>
      <c r="R30" s="377">
        <f t="shared" si="8"/>
        <v>76</v>
      </c>
      <c r="S30" s="377">
        <f t="shared" si="9"/>
        <v>72</v>
      </c>
      <c r="T30" s="378">
        <f t="shared" si="10"/>
        <v>74.555555555555543</v>
      </c>
      <c r="U30" s="379">
        <f t="shared" si="25"/>
        <v>69.555555555555543</v>
      </c>
      <c r="V30" s="388">
        <f t="shared" si="26"/>
        <v>96.922222222222203</v>
      </c>
      <c r="W30" s="345">
        <v>63</v>
      </c>
      <c r="X30" s="346">
        <v>55</v>
      </c>
      <c r="Y30" s="345">
        <v>72</v>
      </c>
      <c r="Z30" s="346">
        <v>64</v>
      </c>
      <c r="AA30" s="345">
        <v>68</v>
      </c>
      <c r="AB30" s="346">
        <v>60</v>
      </c>
      <c r="AC30" s="570">
        <v>58</v>
      </c>
      <c r="AD30" s="571">
        <v>53</v>
      </c>
      <c r="AE30" s="391">
        <f t="shared" si="11"/>
        <v>65.25</v>
      </c>
      <c r="AF30" s="397">
        <f t="shared" si="12"/>
        <v>58</v>
      </c>
      <c r="AG30" s="377">
        <f t="shared" si="13"/>
        <v>72</v>
      </c>
      <c r="AH30" s="377">
        <f t="shared" si="14"/>
        <v>58</v>
      </c>
      <c r="AI30" s="378">
        <f t="shared" si="15"/>
        <v>65.416666666666671</v>
      </c>
      <c r="AJ30" s="377">
        <f t="shared" si="16"/>
        <v>64</v>
      </c>
      <c r="AK30" s="377">
        <f t="shared" si="17"/>
        <v>53</v>
      </c>
      <c r="AL30" s="378">
        <f t="shared" si="18"/>
        <v>57.666666666666664</v>
      </c>
      <c r="AM30" s="379">
        <f t="shared" si="19"/>
        <v>111.20833333333334</v>
      </c>
      <c r="AN30" s="380">
        <f t="shared" si="20"/>
        <v>167.23333333333332</v>
      </c>
      <c r="AO30" s="61">
        <f t="shared" si="0"/>
        <v>69.555555555555543</v>
      </c>
      <c r="AP30" s="366">
        <f t="shared" si="21"/>
        <v>111.20833333333334</v>
      </c>
      <c r="AQ30" s="366">
        <f t="shared" si="1"/>
        <v>96.922222222222203</v>
      </c>
      <c r="AR30" s="367">
        <f t="shared" si="22"/>
        <v>167.23333333333332</v>
      </c>
      <c r="AS30" s="368">
        <f t="shared" si="23"/>
        <v>444.91944444444437</v>
      </c>
      <c r="AT30" s="233">
        <f t="shared" si="27"/>
        <v>6.4481078904991929</v>
      </c>
    </row>
    <row r="31" spans="1:46" x14ac:dyDescent="0.35">
      <c r="A31" s="658" t="s">
        <v>297</v>
      </c>
      <c r="B31" s="636">
        <v>25</v>
      </c>
      <c r="C31" s="627" t="str">
        <f>VLOOKUP(B:B,'Start List Youth'!C:F,2,FALSE)</f>
        <v>ALESSI Giulia</v>
      </c>
      <c r="D31" s="628" t="str">
        <f>VLOOKUP(B:B,'Start List Youth'!C:F,4,FALSE)</f>
        <v>MORG</v>
      </c>
      <c r="E31" s="696"/>
      <c r="F31" s="697"/>
      <c r="G31" s="696"/>
      <c r="H31" s="697"/>
      <c r="I31" s="696"/>
      <c r="J31" s="697"/>
      <c r="K31" s="646">
        <f t="shared" si="2"/>
        <v>0</v>
      </c>
      <c r="L31" s="645">
        <f t="shared" si="3"/>
        <v>0</v>
      </c>
      <c r="M31" s="646">
        <f t="shared" si="4"/>
        <v>0</v>
      </c>
      <c r="N31" s="642">
        <f t="shared" si="5"/>
        <v>0</v>
      </c>
      <c r="O31" s="646">
        <f t="shared" si="24"/>
        <v>0</v>
      </c>
      <c r="P31" s="646">
        <f t="shared" si="6"/>
        <v>0</v>
      </c>
      <c r="Q31" s="698">
        <f t="shared" si="7"/>
        <v>0</v>
      </c>
      <c r="R31" s="646">
        <f t="shared" si="8"/>
        <v>0</v>
      </c>
      <c r="S31" s="646">
        <f t="shared" si="9"/>
        <v>0</v>
      </c>
      <c r="T31" s="698">
        <f t="shared" si="10"/>
        <v>0</v>
      </c>
      <c r="U31" s="646">
        <f t="shared" si="25"/>
        <v>0</v>
      </c>
      <c r="V31" s="699">
        <f t="shared" si="26"/>
        <v>0</v>
      </c>
      <c r="W31" s="696"/>
      <c r="X31" s="697"/>
      <c r="Y31" s="696"/>
      <c r="Z31" s="697"/>
      <c r="AA31" s="696"/>
      <c r="AB31" s="697"/>
      <c r="AC31" s="700"/>
      <c r="AD31" s="701"/>
      <c r="AE31" s="646">
        <f t="shared" si="11"/>
        <v>0</v>
      </c>
      <c r="AF31" s="698">
        <f t="shared" si="12"/>
        <v>0</v>
      </c>
      <c r="AG31" s="646">
        <f t="shared" si="13"/>
        <v>0</v>
      </c>
      <c r="AH31" s="646">
        <f t="shared" si="14"/>
        <v>0</v>
      </c>
      <c r="AI31" s="698">
        <f t="shared" si="15"/>
        <v>0</v>
      </c>
      <c r="AJ31" s="646">
        <f t="shared" si="16"/>
        <v>0</v>
      </c>
      <c r="AK31" s="646">
        <f t="shared" si="17"/>
        <v>0</v>
      </c>
      <c r="AL31" s="698">
        <f t="shared" si="18"/>
        <v>0</v>
      </c>
      <c r="AM31" s="646">
        <f t="shared" si="19"/>
        <v>0</v>
      </c>
      <c r="AN31" s="702">
        <f t="shared" si="20"/>
        <v>0</v>
      </c>
      <c r="AO31" s="705">
        <f t="shared" si="0"/>
        <v>0</v>
      </c>
      <c r="AP31" s="706">
        <f t="shared" si="21"/>
        <v>0</v>
      </c>
      <c r="AQ31" s="706">
        <f t="shared" si="1"/>
        <v>0</v>
      </c>
      <c r="AR31" s="707">
        <f t="shared" si="22"/>
        <v>0</v>
      </c>
      <c r="AS31" s="708">
        <f t="shared" si="23"/>
        <v>0</v>
      </c>
      <c r="AT31" s="703">
        <f t="shared" si="27"/>
        <v>0</v>
      </c>
    </row>
    <row r="32" spans="1:46" x14ac:dyDescent="0.35">
      <c r="A32" s="658" t="s">
        <v>297</v>
      </c>
      <c r="B32" s="636">
        <v>26</v>
      </c>
      <c r="C32" s="627" t="str">
        <f>VLOOKUP(B:B,'Start List Youth'!C:F,2,FALSE)</f>
        <v>SCHMID Leona</v>
      </c>
      <c r="D32" s="628" t="str">
        <f>VLOOKUP(B:B,'Start List Youth'!C:F,4,FALSE)</f>
        <v>ASB</v>
      </c>
      <c r="E32" s="696"/>
      <c r="F32" s="697"/>
      <c r="G32" s="696"/>
      <c r="H32" s="697"/>
      <c r="I32" s="696"/>
      <c r="J32" s="697"/>
      <c r="K32" s="646">
        <f t="shared" si="2"/>
        <v>0</v>
      </c>
      <c r="L32" s="645">
        <f t="shared" si="3"/>
        <v>0</v>
      </c>
      <c r="M32" s="646">
        <f t="shared" si="4"/>
        <v>0</v>
      </c>
      <c r="N32" s="642">
        <f t="shared" si="5"/>
        <v>0</v>
      </c>
      <c r="O32" s="646">
        <f t="shared" si="24"/>
        <v>0</v>
      </c>
      <c r="P32" s="646">
        <f t="shared" si="6"/>
        <v>0</v>
      </c>
      <c r="Q32" s="698">
        <f t="shared" si="7"/>
        <v>0</v>
      </c>
      <c r="R32" s="646">
        <f t="shared" si="8"/>
        <v>0</v>
      </c>
      <c r="S32" s="646">
        <f t="shared" si="9"/>
        <v>0</v>
      </c>
      <c r="T32" s="698">
        <f t="shared" si="10"/>
        <v>0</v>
      </c>
      <c r="U32" s="646">
        <f t="shared" si="25"/>
        <v>0</v>
      </c>
      <c r="V32" s="699">
        <f t="shared" si="26"/>
        <v>0</v>
      </c>
      <c r="W32" s="696"/>
      <c r="X32" s="697"/>
      <c r="Y32" s="696"/>
      <c r="Z32" s="697"/>
      <c r="AA32" s="696"/>
      <c r="AB32" s="697"/>
      <c r="AC32" s="700"/>
      <c r="AD32" s="701"/>
      <c r="AE32" s="646">
        <f t="shared" si="11"/>
        <v>0</v>
      </c>
      <c r="AF32" s="698">
        <f t="shared" si="12"/>
        <v>0</v>
      </c>
      <c r="AG32" s="646">
        <f t="shared" si="13"/>
        <v>0</v>
      </c>
      <c r="AH32" s="646">
        <f t="shared" si="14"/>
        <v>0</v>
      </c>
      <c r="AI32" s="698">
        <f t="shared" si="15"/>
        <v>0</v>
      </c>
      <c r="AJ32" s="646">
        <f t="shared" si="16"/>
        <v>0</v>
      </c>
      <c r="AK32" s="646">
        <f t="shared" si="17"/>
        <v>0</v>
      </c>
      <c r="AL32" s="698">
        <f t="shared" si="18"/>
        <v>0</v>
      </c>
      <c r="AM32" s="646">
        <f t="shared" si="19"/>
        <v>0</v>
      </c>
      <c r="AN32" s="702">
        <f t="shared" si="20"/>
        <v>0</v>
      </c>
      <c r="AO32" s="705">
        <f t="shared" si="0"/>
        <v>0</v>
      </c>
      <c r="AP32" s="706">
        <f t="shared" si="21"/>
        <v>0</v>
      </c>
      <c r="AQ32" s="706">
        <f t="shared" si="1"/>
        <v>0</v>
      </c>
      <c r="AR32" s="707">
        <f t="shared" si="22"/>
        <v>0</v>
      </c>
      <c r="AS32" s="708">
        <f t="shared" si="23"/>
        <v>0</v>
      </c>
      <c r="AT32" s="703">
        <f t="shared" si="27"/>
        <v>0</v>
      </c>
    </row>
    <row r="33" spans="1:46" x14ac:dyDescent="0.35">
      <c r="A33" s="275"/>
      <c r="B33" s="97">
        <v>27</v>
      </c>
      <c r="C33" s="100" t="str">
        <f>VLOOKUP(B:B,'Start List Youth'!C:F,2,FALSE)</f>
        <v>SALOMEZ Maïa</v>
      </c>
      <c r="D33" s="127" t="str">
        <f>VLOOKUP(B:B,'Start List Youth'!C:F,4,FALSE)</f>
        <v>VA</v>
      </c>
      <c r="E33" s="345">
        <v>58</v>
      </c>
      <c r="F33" s="346">
        <v>53</v>
      </c>
      <c r="G33" s="345">
        <v>64</v>
      </c>
      <c r="H33" s="346">
        <v>60</v>
      </c>
      <c r="I33" s="345">
        <v>65</v>
      </c>
      <c r="J33" s="346">
        <v>70</v>
      </c>
      <c r="K33" s="391">
        <f t="shared" si="2"/>
        <v>62.333333333333336</v>
      </c>
      <c r="L33" s="392">
        <f t="shared" si="3"/>
        <v>61</v>
      </c>
      <c r="M33" s="391">
        <f t="shared" si="4"/>
        <v>62.333333333333336</v>
      </c>
      <c r="N33" s="393">
        <f t="shared" si="5"/>
        <v>61</v>
      </c>
      <c r="O33" s="377">
        <f t="shared" si="24"/>
        <v>65</v>
      </c>
      <c r="P33" s="377">
        <f t="shared" si="6"/>
        <v>58</v>
      </c>
      <c r="Q33" s="378">
        <f t="shared" si="7"/>
        <v>62.888888888888893</v>
      </c>
      <c r="R33" s="377">
        <f t="shared" si="8"/>
        <v>70</v>
      </c>
      <c r="S33" s="377">
        <f t="shared" si="9"/>
        <v>53</v>
      </c>
      <c r="T33" s="378">
        <f t="shared" si="10"/>
        <v>60.666666666666664</v>
      </c>
      <c r="U33" s="379">
        <f t="shared" si="25"/>
        <v>62.888888888888893</v>
      </c>
      <c r="V33" s="388">
        <f t="shared" si="26"/>
        <v>78.86666666666666</v>
      </c>
      <c r="W33" s="345">
        <v>56</v>
      </c>
      <c r="X33" s="522">
        <v>0</v>
      </c>
      <c r="Y33" s="345">
        <v>56</v>
      </c>
      <c r="Z33" s="522">
        <v>0</v>
      </c>
      <c r="AA33" s="345">
        <v>58</v>
      </c>
      <c r="AB33" s="522">
        <v>0</v>
      </c>
      <c r="AC33" s="570">
        <v>60</v>
      </c>
      <c r="AD33" s="572">
        <v>0</v>
      </c>
      <c r="AE33" s="391">
        <f t="shared" si="11"/>
        <v>57.5</v>
      </c>
      <c r="AF33" s="397">
        <f t="shared" si="12"/>
        <v>0</v>
      </c>
      <c r="AG33" s="377">
        <f t="shared" si="13"/>
        <v>60</v>
      </c>
      <c r="AH33" s="377">
        <f t="shared" si="14"/>
        <v>56</v>
      </c>
      <c r="AI33" s="378">
        <f t="shared" si="15"/>
        <v>57.166666666666664</v>
      </c>
      <c r="AJ33" s="377">
        <f t="shared" si="16"/>
        <v>0</v>
      </c>
      <c r="AK33" s="377">
        <f t="shared" si="17"/>
        <v>0</v>
      </c>
      <c r="AL33" s="378">
        <f t="shared" si="18"/>
        <v>0</v>
      </c>
      <c r="AM33" s="379">
        <f t="shared" si="19"/>
        <v>97.183333333333323</v>
      </c>
      <c r="AN33" s="380">
        <f t="shared" si="20"/>
        <v>0</v>
      </c>
      <c r="AO33" s="61">
        <f t="shared" si="0"/>
        <v>62.888888888888893</v>
      </c>
      <c r="AP33" s="366">
        <f t="shared" si="21"/>
        <v>97.183333333333323</v>
      </c>
      <c r="AQ33" s="366">
        <f t="shared" si="1"/>
        <v>78.86666666666666</v>
      </c>
      <c r="AR33" s="367">
        <f t="shared" si="22"/>
        <v>0</v>
      </c>
      <c r="AS33" s="368">
        <f t="shared" si="23"/>
        <v>238.93888888888887</v>
      </c>
      <c r="AT33" s="233">
        <f t="shared" si="27"/>
        <v>3.4628824476650557</v>
      </c>
    </row>
    <row r="34" spans="1:46" x14ac:dyDescent="0.35">
      <c r="A34" s="275"/>
      <c r="B34" s="97">
        <v>28</v>
      </c>
      <c r="C34" s="100" t="str">
        <f>VLOOKUP(B:B,'Start List Youth'!C:F,2,FALSE)</f>
        <v>NENNI Linda</v>
      </c>
      <c r="D34" s="127" t="str">
        <f>VLOOKUP(B:B,'Start List Youth'!C:F,4,FALSE)</f>
        <v>LUG</v>
      </c>
      <c r="E34" s="345">
        <v>73</v>
      </c>
      <c r="F34" s="346">
        <v>55</v>
      </c>
      <c r="G34" s="345">
        <v>70</v>
      </c>
      <c r="H34" s="346">
        <v>68</v>
      </c>
      <c r="I34" s="345">
        <v>64</v>
      </c>
      <c r="J34" s="346">
        <v>62</v>
      </c>
      <c r="K34" s="391">
        <f t="shared" si="2"/>
        <v>69</v>
      </c>
      <c r="L34" s="392">
        <f t="shared" si="3"/>
        <v>61.666666666666664</v>
      </c>
      <c r="M34" s="391">
        <f t="shared" si="4"/>
        <v>69</v>
      </c>
      <c r="N34" s="393">
        <f t="shared" si="5"/>
        <v>61.666666666666664</v>
      </c>
      <c r="O34" s="377">
        <f t="shared" si="24"/>
        <v>73</v>
      </c>
      <c r="P34" s="377">
        <f t="shared" si="6"/>
        <v>64</v>
      </c>
      <c r="Q34" s="378">
        <f t="shared" si="7"/>
        <v>69.333333333333329</v>
      </c>
      <c r="R34" s="377">
        <f t="shared" si="8"/>
        <v>68</v>
      </c>
      <c r="S34" s="377">
        <f t="shared" si="9"/>
        <v>55</v>
      </c>
      <c r="T34" s="378">
        <f t="shared" si="10"/>
        <v>61.777777777777771</v>
      </c>
      <c r="U34" s="379">
        <f t="shared" si="25"/>
        <v>69.333333333333329</v>
      </c>
      <c r="V34" s="388">
        <f t="shared" si="26"/>
        <v>80.311111111111103</v>
      </c>
      <c r="W34" s="345">
        <v>54</v>
      </c>
      <c r="X34" s="346">
        <v>58</v>
      </c>
      <c r="Y34" s="345">
        <v>57</v>
      </c>
      <c r="Z34" s="346">
        <v>63</v>
      </c>
      <c r="AA34" s="345">
        <v>62</v>
      </c>
      <c r="AB34" s="346">
        <v>63</v>
      </c>
      <c r="AC34" s="570">
        <v>61</v>
      </c>
      <c r="AD34" s="571">
        <v>58</v>
      </c>
      <c r="AE34" s="391">
        <f t="shared" si="11"/>
        <v>58.5</v>
      </c>
      <c r="AF34" s="397">
        <f t="shared" si="12"/>
        <v>60.5</v>
      </c>
      <c r="AG34" s="377">
        <f t="shared" si="13"/>
        <v>62</v>
      </c>
      <c r="AH34" s="377">
        <f t="shared" si="14"/>
        <v>54</v>
      </c>
      <c r="AI34" s="378">
        <f t="shared" si="15"/>
        <v>58.833333333333336</v>
      </c>
      <c r="AJ34" s="377">
        <f t="shared" si="16"/>
        <v>63</v>
      </c>
      <c r="AK34" s="377">
        <f t="shared" si="17"/>
        <v>58</v>
      </c>
      <c r="AL34" s="378">
        <f t="shared" si="18"/>
        <v>60.5</v>
      </c>
      <c r="AM34" s="379">
        <f t="shared" si="19"/>
        <v>100.01666666666667</v>
      </c>
      <c r="AN34" s="380">
        <f t="shared" si="20"/>
        <v>175.45</v>
      </c>
      <c r="AO34" s="61">
        <f t="shared" si="0"/>
        <v>69.333333333333329</v>
      </c>
      <c r="AP34" s="366">
        <f t="shared" si="21"/>
        <v>100.01666666666667</v>
      </c>
      <c r="AQ34" s="366">
        <f t="shared" si="1"/>
        <v>80.311111111111103</v>
      </c>
      <c r="AR34" s="367">
        <f t="shared" si="22"/>
        <v>175.45</v>
      </c>
      <c r="AS34" s="368">
        <f t="shared" si="23"/>
        <v>425.11111111111109</v>
      </c>
      <c r="AT34" s="233">
        <f t="shared" si="27"/>
        <v>6.1610305958132034</v>
      </c>
    </row>
    <row r="35" spans="1:46" x14ac:dyDescent="0.35">
      <c r="A35" s="275"/>
      <c r="B35" s="97">
        <v>29</v>
      </c>
      <c r="C35" s="100" t="str">
        <f>VLOOKUP(B:B,'Start List Youth'!C:F,2,FALSE)</f>
        <v>LA PORTA Aurora</v>
      </c>
      <c r="D35" s="127" t="str">
        <f>VLOOKUP(B:B,'Start List Youth'!C:F,4,FALSE)</f>
        <v>SVB</v>
      </c>
      <c r="E35" s="345">
        <v>90</v>
      </c>
      <c r="F35" s="346">
        <v>70</v>
      </c>
      <c r="G35" s="345">
        <v>80</v>
      </c>
      <c r="H35" s="346">
        <v>82</v>
      </c>
      <c r="I35" s="345">
        <v>77</v>
      </c>
      <c r="J35" s="346">
        <v>82</v>
      </c>
      <c r="K35" s="391">
        <f t="shared" si="2"/>
        <v>82.333333333333329</v>
      </c>
      <c r="L35" s="392">
        <f t="shared" si="3"/>
        <v>78</v>
      </c>
      <c r="M35" s="391">
        <f t="shared" si="4"/>
        <v>82.333333333333329</v>
      </c>
      <c r="N35" s="393">
        <f t="shared" si="5"/>
        <v>78</v>
      </c>
      <c r="O35" s="377">
        <f t="shared" si="24"/>
        <v>90</v>
      </c>
      <c r="P35" s="377">
        <f t="shared" si="6"/>
        <v>77</v>
      </c>
      <c r="Q35" s="378">
        <f t="shared" si="7"/>
        <v>81.555555555555543</v>
      </c>
      <c r="R35" s="377">
        <f t="shared" si="8"/>
        <v>82</v>
      </c>
      <c r="S35" s="377">
        <f t="shared" si="9"/>
        <v>70</v>
      </c>
      <c r="T35" s="378">
        <f t="shared" si="10"/>
        <v>79.333333333333329</v>
      </c>
      <c r="U35" s="379">
        <f t="shared" si="25"/>
        <v>81.555555555555543</v>
      </c>
      <c r="V35" s="388">
        <f t="shared" si="26"/>
        <v>103.13333333333333</v>
      </c>
      <c r="W35" s="345">
        <v>62</v>
      </c>
      <c r="X35" s="346">
        <v>60</v>
      </c>
      <c r="Y35" s="345">
        <v>85</v>
      </c>
      <c r="Z35" s="346">
        <v>75</v>
      </c>
      <c r="AA35" s="345">
        <v>75</v>
      </c>
      <c r="AB35" s="346">
        <v>68</v>
      </c>
      <c r="AC35" s="570">
        <v>80</v>
      </c>
      <c r="AD35" s="571">
        <v>73</v>
      </c>
      <c r="AE35" s="391">
        <f t="shared" si="11"/>
        <v>75.5</v>
      </c>
      <c r="AF35" s="397">
        <f t="shared" si="12"/>
        <v>69</v>
      </c>
      <c r="AG35" s="377">
        <f t="shared" si="13"/>
        <v>85</v>
      </c>
      <c r="AH35" s="377">
        <f t="shared" si="14"/>
        <v>62</v>
      </c>
      <c r="AI35" s="378">
        <f t="shared" si="15"/>
        <v>76.833333333333329</v>
      </c>
      <c r="AJ35" s="377">
        <f t="shared" si="16"/>
        <v>75</v>
      </c>
      <c r="AK35" s="377">
        <f t="shared" si="17"/>
        <v>60</v>
      </c>
      <c r="AL35" s="378">
        <f t="shared" si="18"/>
        <v>70</v>
      </c>
      <c r="AM35" s="379">
        <f t="shared" si="19"/>
        <v>130.61666666666665</v>
      </c>
      <c r="AN35" s="380">
        <f t="shared" si="20"/>
        <v>203</v>
      </c>
      <c r="AO35" s="61">
        <f t="shared" si="0"/>
        <v>81.555555555555543</v>
      </c>
      <c r="AP35" s="366">
        <f t="shared" si="21"/>
        <v>130.61666666666665</v>
      </c>
      <c r="AQ35" s="366">
        <f t="shared" si="1"/>
        <v>103.13333333333333</v>
      </c>
      <c r="AR35" s="367">
        <f t="shared" si="22"/>
        <v>203</v>
      </c>
      <c r="AS35" s="368">
        <f t="shared" si="23"/>
        <v>518.30555555555554</v>
      </c>
      <c r="AT35" s="233">
        <f t="shared" si="27"/>
        <v>7.5116747181964572</v>
      </c>
    </row>
    <row r="36" spans="1:46" x14ac:dyDescent="0.35">
      <c r="A36" s="275"/>
      <c r="B36" s="97">
        <v>30</v>
      </c>
      <c r="C36" s="100" t="str">
        <f>VLOOKUP(B:B,'Start List Youth'!C:F,2,FALSE)</f>
        <v>TRÖSCH Naira</v>
      </c>
      <c r="D36" s="127" t="str">
        <f>VLOOKUP(B:B,'Start List Youth'!C:F,4,FALSE)</f>
        <v>ASB</v>
      </c>
      <c r="E36" s="345">
        <v>70</v>
      </c>
      <c r="F36" s="346">
        <v>73</v>
      </c>
      <c r="G36" s="345">
        <v>72</v>
      </c>
      <c r="H36" s="346">
        <v>65</v>
      </c>
      <c r="I36" s="345">
        <v>73</v>
      </c>
      <c r="J36" s="346">
        <v>77</v>
      </c>
      <c r="K36" s="391">
        <f t="shared" si="2"/>
        <v>71.666666666666671</v>
      </c>
      <c r="L36" s="392">
        <f t="shared" si="3"/>
        <v>71.666666666666671</v>
      </c>
      <c r="M36" s="391">
        <f t="shared" si="4"/>
        <v>71.666666666666671</v>
      </c>
      <c r="N36" s="393">
        <f t="shared" si="5"/>
        <v>71.666666666666671</v>
      </c>
      <c r="O36" s="377">
        <f t="shared" si="24"/>
        <v>73</v>
      </c>
      <c r="P36" s="377">
        <f t="shared" si="6"/>
        <v>70</v>
      </c>
      <c r="Q36" s="378">
        <f t="shared" si="7"/>
        <v>71.777777777777786</v>
      </c>
      <c r="R36" s="377">
        <f t="shared" si="8"/>
        <v>77</v>
      </c>
      <c r="S36" s="377">
        <f t="shared" si="9"/>
        <v>65</v>
      </c>
      <c r="T36" s="378">
        <f t="shared" si="10"/>
        <v>72.111111111111128</v>
      </c>
      <c r="U36" s="379">
        <f t="shared" si="25"/>
        <v>71.777777777777786</v>
      </c>
      <c r="V36" s="388">
        <f t="shared" si="26"/>
        <v>93.744444444444468</v>
      </c>
      <c r="W36" s="345">
        <v>72</v>
      </c>
      <c r="X36" s="346">
        <v>64</v>
      </c>
      <c r="Y36" s="345">
        <v>83</v>
      </c>
      <c r="Z36" s="346">
        <v>74</v>
      </c>
      <c r="AA36" s="345">
        <v>77</v>
      </c>
      <c r="AB36" s="346">
        <v>72</v>
      </c>
      <c r="AC36" s="570">
        <v>76</v>
      </c>
      <c r="AD36" s="571">
        <v>70</v>
      </c>
      <c r="AE36" s="391">
        <f t="shared" si="11"/>
        <v>77</v>
      </c>
      <c r="AF36" s="397">
        <f t="shared" si="12"/>
        <v>70</v>
      </c>
      <c r="AG36" s="377">
        <f t="shared" si="13"/>
        <v>83</v>
      </c>
      <c r="AH36" s="377">
        <f t="shared" si="14"/>
        <v>72</v>
      </c>
      <c r="AI36" s="378">
        <f t="shared" si="15"/>
        <v>76.666666666666671</v>
      </c>
      <c r="AJ36" s="377">
        <f t="shared" si="16"/>
        <v>74</v>
      </c>
      <c r="AK36" s="377">
        <f t="shared" si="17"/>
        <v>64</v>
      </c>
      <c r="AL36" s="378">
        <f t="shared" si="18"/>
        <v>70.666666666666671</v>
      </c>
      <c r="AM36" s="379">
        <f t="shared" si="19"/>
        <v>130.33333333333334</v>
      </c>
      <c r="AN36" s="380">
        <f t="shared" si="20"/>
        <v>204.93333333333334</v>
      </c>
      <c r="AO36" s="61">
        <f t="shared" si="0"/>
        <v>71.777777777777786</v>
      </c>
      <c r="AP36" s="366">
        <f t="shared" si="21"/>
        <v>130.33333333333334</v>
      </c>
      <c r="AQ36" s="366">
        <f t="shared" si="1"/>
        <v>93.744444444444468</v>
      </c>
      <c r="AR36" s="367">
        <f t="shared" si="22"/>
        <v>204.93333333333334</v>
      </c>
      <c r="AS36" s="368">
        <f t="shared" si="23"/>
        <v>500.78888888888895</v>
      </c>
      <c r="AT36" s="233">
        <f t="shared" si="27"/>
        <v>7.2578099838969408</v>
      </c>
    </row>
    <row r="37" spans="1:46" x14ac:dyDescent="0.35">
      <c r="A37" s="275"/>
      <c r="B37" s="97">
        <v>31</v>
      </c>
      <c r="C37" s="100" t="str">
        <f>VLOOKUP(B:B,'Start List Youth'!C:F,2,FALSE)</f>
        <v>ANDREEVA Nikol</v>
      </c>
      <c r="D37" s="127" t="str">
        <f>VLOOKUP(B:B,'Start List Youth'!C:F,4,FALSE)</f>
        <v>FLOS</v>
      </c>
      <c r="E37" s="345">
        <v>68</v>
      </c>
      <c r="F37" s="346">
        <v>65</v>
      </c>
      <c r="G37" s="345">
        <v>67</v>
      </c>
      <c r="H37" s="346">
        <v>58</v>
      </c>
      <c r="I37" s="345">
        <v>67</v>
      </c>
      <c r="J37" s="346">
        <v>64</v>
      </c>
      <c r="K37" s="391">
        <f t="shared" si="2"/>
        <v>67.333333333333329</v>
      </c>
      <c r="L37" s="392">
        <f t="shared" si="3"/>
        <v>62.333333333333336</v>
      </c>
      <c r="M37" s="391">
        <f t="shared" si="4"/>
        <v>67.333333333333329</v>
      </c>
      <c r="N37" s="393">
        <f t="shared" si="5"/>
        <v>62.333333333333336</v>
      </c>
      <c r="O37" s="377">
        <f t="shared" si="24"/>
        <v>68</v>
      </c>
      <c r="P37" s="377">
        <f t="shared" si="6"/>
        <v>67</v>
      </c>
      <c r="Q37" s="378">
        <f t="shared" si="7"/>
        <v>67.222222222222214</v>
      </c>
      <c r="R37" s="377">
        <f t="shared" si="8"/>
        <v>65</v>
      </c>
      <c r="S37" s="377">
        <f t="shared" si="9"/>
        <v>58</v>
      </c>
      <c r="T37" s="378">
        <f t="shared" si="10"/>
        <v>62.888888888888893</v>
      </c>
      <c r="U37" s="379">
        <f t="shared" si="25"/>
        <v>67.222222222222214</v>
      </c>
      <c r="V37" s="388">
        <f t="shared" si="26"/>
        <v>81.75555555555556</v>
      </c>
      <c r="W37" s="345">
        <v>67</v>
      </c>
      <c r="X37" s="346">
        <v>65</v>
      </c>
      <c r="Y37" s="345">
        <v>72</v>
      </c>
      <c r="Z37" s="346">
        <v>70</v>
      </c>
      <c r="AA37" s="345">
        <v>70</v>
      </c>
      <c r="AB37" s="346">
        <v>63</v>
      </c>
      <c r="AC37" s="570">
        <v>65</v>
      </c>
      <c r="AD37" s="571">
        <v>63</v>
      </c>
      <c r="AE37" s="391">
        <f t="shared" si="11"/>
        <v>68.5</v>
      </c>
      <c r="AF37" s="397">
        <f t="shared" si="12"/>
        <v>65.25</v>
      </c>
      <c r="AG37" s="377">
        <f t="shared" si="13"/>
        <v>72</v>
      </c>
      <c r="AH37" s="377">
        <f t="shared" si="14"/>
        <v>65</v>
      </c>
      <c r="AI37" s="378">
        <f t="shared" si="15"/>
        <v>68.5</v>
      </c>
      <c r="AJ37" s="377">
        <f t="shared" si="16"/>
        <v>70</v>
      </c>
      <c r="AK37" s="377">
        <f t="shared" si="17"/>
        <v>63</v>
      </c>
      <c r="AL37" s="378">
        <f t="shared" si="18"/>
        <v>64.416666666666671</v>
      </c>
      <c r="AM37" s="379">
        <f t="shared" si="19"/>
        <v>116.45</v>
      </c>
      <c r="AN37" s="380">
        <f t="shared" si="20"/>
        <v>186.80833333333334</v>
      </c>
      <c r="AO37" s="61">
        <f t="shared" si="0"/>
        <v>67.222222222222214</v>
      </c>
      <c r="AP37" s="366">
        <f t="shared" si="21"/>
        <v>116.45</v>
      </c>
      <c r="AQ37" s="366">
        <f t="shared" si="1"/>
        <v>81.75555555555556</v>
      </c>
      <c r="AR37" s="367">
        <f t="shared" si="22"/>
        <v>186.80833333333334</v>
      </c>
      <c r="AS37" s="368">
        <f t="shared" si="23"/>
        <v>452.23611111111114</v>
      </c>
      <c r="AT37" s="233">
        <f t="shared" si="27"/>
        <v>6.5541465378421906</v>
      </c>
    </row>
    <row r="38" spans="1:46" x14ac:dyDescent="0.35">
      <c r="A38" s="275"/>
      <c r="B38" s="97">
        <v>32</v>
      </c>
      <c r="C38" s="100" t="str">
        <f>VLOOKUP(B:B,'Start List Youth'!C:F,2,FALSE)</f>
        <v>MERI Dalia Nayla</v>
      </c>
      <c r="D38" s="127" t="str">
        <f>VLOOKUP(B:B,'Start List Youth'!C:F,4,FALSE)</f>
        <v>SRSO</v>
      </c>
      <c r="E38" s="345">
        <v>70</v>
      </c>
      <c r="F38" s="346">
        <v>70</v>
      </c>
      <c r="G38" s="345">
        <v>55</v>
      </c>
      <c r="H38" s="346">
        <v>53</v>
      </c>
      <c r="I38" s="345">
        <v>62</v>
      </c>
      <c r="J38" s="346">
        <v>63</v>
      </c>
      <c r="K38" s="391">
        <f t="shared" si="2"/>
        <v>62.333333333333336</v>
      </c>
      <c r="L38" s="392">
        <f t="shared" si="3"/>
        <v>62</v>
      </c>
      <c r="M38" s="391">
        <f t="shared" si="4"/>
        <v>62.333333333333336</v>
      </c>
      <c r="N38" s="393">
        <f t="shared" si="5"/>
        <v>62</v>
      </c>
      <c r="O38" s="377">
        <f t="shared" si="24"/>
        <v>70</v>
      </c>
      <c r="P38" s="377">
        <f t="shared" si="6"/>
        <v>55</v>
      </c>
      <c r="Q38" s="378">
        <f t="shared" si="7"/>
        <v>62.222222222222229</v>
      </c>
      <c r="R38" s="377">
        <f t="shared" si="8"/>
        <v>70</v>
      </c>
      <c r="S38" s="377">
        <f t="shared" si="9"/>
        <v>53</v>
      </c>
      <c r="T38" s="378">
        <f t="shared" si="10"/>
        <v>62.333333333333336</v>
      </c>
      <c r="U38" s="379">
        <f t="shared" si="25"/>
        <v>62.222222222222229</v>
      </c>
      <c r="V38" s="388">
        <f t="shared" si="26"/>
        <v>81.033333333333346</v>
      </c>
      <c r="W38" s="345">
        <v>59</v>
      </c>
      <c r="X38" s="346">
        <v>57</v>
      </c>
      <c r="Y38" s="345">
        <v>65</v>
      </c>
      <c r="Z38" s="346">
        <v>64</v>
      </c>
      <c r="AA38" s="345">
        <v>65</v>
      </c>
      <c r="AB38" s="346">
        <v>64</v>
      </c>
      <c r="AC38" s="570">
        <v>58</v>
      </c>
      <c r="AD38" s="571">
        <v>55</v>
      </c>
      <c r="AE38" s="391">
        <f t="shared" si="11"/>
        <v>61.75</v>
      </c>
      <c r="AF38" s="397">
        <f t="shared" si="12"/>
        <v>60</v>
      </c>
      <c r="AG38" s="377">
        <f t="shared" si="13"/>
        <v>65</v>
      </c>
      <c r="AH38" s="377">
        <f t="shared" si="14"/>
        <v>58</v>
      </c>
      <c r="AI38" s="378">
        <f t="shared" si="15"/>
        <v>61.916666666666664</v>
      </c>
      <c r="AJ38" s="377">
        <f t="shared" si="16"/>
        <v>64</v>
      </c>
      <c r="AK38" s="377">
        <f t="shared" si="17"/>
        <v>55</v>
      </c>
      <c r="AL38" s="378">
        <f t="shared" si="18"/>
        <v>60.333333333333336</v>
      </c>
      <c r="AM38" s="379">
        <f t="shared" si="19"/>
        <v>105.25833333333333</v>
      </c>
      <c r="AN38" s="380">
        <f t="shared" si="20"/>
        <v>174.96666666666667</v>
      </c>
      <c r="AO38" s="61">
        <f t="shared" si="0"/>
        <v>62.222222222222229</v>
      </c>
      <c r="AP38" s="366">
        <f t="shared" si="21"/>
        <v>105.25833333333333</v>
      </c>
      <c r="AQ38" s="366">
        <f t="shared" si="1"/>
        <v>81.033333333333346</v>
      </c>
      <c r="AR38" s="367">
        <f t="shared" si="22"/>
        <v>174.96666666666667</v>
      </c>
      <c r="AS38" s="368">
        <f t="shared" si="23"/>
        <v>423.48055555555561</v>
      </c>
      <c r="AT38" s="233">
        <f t="shared" si="27"/>
        <v>6.1373993558776174</v>
      </c>
    </row>
    <row r="39" spans="1:46" x14ac:dyDescent="0.35">
      <c r="A39" s="275"/>
      <c r="B39" s="97">
        <v>33</v>
      </c>
      <c r="C39" s="100" t="str">
        <f>VLOOKUP(B:B,'Start List Youth'!C:F,2,FALSE)</f>
        <v>PANERO Iris</v>
      </c>
      <c r="D39" s="127" t="str">
        <f>VLOOKUP(B:B,'Start List Youth'!C:F,4,FALSE)</f>
        <v>LUG</v>
      </c>
      <c r="E39" s="345">
        <v>80</v>
      </c>
      <c r="F39" s="346">
        <v>76</v>
      </c>
      <c r="G39" s="345">
        <v>60</v>
      </c>
      <c r="H39" s="346">
        <v>57</v>
      </c>
      <c r="I39" s="345">
        <v>72</v>
      </c>
      <c r="J39" s="346">
        <v>68</v>
      </c>
      <c r="K39" s="391">
        <f t="shared" si="2"/>
        <v>70.666666666666671</v>
      </c>
      <c r="L39" s="392">
        <f t="shared" si="3"/>
        <v>67</v>
      </c>
      <c r="M39" s="391">
        <f t="shared" si="4"/>
        <v>70.666666666666671</v>
      </c>
      <c r="N39" s="393">
        <f t="shared" si="5"/>
        <v>67</v>
      </c>
      <c r="O39" s="377">
        <f t="shared" si="24"/>
        <v>80</v>
      </c>
      <c r="P39" s="377">
        <f t="shared" si="6"/>
        <v>60</v>
      </c>
      <c r="Q39" s="378">
        <f t="shared" si="7"/>
        <v>71.111111111111128</v>
      </c>
      <c r="R39" s="377">
        <f t="shared" si="8"/>
        <v>76</v>
      </c>
      <c r="S39" s="377">
        <f t="shared" si="9"/>
        <v>57</v>
      </c>
      <c r="T39" s="378">
        <f t="shared" si="10"/>
        <v>67.333333333333329</v>
      </c>
      <c r="U39" s="379">
        <f t="shared" si="25"/>
        <v>71.111111111111128</v>
      </c>
      <c r="V39" s="388">
        <f t="shared" si="26"/>
        <v>87.533333333333331</v>
      </c>
      <c r="W39" s="345">
        <v>62</v>
      </c>
      <c r="X39" s="346">
        <v>63</v>
      </c>
      <c r="Y39" s="345">
        <v>74</v>
      </c>
      <c r="Z39" s="346">
        <v>73</v>
      </c>
      <c r="AA39" s="345">
        <v>66</v>
      </c>
      <c r="AB39" s="346">
        <v>70</v>
      </c>
      <c r="AC39" s="570">
        <v>62</v>
      </c>
      <c r="AD39" s="571">
        <v>65</v>
      </c>
      <c r="AE39" s="391">
        <f t="shared" si="11"/>
        <v>66</v>
      </c>
      <c r="AF39" s="397">
        <f t="shared" si="12"/>
        <v>67.75</v>
      </c>
      <c r="AG39" s="377">
        <f t="shared" si="13"/>
        <v>74</v>
      </c>
      <c r="AH39" s="377">
        <f t="shared" si="14"/>
        <v>62</v>
      </c>
      <c r="AI39" s="378">
        <f t="shared" si="15"/>
        <v>64.666666666666671</v>
      </c>
      <c r="AJ39" s="377">
        <f t="shared" si="16"/>
        <v>73</v>
      </c>
      <c r="AK39" s="377">
        <f t="shared" si="17"/>
        <v>63</v>
      </c>
      <c r="AL39" s="378">
        <f t="shared" si="18"/>
        <v>67.583333333333329</v>
      </c>
      <c r="AM39" s="379">
        <f t="shared" si="19"/>
        <v>109.93333333333334</v>
      </c>
      <c r="AN39" s="380">
        <f t="shared" si="20"/>
        <v>195.99166666666665</v>
      </c>
      <c r="AO39" s="61">
        <f t="shared" ref="AO39:AO70" si="32">+U39</f>
        <v>71.111111111111128</v>
      </c>
      <c r="AP39" s="366">
        <f t="shared" si="21"/>
        <v>109.93333333333334</v>
      </c>
      <c r="AQ39" s="366">
        <f t="shared" ref="AQ39:AQ70" si="33">+V39</f>
        <v>87.533333333333331</v>
      </c>
      <c r="AR39" s="367">
        <f t="shared" si="22"/>
        <v>195.99166666666665</v>
      </c>
      <c r="AS39" s="368">
        <f t="shared" si="23"/>
        <v>464.56944444444446</v>
      </c>
      <c r="AT39" s="233">
        <f t="shared" si="27"/>
        <v>6.7328904991948466</v>
      </c>
    </row>
    <row r="40" spans="1:46" x14ac:dyDescent="0.35">
      <c r="A40" s="275"/>
      <c r="B40" s="97">
        <v>34</v>
      </c>
      <c r="C40" s="100" t="str">
        <f>VLOOKUP(B:B,'Start List Youth'!C:F,2,FALSE)</f>
        <v>JANSSENS Abigaëlle</v>
      </c>
      <c r="D40" s="127" t="str">
        <f>VLOOKUP(B:B,'Start List Youth'!C:F,4,FALSE)</f>
        <v>GN1885</v>
      </c>
      <c r="E40" s="345">
        <v>73</v>
      </c>
      <c r="F40" s="346">
        <v>48</v>
      </c>
      <c r="G40" s="345">
        <v>63</v>
      </c>
      <c r="H40" s="346">
        <v>56</v>
      </c>
      <c r="I40" s="345">
        <v>73</v>
      </c>
      <c r="J40" s="346">
        <v>61</v>
      </c>
      <c r="K40" s="391">
        <f t="shared" si="2"/>
        <v>69.666666666666671</v>
      </c>
      <c r="L40" s="392">
        <f t="shared" si="3"/>
        <v>55</v>
      </c>
      <c r="M40" s="391">
        <f t="shared" si="4"/>
        <v>69.666666666666671</v>
      </c>
      <c r="N40" s="393">
        <f t="shared" si="5"/>
        <v>55</v>
      </c>
      <c r="O40" s="377">
        <f t="shared" si="24"/>
        <v>73</v>
      </c>
      <c r="P40" s="377">
        <f t="shared" si="6"/>
        <v>63</v>
      </c>
      <c r="Q40" s="378">
        <f t="shared" si="7"/>
        <v>70.777777777777786</v>
      </c>
      <c r="R40" s="377">
        <f t="shared" si="8"/>
        <v>61</v>
      </c>
      <c r="S40" s="377">
        <f t="shared" si="9"/>
        <v>48</v>
      </c>
      <c r="T40" s="378">
        <f t="shared" si="10"/>
        <v>55.333333333333336</v>
      </c>
      <c r="U40" s="379">
        <f t="shared" si="25"/>
        <v>70.777777777777786</v>
      </c>
      <c r="V40" s="388">
        <f t="shared" si="26"/>
        <v>71.933333333333337</v>
      </c>
      <c r="W40" s="345">
        <v>68</v>
      </c>
      <c r="X40" s="346">
        <v>58</v>
      </c>
      <c r="Y40" s="345">
        <v>72</v>
      </c>
      <c r="Z40" s="346">
        <v>65</v>
      </c>
      <c r="AA40" s="345">
        <v>74</v>
      </c>
      <c r="AB40" s="346">
        <v>65</v>
      </c>
      <c r="AC40" s="570">
        <v>67</v>
      </c>
      <c r="AD40" s="571">
        <v>60</v>
      </c>
      <c r="AE40" s="391">
        <f t="shared" si="11"/>
        <v>70.25</v>
      </c>
      <c r="AF40" s="397">
        <f t="shared" si="12"/>
        <v>62</v>
      </c>
      <c r="AG40" s="377">
        <f t="shared" si="13"/>
        <v>74</v>
      </c>
      <c r="AH40" s="377">
        <f t="shared" si="14"/>
        <v>67</v>
      </c>
      <c r="AI40" s="378">
        <f t="shared" si="15"/>
        <v>70.083333333333329</v>
      </c>
      <c r="AJ40" s="377">
        <f t="shared" si="16"/>
        <v>65</v>
      </c>
      <c r="AK40" s="377">
        <f t="shared" si="17"/>
        <v>58</v>
      </c>
      <c r="AL40" s="378">
        <f t="shared" si="18"/>
        <v>62.333333333333336</v>
      </c>
      <c r="AM40" s="379">
        <f t="shared" si="19"/>
        <v>119.14166666666665</v>
      </c>
      <c r="AN40" s="380">
        <f t="shared" si="20"/>
        <v>180.76666666666668</v>
      </c>
      <c r="AO40" s="61">
        <f t="shared" si="32"/>
        <v>70.777777777777786</v>
      </c>
      <c r="AP40" s="366">
        <f t="shared" si="21"/>
        <v>119.14166666666665</v>
      </c>
      <c r="AQ40" s="366">
        <f t="shared" si="33"/>
        <v>71.933333333333337</v>
      </c>
      <c r="AR40" s="367">
        <f t="shared" si="22"/>
        <v>180.76666666666668</v>
      </c>
      <c r="AS40" s="368">
        <f t="shared" si="23"/>
        <v>442.61944444444441</v>
      </c>
      <c r="AT40" s="233">
        <f t="shared" si="27"/>
        <v>6.4147745571658605</v>
      </c>
    </row>
    <row r="41" spans="1:46" x14ac:dyDescent="0.35">
      <c r="A41" s="275"/>
      <c r="B41" s="97">
        <v>35</v>
      </c>
      <c r="C41" s="100" t="str">
        <f>VLOOKUP(B:B,'Start List Youth'!C:F,2,FALSE)</f>
        <v>MAGNENAT Celya</v>
      </c>
      <c r="D41" s="127" t="str">
        <f>VLOOKUP(B:B,'Start List Youth'!C:F,4,FALSE)</f>
        <v>MORG</v>
      </c>
      <c r="E41" s="345">
        <v>77</v>
      </c>
      <c r="F41" s="346">
        <v>60</v>
      </c>
      <c r="G41" s="345">
        <v>68</v>
      </c>
      <c r="H41" s="346">
        <v>64</v>
      </c>
      <c r="I41" s="345">
        <v>75</v>
      </c>
      <c r="J41" s="346">
        <v>68</v>
      </c>
      <c r="K41" s="391">
        <f t="shared" si="2"/>
        <v>73.333333333333329</v>
      </c>
      <c r="L41" s="392">
        <f t="shared" si="3"/>
        <v>64</v>
      </c>
      <c r="M41" s="391">
        <f t="shared" si="4"/>
        <v>73.333333333333329</v>
      </c>
      <c r="N41" s="393">
        <f t="shared" si="5"/>
        <v>64</v>
      </c>
      <c r="O41" s="377">
        <f t="shared" si="24"/>
        <v>77</v>
      </c>
      <c r="P41" s="377">
        <f t="shared" si="6"/>
        <v>68</v>
      </c>
      <c r="Q41" s="378">
        <f t="shared" si="7"/>
        <v>73.888888888888872</v>
      </c>
      <c r="R41" s="377">
        <f t="shared" si="8"/>
        <v>68</v>
      </c>
      <c r="S41" s="377">
        <f t="shared" si="9"/>
        <v>60</v>
      </c>
      <c r="T41" s="378">
        <f t="shared" si="10"/>
        <v>64</v>
      </c>
      <c r="U41" s="379">
        <f t="shared" si="25"/>
        <v>73.888888888888872</v>
      </c>
      <c r="V41" s="388">
        <f t="shared" si="26"/>
        <v>83.2</v>
      </c>
      <c r="W41" s="345">
        <v>75</v>
      </c>
      <c r="X41" s="346">
        <v>69</v>
      </c>
      <c r="Y41" s="345">
        <v>85</v>
      </c>
      <c r="Z41" s="346">
        <v>86</v>
      </c>
      <c r="AA41" s="345">
        <v>86</v>
      </c>
      <c r="AB41" s="346">
        <v>72</v>
      </c>
      <c r="AC41" s="570">
        <v>78</v>
      </c>
      <c r="AD41" s="571">
        <v>72</v>
      </c>
      <c r="AE41" s="391">
        <f t="shared" si="11"/>
        <v>81</v>
      </c>
      <c r="AF41" s="397">
        <f t="shared" si="12"/>
        <v>74.75</v>
      </c>
      <c r="AG41" s="377">
        <f t="shared" si="13"/>
        <v>86</v>
      </c>
      <c r="AH41" s="377">
        <f t="shared" si="14"/>
        <v>75</v>
      </c>
      <c r="AI41" s="378">
        <f t="shared" si="15"/>
        <v>81.333333333333329</v>
      </c>
      <c r="AJ41" s="377">
        <f t="shared" si="16"/>
        <v>86</v>
      </c>
      <c r="AK41" s="377">
        <f t="shared" si="17"/>
        <v>69</v>
      </c>
      <c r="AL41" s="378">
        <f t="shared" si="18"/>
        <v>72.916666666666671</v>
      </c>
      <c r="AM41" s="379">
        <f t="shared" si="19"/>
        <v>138.26666666666665</v>
      </c>
      <c r="AN41" s="380">
        <f t="shared" si="20"/>
        <v>211.45833333333334</v>
      </c>
      <c r="AO41" s="61">
        <f t="shared" si="32"/>
        <v>73.888888888888872</v>
      </c>
      <c r="AP41" s="366">
        <f t="shared" si="21"/>
        <v>138.26666666666665</v>
      </c>
      <c r="AQ41" s="366">
        <f t="shared" si="33"/>
        <v>83.2</v>
      </c>
      <c r="AR41" s="367">
        <f t="shared" si="22"/>
        <v>211.45833333333334</v>
      </c>
      <c r="AS41" s="368">
        <f t="shared" si="23"/>
        <v>506.81388888888887</v>
      </c>
      <c r="AT41" s="233">
        <f t="shared" si="27"/>
        <v>7.3451288244766504</v>
      </c>
    </row>
    <row r="42" spans="1:46" x14ac:dyDescent="0.35">
      <c r="A42" s="275"/>
      <c r="B42" s="97">
        <v>36</v>
      </c>
      <c r="C42" s="100" t="str">
        <f>VLOOKUP(B:B,'Start List Youth'!C:F,2,FALSE)</f>
        <v>SERGEEVA Barbara</v>
      </c>
      <c r="D42" s="127" t="str">
        <f>VLOOKUP(B:B,'Start List Youth'!C:F,4,FALSE)</f>
        <v>GN1885</v>
      </c>
      <c r="E42" s="345">
        <v>81</v>
      </c>
      <c r="F42" s="346">
        <v>70</v>
      </c>
      <c r="G42" s="345">
        <v>72</v>
      </c>
      <c r="H42" s="346">
        <v>63</v>
      </c>
      <c r="I42" s="345">
        <v>74</v>
      </c>
      <c r="J42" s="346">
        <v>78</v>
      </c>
      <c r="K42" s="391">
        <f t="shared" si="2"/>
        <v>75.666666666666671</v>
      </c>
      <c r="L42" s="392">
        <f t="shared" si="3"/>
        <v>70.333333333333329</v>
      </c>
      <c r="M42" s="391">
        <f t="shared" si="4"/>
        <v>75.666666666666671</v>
      </c>
      <c r="N42" s="393">
        <f t="shared" si="5"/>
        <v>70.333333333333329</v>
      </c>
      <c r="O42" s="377">
        <f t="shared" si="24"/>
        <v>81</v>
      </c>
      <c r="P42" s="377">
        <f t="shared" si="6"/>
        <v>72</v>
      </c>
      <c r="Q42" s="378">
        <f t="shared" si="7"/>
        <v>75.111111111111128</v>
      </c>
      <c r="R42" s="377">
        <f t="shared" si="8"/>
        <v>78</v>
      </c>
      <c r="S42" s="377">
        <f t="shared" si="9"/>
        <v>63</v>
      </c>
      <c r="T42" s="378">
        <f t="shared" si="10"/>
        <v>70.222222222222214</v>
      </c>
      <c r="U42" s="379">
        <f t="shared" si="25"/>
        <v>75.111111111111128</v>
      </c>
      <c r="V42" s="388">
        <f t="shared" si="26"/>
        <v>91.288888888888877</v>
      </c>
      <c r="W42" s="345">
        <v>57</v>
      </c>
      <c r="X42" s="346">
        <v>49</v>
      </c>
      <c r="Y42" s="345">
        <v>62</v>
      </c>
      <c r="Z42" s="346">
        <v>58</v>
      </c>
      <c r="AA42" s="345">
        <v>65</v>
      </c>
      <c r="AB42" s="346">
        <v>60</v>
      </c>
      <c r="AC42" s="570">
        <v>57</v>
      </c>
      <c r="AD42" s="571">
        <v>52</v>
      </c>
      <c r="AE42" s="391">
        <f t="shared" si="11"/>
        <v>60.25</v>
      </c>
      <c r="AF42" s="397">
        <f t="shared" si="12"/>
        <v>54.75</v>
      </c>
      <c r="AG42" s="377">
        <f t="shared" si="13"/>
        <v>65</v>
      </c>
      <c r="AH42" s="377">
        <f t="shared" si="14"/>
        <v>57</v>
      </c>
      <c r="AI42" s="378">
        <f t="shared" si="15"/>
        <v>59.75</v>
      </c>
      <c r="AJ42" s="377">
        <f t="shared" si="16"/>
        <v>60</v>
      </c>
      <c r="AK42" s="377">
        <f t="shared" si="17"/>
        <v>49</v>
      </c>
      <c r="AL42" s="378">
        <f t="shared" si="18"/>
        <v>54.916666666666664</v>
      </c>
      <c r="AM42" s="379">
        <f t="shared" si="19"/>
        <v>101.575</v>
      </c>
      <c r="AN42" s="380">
        <f t="shared" si="20"/>
        <v>159.25833333333333</v>
      </c>
      <c r="AO42" s="61">
        <f t="shared" si="32"/>
        <v>75.111111111111128</v>
      </c>
      <c r="AP42" s="366">
        <f t="shared" si="21"/>
        <v>101.575</v>
      </c>
      <c r="AQ42" s="366">
        <f t="shared" si="33"/>
        <v>91.288888888888877</v>
      </c>
      <c r="AR42" s="367">
        <f t="shared" si="22"/>
        <v>159.25833333333333</v>
      </c>
      <c r="AS42" s="368">
        <f t="shared" si="23"/>
        <v>427.23333333333335</v>
      </c>
      <c r="AT42" s="233">
        <f t="shared" si="27"/>
        <v>6.1917874396135266</v>
      </c>
    </row>
    <row r="43" spans="1:46" x14ac:dyDescent="0.35">
      <c r="A43" s="275"/>
      <c r="B43" s="97">
        <v>37</v>
      </c>
      <c r="C43" s="100" t="str">
        <f>VLOOKUP(B:B,'Start List Youth'!C:F,2,FALSE)</f>
        <v>SCHOBER Elisa</v>
      </c>
      <c r="D43" s="127" t="str">
        <f>VLOOKUP(B:B,'Start List Youth'!C:F,4,FALSE)</f>
        <v>GN1885</v>
      </c>
      <c r="E43" s="345">
        <v>50</v>
      </c>
      <c r="F43" s="346">
        <v>60</v>
      </c>
      <c r="G43" s="345">
        <v>57</v>
      </c>
      <c r="H43" s="346">
        <v>56</v>
      </c>
      <c r="I43" s="345">
        <v>71</v>
      </c>
      <c r="J43" s="346">
        <v>68</v>
      </c>
      <c r="K43" s="391">
        <f t="shared" si="2"/>
        <v>59.333333333333336</v>
      </c>
      <c r="L43" s="392">
        <f t="shared" si="3"/>
        <v>61.333333333333336</v>
      </c>
      <c r="M43" s="391">
        <f t="shared" si="4"/>
        <v>59.333333333333336</v>
      </c>
      <c r="N43" s="393">
        <f t="shared" si="5"/>
        <v>61.333333333333336</v>
      </c>
      <c r="O43" s="377">
        <f t="shared" si="24"/>
        <v>71</v>
      </c>
      <c r="P43" s="377">
        <f t="shared" si="6"/>
        <v>50</v>
      </c>
      <c r="Q43" s="378">
        <f t="shared" si="7"/>
        <v>58.555555555555564</v>
      </c>
      <c r="R43" s="377">
        <f t="shared" si="8"/>
        <v>68</v>
      </c>
      <c r="S43" s="377">
        <f t="shared" si="9"/>
        <v>56</v>
      </c>
      <c r="T43" s="378">
        <f t="shared" si="10"/>
        <v>60.888888888888893</v>
      </c>
      <c r="U43" s="379">
        <f t="shared" si="25"/>
        <v>58.555555555555564</v>
      </c>
      <c r="V43" s="388">
        <f t="shared" si="26"/>
        <v>79.155555555555566</v>
      </c>
      <c r="W43" s="345">
        <v>61</v>
      </c>
      <c r="X43" s="346">
        <v>48</v>
      </c>
      <c r="Y43" s="345">
        <v>57</v>
      </c>
      <c r="Z43" s="346">
        <v>62</v>
      </c>
      <c r="AA43" s="345">
        <v>63</v>
      </c>
      <c r="AB43" s="346">
        <v>65</v>
      </c>
      <c r="AC43" s="570">
        <v>61</v>
      </c>
      <c r="AD43" s="571">
        <v>55</v>
      </c>
      <c r="AE43" s="391">
        <f t="shared" si="11"/>
        <v>60.5</v>
      </c>
      <c r="AF43" s="397">
        <f t="shared" si="12"/>
        <v>57.5</v>
      </c>
      <c r="AG43" s="377">
        <f t="shared" si="13"/>
        <v>63</v>
      </c>
      <c r="AH43" s="377">
        <f t="shared" si="14"/>
        <v>57</v>
      </c>
      <c r="AI43" s="378">
        <f t="shared" si="15"/>
        <v>60.833333333333336</v>
      </c>
      <c r="AJ43" s="377">
        <f t="shared" si="16"/>
        <v>65</v>
      </c>
      <c r="AK43" s="377">
        <f t="shared" si="17"/>
        <v>48</v>
      </c>
      <c r="AL43" s="378">
        <f t="shared" si="18"/>
        <v>58.166666666666664</v>
      </c>
      <c r="AM43" s="379">
        <f t="shared" si="19"/>
        <v>103.41666666666667</v>
      </c>
      <c r="AN43" s="380">
        <f t="shared" si="20"/>
        <v>168.68333333333331</v>
      </c>
      <c r="AO43" s="61">
        <f t="shared" si="32"/>
        <v>58.555555555555564</v>
      </c>
      <c r="AP43" s="366">
        <f t="shared" si="21"/>
        <v>103.41666666666667</v>
      </c>
      <c r="AQ43" s="366">
        <f t="shared" si="33"/>
        <v>79.155555555555566</v>
      </c>
      <c r="AR43" s="367">
        <f t="shared" si="22"/>
        <v>168.68333333333331</v>
      </c>
      <c r="AS43" s="368">
        <f t="shared" si="23"/>
        <v>409.81111111111113</v>
      </c>
      <c r="AT43" s="233">
        <f t="shared" si="27"/>
        <v>5.9392914653784219</v>
      </c>
    </row>
    <row r="44" spans="1:46" x14ac:dyDescent="0.35">
      <c r="A44" s="275"/>
      <c r="B44" s="97">
        <v>38</v>
      </c>
      <c r="C44" s="100" t="str">
        <f>VLOOKUP(B:B,'Start List Youth'!C:F,2,FALSE)</f>
        <v>DE PAOLI Beatrice</v>
      </c>
      <c r="D44" s="127" t="str">
        <f>VLOOKUP(B:B,'Start List Youth'!C:F,4,FALSE)</f>
        <v>MORG</v>
      </c>
      <c r="E44" s="345">
        <v>78</v>
      </c>
      <c r="F44" s="346">
        <v>64</v>
      </c>
      <c r="G44" s="345">
        <v>71</v>
      </c>
      <c r="H44" s="346">
        <v>68</v>
      </c>
      <c r="I44" s="345">
        <v>71</v>
      </c>
      <c r="J44" s="346">
        <v>75</v>
      </c>
      <c r="K44" s="391">
        <f t="shared" si="2"/>
        <v>73.333333333333329</v>
      </c>
      <c r="L44" s="392">
        <f t="shared" si="3"/>
        <v>69</v>
      </c>
      <c r="M44" s="391">
        <f t="shared" si="4"/>
        <v>73.333333333333329</v>
      </c>
      <c r="N44" s="393">
        <f t="shared" si="5"/>
        <v>69</v>
      </c>
      <c r="O44" s="377">
        <f t="shared" si="24"/>
        <v>78</v>
      </c>
      <c r="P44" s="377">
        <f t="shared" si="6"/>
        <v>71</v>
      </c>
      <c r="Q44" s="378">
        <f t="shared" si="7"/>
        <v>72.555555555555543</v>
      </c>
      <c r="R44" s="377">
        <f t="shared" si="8"/>
        <v>75</v>
      </c>
      <c r="S44" s="377">
        <f t="shared" si="9"/>
        <v>64</v>
      </c>
      <c r="T44" s="378">
        <f t="shared" si="10"/>
        <v>68.666666666666671</v>
      </c>
      <c r="U44" s="379">
        <f t="shared" si="25"/>
        <v>72.555555555555543</v>
      </c>
      <c r="V44" s="388">
        <f t="shared" si="26"/>
        <v>89.26666666666668</v>
      </c>
      <c r="W44" s="345">
        <v>56</v>
      </c>
      <c r="X44" s="346">
        <v>59</v>
      </c>
      <c r="Y44" s="345">
        <v>63</v>
      </c>
      <c r="Z44" s="346">
        <v>63</v>
      </c>
      <c r="AA44" s="345">
        <v>63</v>
      </c>
      <c r="AB44" s="346">
        <v>65</v>
      </c>
      <c r="AC44" s="570">
        <v>60</v>
      </c>
      <c r="AD44" s="571">
        <v>56</v>
      </c>
      <c r="AE44" s="391">
        <f t="shared" si="11"/>
        <v>60.5</v>
      </c>
      <c r="AF44" s="397">
        <f t="shared" si="12"/>
        <v>60.75</v>
      </c>
      <c r="AG44" s="377">
        <f t="shared" si="13"/>
        <v>63</v>
      </c>
      <c r="AH44" s="377">
        <f t="shared" si="14"/>
        <v>56</v>
      </c>
      <c r="AI44" s="378">
        <f t="shared" si="15"/>
        <v>61.166666666666664</v>
      </c>
      <c r="AJ44" s="377">
        <f t="shared" si="16"/>
        <v>65</v>
      </c>
      <c r="AK44" s="377">
        <f t="shared" si="17"/>
        <v>56</v>
      </c>
      <c r="AL44" s="378">
        <f t="shared" si="18"/>
        <v>60.916666666666664</v>
      </c>
      <c r="AM44" s="379">
        <f t="shared" si="19"/>
        <v>103.98333333333332</v>
      </c>
      <c r="AN44" s="380">
        <f t="shared" si="20"/>
        <v>176.65833333333333</v>
      </c>
      <c r="AO44" s="61">
        <f t="shared" si="32"/>
        <v>72.555555555555543</v>
      </c>
      <c r="AP44" s="366">
        <f t="shared" si="21"/>
        <v>103.98333333333332</v>
      </c>
      <c r="AQ44" s="366">
        <f t="shared" si="33"/>
        <v>89.26666666666668</v>
      </c>
      <c r="AR44" s="367">
        <f t="shared" si="22"/>
        <v>176.65833333333333</v>
      </c>
      <c r="AS44" s="368">
        <f t="shared" si="23"/>
        <v>442.46388888888885</v>
      </c>
      <c r="AT44" s="233">
        <f t="shared" si="27"/>
        <v>6.4125201288244753</v>
      </c>
    </row>
    <row r="45" spans="1:46" x14ac:dyDescent="0.35">
      <c r="A45" s="275"/>
      <c r="B45" s="97">
        <v>39</v>
      </c>
      <c r="C45" s="100" t="str">
        <f>VLOOKUP(B:B,'Start List Youth'!C:F,2,FALSE)</f>
        <v>IACOZZA Alice</v>
      </c>
      <c r="D45" s="127" t="str">
        <f>VLOOKUP(B:B,'Start List Youth'!C:F,4,FALSE)</f>
        <v>LUG</v>
      </c>
      <c r="E45" s="345">
        <v>83</v>
      </c>
      <c r="F45" s="346">
        <v>48</v>
      </c>
      <c r="G45" s="345">
        <v>60</v>
      </c>
      <c r="H45" s="346">
        <v>57</v>
      </c>
      <c r="I45" s="345">
        <v>69</v>
      </c>
      <c r="J45" s="346">
        <v>73</v>
      </c>
      <c r="K45" s="391">
        <f t="shared" si="2"/>
        <v>70.666666666666671</v>
      </c>
      <c r="L45" s="392">
        <f t="shared" si="3"/>
        <v>59.333333333333336</v>
      </c>
      <c r="M45" s="391">
        <f t="shared" si="4"/>
        <v>70.666666666666671</v>
      </c>
      <c r="N45" s="393">
        <f t="shared" si="5"/>
        <v>59.333333333333336</v>
      </c>
      <c r="O45" s="377">
        <f t="shared" si="24"/>
        <v>83</v>
      </c>
      <c r="P45" s="377">
        <f t="shared" si="6"/>
        <v>60</v>
      </c>
      <c r="Q45" s="378">
        <f t="shared" si="7"/>
        <v>70.111111111111128</v>
      </c>
      <c r="R45" s="377">
        <f t="shared" si="8"/>
        <v>73</v>
      </c>
      <c r="S45" s="377">
        <f t="shared" si="9"/>
        <v>48</v>
      </c>
      <c r="T45" s="378">
        <f t="shared" si="10"/>
        <v>58.555555555555564</v>
      </c>
      <c r="U45" s="379">
        <f t="shared" si="25"/>
        <v>70.111111111111128</v>
      </c>
      <c r="V45" s="388">
        <f t="shared" si="26"/>
        <v>76.122222222222234</v>
      </c>
      <c r="W45" s="345">
        <v>65</v>
      </c>
      <c r="X45" s="346">
        <v>60</v>
      </c>
      <c r="Y45" s="345">
        <v>74</v>
      </c>
      <c r="Z45" s="346">
        <v>67</v>
      </c>
      <c r="AA45" s="345">
        <v>73</v>
      </c>
      <c r="AB45" s="346">
        <v>71</v>
      </c>
      <c r="AC45" s="570">
        <v>65</v>
      </c>
      <c r="AD45" s="571">
        <v>53</v>
      </c>
      <c r="AE45" s="391">
        <f t="shared" si="11"/>
        <v>69.25</v>
      </c>
      <c r="AF45" s="397">
        <f t="shared" si="12"/>
        <v>62.75</v>
      </c>
      <c r="AG45" s="377">
        <f t="shared" si="13"/>
        <v>74</v>
      </c>
      <c r="AH45" s="377">
        <f t="shared" si="14"/>
        <v>65</v>
      </c>
      <c r="AI45" s="378">
        <f t="shared" si="15"/>
        <v>69.083333333333329</v>
      </c>
      <c r="AJ45" s="377">
        <f t="shared" si="16"/>
        <v>71</v>
      </c>
      <c r="AK45" s="377">
        <f t="shared" si="17"/>
        <v>53</v>
      </c>
      <c r="AL45" s="378">
        <f t="shared" si="18"/>
        <v>63.25</v>
      </c>
      <c r="AM45" s="379">
        <f t="shared" si="19"/>
        <v>117.44166666666665</v>
      </c>
      <c r="AN45" s="380">
        <f t="shared" si="20"/>
        <v>183.42499999999998</v>
      </c>
      <c r="AO45" s="61">
        <f t="shared" si="32"/>
        <v>70.111111111111128</v>
      </c>
      <c r="AP45" s="366">
        <f t="shared" si="21"/>
        <v>117.44166666666665</v>
      </c>
      <c r="AQ45" s="366">
        <f t="shared" si="33"/>
        <v>76.122222222222234</v>
      </c>
      <c r="AR45" s="367">
        <f t="shared" si="22"/>
        <v>183.42499999999998</v>
      </c>
      <c r="AS45" s="368">
        <f t="shared" si="23"/>
        <v>447.1</v>
      </c>
      <c r="AT45" s="233">
        <f t="shared" si="27"/>
        <v>6.4797101449275356</v>
      </c>
    </row>
    <row r="46" spans="1:46" x14ac:dyDescent="0.35">
      <c r="A46" s="275"/>
      <c r="B46" s="97">
        <v>40</v>
      </c>
      <c r="C46" s="100" t="str">
        <f>VLOOKUP(B:B,'Start List Youth'!C:F,2,FALSE)</f>
        <v>NAGYPÁL Réka</v>
      </c>
      <c r="D46" s="127" t="str">
        <f>VLOOKUP(B:B,'Start List Youth'!C:F,4,FALSE)</f>
        <v>FLOS</v>
      </c>
      <c r="E46" s="345">
        <v>84</v>
      </c>
      <c r="F46" s="346">
        <v>63</v>
      </c>
      <c r="G46" s="345">
        <v>73</v>
      </c>
      <c r="H46" s="346">
        <v>61</v>
      </c>
      <c r="I46" s="345">
        <v>76</v>
      </c>
      <c r="J46" s="346">
        <v>71</v>
      </c>
      <c r="K46" s="391">
        <f t="shared" si="2"/>
        <v>77.666666666666671</v>
      </c>
      <c r="L46" s="392">
        <f t="shared" si="3"/>
        <v>65</v>
      </c>
      <c r="M46" s="391">
        <f t="shared" si="4"/>
        <v>77.666666666666671</v>
      </c>
      <c r="N46" s="393">
        <f t="shared" si="5"/>
        <v>65</v>
      </c>
      <c r="O46" s="377">
        <f t="shared" si="24"/>
        <v>84</v>
      </c>
      <c r="P46" s="377">
        <f t="shared" si="6"/>
        <v>73</v>
      </c>
      <c r="Q46" s="378">
        <f t="shared" si="7"/>
        <v>77.111111111111128</v>
      </c>
      <c r="R46" s="377">
        <f t="shared" si="8"/>
        <v>71</v>
      </c>
      <c r="S46" s="377">
        <f t="shared" si="9"/>
        <v>61</v>
      </c>
      <c r="T46" s="378">
        <f t="shared" si="10"/>
        <v>64.333333333333329</v>
      </c>
      <c r="U46" s="379">
        <f t="shared" si="25"/>
        <v>77.111111111111128</v>
      </c>
      <c r="V46" s="388">
        <f t="shared" si="26"/>
        <v>83.633333333333326</v>
      </c>
      <c r="W46" s="345">
        <v>61</v>
      </c>
      <c r="X46" s="346">
        <v>55</v>
      </c>
      <c r="Y46" s="345">
        <v>69</v>
      </c>
      <c r="Z46" s="346">
        <v>73</v>
      </c>
      <c r="AA46" s="345">
        <v>70</v>
      </c>
      <c r="AB46" s="346">
        <v>75</v>
      </c>
      <c r="AC46" s="570">
        <v>67</v>
      </c>
      <c r="AD46" s="571">
        <v>67</v>
      </c>
      <c r="AE46" s="391">
        <f t="shared" si="11"/>
        <v>66.75</v>
      </c>
      <c r="AF46" s="397">
        <f t="shared" si="12"/>
        <v>67.5</v>
      </c>
      <c r="AG46" s="377">
        <f t="shared" si="13"/>
        <v>70</v>
      </c>
      <c r="AH46" s="377">
        <f t="shared" si="14"/>
        <v>61</v>
      </c>
      <c r="AI46" s="378">
        <f t="shared" si="15"/>
        <v>67.583333333333329</v>
      </c>
      <c r="AJ46" s="377">
        <f t="shared" si="16"/>
        <v>75</v>
      </c>
      <c r="AK46" s="377">
        <f t="shared" si="17"/>
        <v>55</v>
      </c>
      <c r="AL46" s="378">
        <f t="shared" si="18"/>
        <v>69.166666666666671</v>
      </c>
      <c r="AM46" s="379">
        <f t="shared" si="19"/>
        <v>114.89166666666665</v>
      </c>
      <c r="AN46" s="380">
        <f t="shared" si="20"/>
        <v>200.58333333333334</v>
      </c>
      <c r="AO46" s="61">
        <f t="shared" si="32"/>
        <v>77.111111111111128</v>
      </c>
      <c r="AP46" s="366">
        <f t="shared" si="21"/>
        <v>114.89166666666665</v>
      </c>
      <c r="AQ46" s="366">
        <f t="shared" si="33"/>
        <v>83.633333333333326</v>
      </c>
      <c r="AR46" s="367">
        <f t="shared" si="22"/>
        <v>200.58333333333334</v>
      </c>
      <c r="AS46" s="368">
        <f t="shared" si="23"/>
        <v>476.21944444444443</v>
      </c>
      <c r="AT46" s="233">
        <f t="shared" si="27"/>
        <v>6.9017310789049917</v>
      </c>
    </row>
    <row r="47" spans="1:46" x14ac:dyDescent="0.35">
      <c r="A47" s="275"/>
      <c r="B47" s="97">
        <v>41</v>
      </c>
      <c r="C47" s="100" t="str">
        <f>VLOOKUP(B:B,'Start List Youth'!C:F,2,FALSE)</f>
        <v>LENZ Vanessa</v>
      </c>
      <c r="D47" s="127" t="str">
        <f>VLOOKUP(B:B,'Start List Youth'!C:F,4,FALSE)</f>
        <v>ASB</v>
      </c>
      <c r="E47" s="345">
        <v>90</v>
      </c>
      <c r="F47" s="346">
        <v>68</v>
      </c>
      <c r="G47" s="345">
        <v>70</v>
      </c>
      <c r="H47" s="346">
        <v>73</v>
      </c>
      <c r="I47" s="345">
        <v>77</v>
      </c>
      <c r="J47" s="346">
        <v>72</v>
      </c>
      <c r="K47" s="391">
        <f t="shared" si="2"/>
        <v>79</v>
      </c>
      <c r="L47" s="392">
        <f t="shared" si="3"/>
        <v>71</v>
      </c>
      <c r="M47" s="391">
        <f t="shared" si="4"/>
        <v>79</v>
      </c>
      <c r="N47" s="393">
        <f t="shared" si="5"/>
        <v>71</v>
      </c>
      <c r="O47" s="377">
        <f t="shared" si="24"/>
        <v>90</v>
      </c>
      <c r="P47" s="377">
        <f t="shared" si="6"/>
        <v>70</v>
      </c>
      <c r="Q47" s="378">
        <f t="shared" si="7"/>
        <v>78.333333333333329</v>
      </c>
      <c r="R47" s="377">
        <f t="shared" si="8"/>
        <v>73</v>
      </c>
      <c r="S47" s="377">
        <f t="shared" si="9"/>
        <v>68</v>
      </c>
      <c r="T47" s="378">
        <f t="shared" si="10"/>
        <v>71.333333333333329</v>
      </c>
      <c r="U47" s="379">
        <f t="shared" si="25"/>
        <v>78.333333333333329</v>
      </c>
      <c r="V47" s="388">
        <f t="shared" si="26"/>
        <v>92.733333333333334</v>
      </c>
      <c r="W47" s="345">
        <v>76</v>
      </c>
      <c r="X47" s="346">
        <v>70</v>
      </c>
      <c r="Y47" s="345">
        <v>76</v>
      </c>
      <c r="Z47" s="346">
        <v>75</v>
      </c>
      <c r="AA47" s="345">
        <v>75</v>
      </c>
      <c r="AB47" s="346">
        <v>70</v>
      </c>
      <c r="AC47" s="570">
        <v>75</v>
      </c>
      <c r="AD47" s="571">
        <v>70</v>
      </c>
      <c r="AE47" s="391">
        <f t="shared" si="11"/>
        <v>75.5</v>
      </c>
      <c r="AF47" s="397">
        <f t="shared" si="12"/>
        <v>71.25</v>
      </c>
      <c r="AG47" s="377">
        <f t="shared" si="13"/>
        <v>76</v>
      </c>
      <c r="AH47" s="377">
        <f t="shared" si="14"/>
        <v>75</v>
      </c>
      <c r="AI47" s="378">
        <f t="shared" si="15"/>
        <v>75.5</v>
      </c>
      <c r="AJ47" s="377">
        <f t="shared" si="16"/>
        <v>75</v>
      </c>
      <c r="AK47" s="377">
        <f t="shared" si="17"/>
        <v>70</v>
      </c>
      <c r="AL47" s="378">
        <f t="shared" si="18"/>
        <v>70.416666666666671</v>
      </c>
      <c r="AM47" s="379">
        <f t="shared" si="19"/>
        <v>128.35</v>
      </c>
      <c r="AN47" s="380">
        <f t="shared" si="20"/>
        <v>204.20833333333334</v>
      </c>
      <c r="AO47" s="61">
        <f t="shared" si="32"/>
        <v>78.333333333333329</v>
      </c>
      <c r="AP47" s="366">
        <f t="shared" si="21"/>
        <v>128.35</v>
      </c>
      <c r="AQ47" s="366">
        <f t="shared" si="33"/>
        <v>92.733333333333334</v>
      </c>
      <c r="AR47" s="367">
        <f t="shared" si="22"/>
        <v>204.20833333333334</v>
      </c>
      <c r="AS47" s="368">
        <f t="shared" si="23"/>
        <v>503.625</v>
      </c>
      <c r="AT47" s="233">
        <f t="shared" si="27"/>
        <v>7.2989130434782608</v>
      </c>
    </row>
    <row r="48" spans="1:46" x14ac:dyDescent="0.35">
      <c r="A48" s="275"/>
      <c r="B48" s="97">
        <v>42</v>
      </c>
      <c r="C48" s="100" t="str">
        <f>VLOOKUP(B:B,'Start List Youth'!C:F,2,FALSE)</f>
        <v>MÖBES Emma</v>
      </c>
      <c r="D48" s="127" t="str">
        <f>VLOOKUP(B:B,'Start List Youth'!C:F,4,FALSE)</f>
        <v>LNZ</v>
      </c>
      <c r="E48" s="345">
        <v>83</v>
      </c>
      <c r="F48" s="346">
        <v>50</v>
      </c>
      <c r="G48" s="345">
        <v>77</v>
      </c>
      <c r="H48" s="346">
        <v>56</v>
      </c>
      <c r="I48" s="345">
        <v>67</v>
      </c>
      <c r="J48" s="346">
        <v>66</v>
      </c>
      <c r="K48" s="391">
        <f t="shared" si="2"/>
        <v>75.666666666666671</v>
      </c>
      <c r="L48" s="392">
        <f t="shared" si="3"/>
        <v>57.333333333333336</v>
      </c>
      <c r="M48" s="391">
        <f t="shared" si="4"/>
        <v>75.666666666666671</v>
      </c>
      <c r="N48" s="393">
        <f t="shared" si="5"/>
        <v>57.333333333333336</v>
      </c>
      <c r="O48" s="377">
        <f t="shared" si="24"/>
        <v>83</v>
      </c>
      <c r="P48" s="377">
        <f t="shared" si="6"/>
        <v>67</v>
      </c>
      <c r="Q48" s="378">
        <f t="shared" si="7"/>
        <v>76.111111111111128</v>
      </c>
      <c r="R48" s="377">
        <f t="shared" si="8"/>
        <v>66</v>
      </c>
      <c r="S48" s="377">
        <f t="shared" si="9"/>
        <v>50</v>
      </c>
      <c r="T48" s="378">
        <f t="shared" si="10"/>
        <v>56.888888888888893</v>
      </c>
      <c r="U48" s="379">
        <f t="shared" si="25"/>
        <v>76.111111111111128</v>
      </c>
      <c r="V48" s="388">
        <f t="shared" si="26"/>
        <v>73.955555555555563</v>
      </c>
      <c r="W48" s="345">
        <v>58</v>
      </c>
      <c r="X48" s="346">
        <v>48</v>
      </c>
      <c r="Y48" s="345">
        <v>65</v>
      </c>
      <c r="Z48" s="346">
        <v>60</v>
      </c>
      <c r="AA48" s="345">
        <v>64</v>
      </c>
      <c r="AB48" s="346">
        <v>52</v>
      </c>
      <c r="AC48" s="570">
        <v>57</v>
      </c>
      <c r="AD48" s="571">
        <v>52</v>
      </c>
      <c r="AE48" s="391">
        <f t="shared" si="11"/>
        <v>61</v>
      </c>
      <c r="AF48" s="397">
        <f t="shared" si="12"/>
        <v>53</v>
      </c>
      <c r="AG48" s="377">
        <f t="shared" si="13"/>
        <v>65</v>
      </c>
      <c r="AH48" s="377">
        <f t="shared" si="14"/>
        <v>57</v>
      </c>
      <c r="AI48" s="378">
        <f t="shared" si="15"/>
        <v>61</v>
      </c>
      <c r="AJ48" s="377">
        <f t="shared" si="16"/>
        <v>60</v>
      </c>
      <c r="AK48" s="377">
        <f t="shared" si="17"/>
        <v>48</v>
      </c>
      <c r="AL48" s="378">
        <f t="shared" si="18"/>
        <v>52.333333333333336</v>
      </c>
      <c r="AM48" s="379">
        <f t="shared" si="19"/>
        <v>103.7</v>
      </c>
      <c r="AN48" s="380">
        <f t="shared" si="20"/>
        <v>151.76666666666668</v>
      </c>
      <c r="AO48" s="61">
        <f t="shared" si="32"/>
        <v>76.111111111111128</v>
      </c>
      <c r="AP48" s="366">
        <f t="shared" si="21"/>
        <v>103.7</v>
      </c>
      <c r="AQ48" s="366">
        <f t="shared" si="33"/>
        <v>73.955555555555563</v>
      </c>
      <c r="AR48" s="367">
        <f t="shared" si="22"/>
        <v>151.76666666666668</v>
      </c>
      <c r="AS48" s="368">
        <f t="shared" si="23"/>
        <v>405.53333333333342</v>
      </c>
      <c r="AT48" s="233">
        <f t="shared" si="27"/>
        <v>5.8772946859903392</v>
      </c>
    </row>
    <row r="49" spans="1:46" x14ac:dyDescent="0.35">
      <c r="A49" s="275"/>
      <c r="B49" s="97">
        <v>43</v>
      </c>
      <c r="C49" s="100" t="str">
        <f>VLOOKUP(B:B,'Start List Youth'!C:F,2,FALSE)</f>
        <v>DOMENECH WANG Liliane</v>
      </c>
      <c r="D49" s="127" t="str">
        <f>VLOOKUP(B:B,'Start List Youth'!C:F,4,FALSE)</f>
        <v>VA</v>
      </c>
      <c r="E49" s="345">
        <v>55</v>
      </c>
      <c r="F49" s="346">
        <v>45</v>
      </c>
      <c r="G49" s="345">
        <v>48</v>
      </c>
      <c r="H49" s="346">
        <v>51</v>
      </c>
      <c r="I49" s="345">
        <v>61</v>
      </c>
      <c r="J49" s="346">
        <v>63</v>
      </c>
      <c r="K49" s="391">
        <f t="shared" si="2"/>
        <v>54.666666666666664</v>
      </c>
      <c r="L49" s="392">
        <f t="shared" si="3"/>
        <v>53</v>
      </c>
      <c r="M49" s="391">
        <f t="shared" si="4"/>
        <v>54.666666666666664</v>
      </c>
      <c r="N49" s="393">
        <f t="shared" si="5"/>
        <v>53</v>
      </c>
      <c r="O49" s="377">
        <f t="shared" si="24"/>
        <v>61</v>
      </c>
      <c r="P49" s="377">
        <f t="shared" si="6"/>
        <v>48</v>
      </c>
      <c r="Q49" s="378">
        <f t="shared" si="7"/>
        <v>54.777777777777771</v>
      </c>
      <c r="R49" s="377">
        <f t="shared" si="8"/>
        <v>63</v>
      </c>
      <c r="S49" s="377">
        <f t="shared" si="9"/>
        <v>45</v>
      </c>
      <c r="T49" s="378">
        <f t="shared" si="10"/>
        <v>52.333333333333336</v>
      </c>
      <c r="U49" s="379">
        <f t="shared" si="25"/>
        <v>54.777777777777771</v>
      </c>
      <c r="V49" s="388">
        <f t="shared" si="26"/>
        <v>68.033333333333346</v>
      </c>
      <c r="W49" s="345">
        <v>56</v>
      </c>
      <c r="X49" s="522">
        <v>0</v>
      </c>
      <c r="Y49" s="345">
        <v>64</v>
      </c>
      <c r="Z49" s="522">
        <v>0</v>
      </c>
      <c r="AA49" s="345">
        <v>66</v>
      </c>
      <c r="AB49" s="522">
        <v>0</v>
      </c>
      <c r="AC49" s="570">
        <v>65</v>
      </c>
      <c r="AD49" s="572">
        <v>0</v>
      </c>
      <c r="AE49" s="391">
        <f t="shared" si="11"/>
        <v>62.75</v>
      </c>
      <c r="AF49" s="397">
        <f t="shared" si="12"/>
        <v>0</v>
      </c>
      <c r="AG49" s="377">
        <f t="shared" si="13"/>
        <v>66</v>
      </c>
      <c r="AH49" s="377">
        <f t="shared" si="14"/>
        <v>56</v>
      </c>
      <c r="AI49" s="378">
        <f t="shared" si="15"/>
        <v>63.916666666666664</v>
      </c>
      <c r="AJ49" s="377">
        <f t="shared" si="16"/>
        <v>0</v>
      </c>
      <c r="AK49" s="377">
        <f t="shared" si="17"/>
        <v>0</v>
      </c>
      <c r="AL49" s="378">
        <f t="shared" si="18"/>
        <v>0</v>
      </c>
      <c r="AM49" s="379">
        <f t="shared" si="19"/>
        <v>108.65833333333333</v>
      </c>
      <c r="AN49" s="380">
        <f t="shared" si="20"/>
        <v>0</v>
      </c>
      <c r="AO49" s="61">
        <f t="shared" si="32"/>
        <v>54.777777777777771</v>
      </c>
      <c r="AP49" s="366">
        <f t="shared" si="21"/>
        <v>108.65833333333333</v>
      </c>
      <c r="AQ49" s="366">
        <f t="shared" si="33"/>
        <v>68.033333333333346</v>
      </c>
      <c r="AR49" s="367">
        <f t="shared" si="22"/>
        <v>0</v>
      </c>
      <c r="AS49" s="368">
        <f t="shared" si="23"/>
        <v>231.46944444444443</v>
      </c>
      <c r="AT49" s="233">
        <f t="shared" si="27"/>
        <v>3.354629629629629</v>
      </c>
    </row>
    <row r="50" spans="1:46" x14ac:dyDescent="0.35">
      <c r="A50" s="275"/>
      <c r="B50" s="97">
        <v>44</v>
      </c>
      <c r="C50" s="100" t="str">
        <f>VLOOKUP(B:B,'Start List Youth'!C:F,2,FALSE)</f>
        <v>GREGOIRE Alyssia</v>
      </c>
      <c r="D50" s="127" t="str">
        <f>VLOOKUP(B:B,'Start List Youth'!C:F,4,FALSE)</f>
        <v>MORG</v>
      </c>
      <c r="E50" s="345">
        <v>74</v>
      </c>
      <c r="F50" s="346">
        <v>57</v>
      </c>
      <c r="G50" s="345">
        <v>70</v>
      </c>
      <c r="H50" s="346">
        <v>68</v>
      </c>
      <c r="I50" s="345">
        <v>76</v>
      </c>
      <c r="J50" s="346">
        <v>74</v>
      </c>
      <c r="K50" s="391">
        <f t="shared" si="2"/>
        <v>73.333333333333329</v>
      </c>
      <c r="L50" s="392">
        <f t="shared" si="3"/>
        <v>66.333333333333329</v>
      </c>
      <c r="M50" s="391">
        <f t="shared" si="4"/>
        <v>73.333333333333329</v>
      </c>
      <c r="N50" s="393">
        <f t="shared" si="5"/>
        <v>66.333333333333329</v>
      </c>
      <c r="O50" s="377">
        <f t="shared" si="24"/>
        <v>76</v>
      </c>
      <c r="P50" s="377">
        <f t="shared" si="6"/>
        <v>70</v>
      </c>
      <c r="Q50" s="378">
        <f t="shared" si="7"/>
        <v>73.555555555555543</v>
      </c>
      <c r="R50" s="377">
        <f t="shared" si="8"/>
        <v>74</v>
      </c>
      <c r="S50" s="377">
        <f t="shared" si="9"/>
        <v>57</v>
      </c>
      <c r="T50" s="378">
        <f t="shared" si="10"/>
        <v>66.888888888888872</v>
      </c>
      <c r="U50" s="379">
        <f t="shared" si="25"/>
        <v>73.555555555555543</v>
      </c>
      <c r="V50" s="388">
        <f t="shared" si="26"/>
        <v>86.955555555555534</v>
      </c>
      <c r="W50" s="345">
        <v>66</v>
      </c>
      <c r="X50" s="346">
        <v>60</v>
      </c>
      <c r="Y50" s="345">
        <v>75</v>
      </c>
      <c r="Z50" s="346">
        <v>73</v>
      </c>
      <c r="AA50" s="345">
        <v>70</v>
      </c>
      <c r="AB50" s="346">
        <v>60</v>
      </c>
      <c r="AC50" s="570">
        <v>67</v>
      </c>
      <c r="AD50" s="571">
        <v>64</v>
      </c>
      <c r="AE50" s="391">
        <f t="shared" si="11"/>
        <v>69.5</v>
      </c>
      <c r="AF50" s="397">
        <f t="shared" si="12"/>
        <v>64.25</v>
      </c>
      <c r="AG50" s="377">
        <f t="shared" si="13"/>
        <v>75</v>
      </c>
      <c r="AH50" s="377">
        <f t="shared" si="14"/>
        <v>66</v>
      </c>
      <c r="AI50" s="378">
        <f t="shared" si="15"/>
        <v>68.833333333333329</v>
      </c>
      <c r="AJ50" s="377">
        <f t="shared" si="16"/>
        <v>73</v>
      </c>
      <c r="AK50" s="377">
        <f t="shared" si="17"/>
        <v>60</v>
      </c>
      <c r="AL50" s="378">
        <f t="shared" si="18"/>
        <v>62.75</v>
      </c>
      <c r="AM50" s="379">
        <f t="shared" si="19"/>
        <v>117.01666666666665</v>
      </c>
      <c r="AN50" s="380">
        <f t="shared" si="20"/>
        <v>181.97499999999999</v>
      </c>
      <c r="AO50" s="61">
        <f t="shared" si="32"/>
        <v>73.555555555555543</v>
      </c>
      <c r="AP50" s="366">
        <f t="shared" si="21"/>
        <v>117.01666666666665</v>
      </c>
      <c r="AQ50" s="366">
        <f t="shared" si="33"/>
        <v>86.955555555555534</v>
      </c>
      <c r="AR50" s="367">
        <f t="shared" si="22"/>
        <v>181.97499999999999</v>
      </c>
      <c r="AS50" s="368">
        <f t="shared" si="23"/>
        <v>459.50277777777774</v>
      </c>
      <c r="AT50" s="233">
        <f t="shared" si="27"/>
        <v>6.6594605475040254</v>
      </c>
    </row>
    <row r="51" spans="1:46" x14ac:dyDescent="0.35">
      <c r="A51" s="275"/>
      <c r="B51" s="97">
        <v>45</v>
      </c>
      <c r="C51" s="100" t="str">
        <f>VLOOKUP(B:B,'Start List Youth'!C:F,2,FALSE)</f>
        <v>GARDON Charlotte</v>
      </c>
      <c r="D51" s="127" t="str">
        <f>VLOOKUP(B:B,'Start List Youth'!C:F,4,FALSE)</f>
        <v>MORG</v>
      </c>
      <c r="E51" s="345">
        <v>90</v>
      </c>
      <c r="F51" s="346">
        <v>56</v>
      </c>
      <c r="G51" s="345">
        <v>68</v>
      </c>
      <c r="H51" s="346">
        <v>75</v>
      </c>
      <c r="I51" s="345">
        <v>68</v>
      </c>
      <c r="J51" s="346">
        <v>59</v>
      </c>
      <c r="K51" s="391">
        <f t="shared" si="2"/>
        <v>75.333333333333329</v>
      </c>
      <c r="L51" s="392">
        <f t="shared" si="3"/>
        <v>63.333333333333336</v>
      </c>
      <c r="M51" s="391">
        <f t="shared" si="4"/>
        <v>75.333333333333329</v>
      </c>
      <c r="N51" s="393">
        <f t="shared" si="5"/>
        <v>63.333333333333336</v>
      </c>
      <c r="O51" s="377">
        <f t="shared" si="24"/>
        <v>90</v>
      </c>
      <c r="P51" s="377">
        <f t="shared" si="6"/>
        <v>68</v>
      </c>
      <c r="Q51" s="378">
        <f t="shared" si="7"/>
        <v>72.888888888888872</v>
      </c>
      <c r="R51" s="377">
        <f t="shared" si="8"/>
        <v>75</v>
      </c>
      <c r="S51" s="377">
        <f t="shared" si="9"/>
        <v>56</v>
      </c>
      <c r="T51" s="378">
        <f t="shared" si="10"/>
        <v>61.888888888888893</v>
      </c>
      <c r="U51" s="379">
        <f t="shared" si="25"/>
        <v>72.888888888888872</v>
      </c>
      <c r="V51" s="388">
        <f t="shared" si="26"/>
        <v>80.455555555555563</v>
      </c>
      <c r="W51" s="345">
        <v>59</v>
      </c>
      <c r="X51" s="346">
        <v>63</v>
      </c>
      <c r="Y51" s="345">
        <v>66</v>
      </c>
      <c r="Z51" s="346">
        <v>70</v>
      </c>
      <c r="AA51" s="345">
        <v>67</v>
      </c>
      <c r="AB51" s="346">
        <v>74</v>
      </c>
      <c r="AC51" s="570">
        <v>62</v>
      </c>
      <c r="AD51" s="571">
        <v>65</v>
      </c>
      <c r="AE51" s="391">
        <f t="shared" si="11"/>
        <v>63.5</v>
      </c>
      <c r="AF51" s="397">
        <f t="shared" si="12"/>
        <v>68</v>
      </c>
      <c r="AG51" s="377">
        <f t="shared" si="13"/>
        <v>67</v>
      </c>
      <c r="AH51" s="377">
        <f t="shared" si="14"/>
        <v>59</v>
      </c>
      <c r="AI51" s="378">
        <f t="shared" si="15"/>
        <v>63.833333333333336</v>
      </c>
      <c r="AJ51" s="377">
        <f t="shared" si="16"/>
        <v>74</v>
      </c>
      <c r="AK51" s="377">
        <f t="shared" si="17"/>
        <v>63</v>
      </c>
      <c r="AL51" s="378">
        <f t="shared" si="18"/>
        <v>67.666666666666671</v>
      </c>
      <c r="AM51" s="379">
        <f t="shared" si="19"/>
        <v>108.51666666666667</v>
      </c>
      <c r="AN51" s="380">
        <f t="shared" si="20"/>
        <v>196.23333333333335</v>
      </c>
      <c r="AO51" s="61">
        <f t="shared" si="32"/>
        <v>72.888888888888872</v>
      </c>
      <c r="AP51" s="366">
        <f t="shared" si="21"/>
        <v>108.51666666666667</v>
      </c>
      <c r="AQ51" s="366">
        <f t="shared" si="33"/>
        <v>80.455555555555563</v>
      </c>
      <c r="AR51" s="367">
        <f t="shared" si="22"/>
        <v>196.23333333333335</v>
      </c>
      <c r="AS51" s="368">
        <f t="shared" si="23"/>
        <v>458.09444444444443</v>
      </c>
      <c r="AT51" s="233">
        <f t="shared" si="27"/>
        <v>6.6390499194847008</v>
      </c>
    </row>
    <row r="52" spans="1:46" x14ac:dyDescent="0.35">
      <c r="A52" s="275"/>
      <c r="B52" s="97">
        <v>46</v>
      </c>
      <c r="C52" s="100" t="str">
        <f>VLOOKUP(B:B,'Start List Youth'!C:F,2,FALSE)</f>
        <v>LAFLEUR Laura</v>
      </c>
      <c r="D52" s="127" t="str">
        <f>VLOOKUP(B:B,'Start List Youth'!C:F,4,FALSE)</f>
        <v>GN1885</v>
      </c>
      <c r="E52" s="345">
        <v>64</v>
      </c>
      <c r="F52" s="346">
        <v>54</v>
      </c>
      <c r="G52" s="345">
        <v>57</v>
      </c>
      <c r="H52" s="346">
        <v>52</v>
      </c>
      <c r="I52" s="345">
        <v>52</v>
      </c>
      <c r="J52" s="346">
        <v>61</v>
      </c>
      <c r="K52" s="391">
        <f t="shared" si="2"/>
        <v>57.666666666666664</v>
      </c>
      <c r="L52" s="392">
        <f t="shared" si="3"/>
        <v>55.666666666666664</v>
      </c>
      <c r="M52" s="391">
        <f t="shared" si="4"/>
        <v>57.666666666666664</v>
      </c>
      <c r="N52" s="393">
        <f t="shared" si="5"/>
        <v>55.666666666666664</v>
      </c>
      <c r="O52" s="377">
        <f t="shared" si="24"/>
        <v>64</v>
      </c>
      <c r="P52" s="377">
        <f t="shared" si="6"/>
        <v>52</v>
      </c>
      <c r="Q52" s="378">
        <f t="shared" si="7"/>
        <v>57.444444444444436</v>
      </c>
      <c r="R52" s="377">
        <f t="shared" si="8"/>
        <v>61</v>
      </c>
      <c r="S52" s="377">
        <f t="shared" si="9"/>
        <v>52</v>
      </c>
      <c r="T52" s="378">
        <f t="shared" si="10"/>
        <v>55.111111111111107</v>
      </c>
      <c r="U52" s="379">
        <f t="shared" si="25"/>
        <v>57.444444444444436</v>
      </c>
      <c r="V52" s="388">
        <f t="shared" si="26"/>
        <v>71.644444444444446</v>
      </c>
      <c r="W52" s="345">
        <v>58</v>
      </c>
      <c r="X52" s="346">
        <v>58</v>
      </c>
      <c r="Y52" s="345">
        <v>62</v>
      </c>
      <c r="Z52" s="346">
        <v>59</v>
      </c>
      <c r="AA52" s="345">
        <v>62</v>
      </c>
      <c r="AB52" s="346">
        <v>60</v>
      </c>
      <c r="AC52" s="570">
        <v>59</v>
      </c>
      <c r="AD52" s="571">
        <v>57</v>
      </c>
      <c r="AE52" s="391">
        <f t="shared" si="11"/>
        <v>60.25</v>
      </c>
      <c r="AF52" s="397">
        <f t="shared" si="12"/>
        <v>58.5</v>
      </c>
      <c r="AG52" s="377">
        <f t="shared" si="13"/>
        <v>62</v>
      </c>
      <c r="AH52" s="377">
        <f t="shared" si="14"/>
        <v>58</v>
      </c>
      <c r="AI52" s="378">
        <f t="shared" si="15"/>
        <v>60.416666666666664</v>
      </c>
      <c r="AJ52" s="377">
        <f t="shared" si="16"/>
        <v>60</v>
      </c>
      <c r="AK52" s="377">
        <f t="shared" si="17"/>
        <v>57</v>
      </c>
      <c r="AL52" s="378">
        <f t="shared" si="18"/>
        <v>58.5</v>
      </c>
      <c r="AM52" s="379">
        <f t="shared" si="19"/>
        <v>102.70833333333333</v>
      </c>
      <c r="AN52" s="380">
        <f t="shared" si="20"/>
        <v>169.65</v>
      </c>
      <c r="AO52" s="61">
        <f t="shared" si="32"/>
        <v>57.444444444444436</v>
      </c>
      <c r="AP52" s="366">
        <f t="shared" si="21"/>
        <v>102.70833333333333</v>
      </c>
      <c r="AQ52" s="366">
        <f t="shared" si="33"/>
        <v>71.644444444444446</v>
      </c>
      <c r="AR52" s="367">
        <f t="shared" si="22"/>
        <v>169.65</v>
      </c>
      <c r="AS52" s="368">
        <f t="shared" si="23"/>
        <v>401.44722222222219</v>
      </c>
      <c r="AT52" s="233">
        <f t="shared" si="27"/>
        <v>5.8180756843800321</v>
      </c>
    </row>
    <row r="53" spans="1:46" x14ac:dyDescent="0.35">
      <c r="A53" s="275"/>
      <c r="B53" s="97">
        <v>47</v>
      </c>
      <c r="C53" s="100" t="str">
        <f>VLOOKUP(B:B,'Start List Youth'!C:F,2,FALSE)</f>
        <v>MICHALIS Eline</v>
      </c>
      <c r="D53" s="127" t="str">
        <f>VLOOKUP(B:B,'Start List Youth'!C:F,4,FALSE)</f>
        <v>GN1885</v>
      </c>
      <c r="E53" s="345">
        <v>50</v>
      </c>
      <c r="F53" s="346">
        <v>51</v>
      </c>
      <c r="G53" s="345">
        <v>43</v>
      </c>
      <c r="H53" s="346">
        <v>50</v>
      </c>
      <c r="I53" s="345">
        <v>50</v>
      </c>
      <c r="J53" s="346">
        <v>53</v>
      </c>
      <c r="K53" s="391">
        <f t="shared" si="2"/>
        <v>47.666666666666664</v>
      </c>
      <c r="L53" s="392">
        <f t="shared" si="3"/>
        <v>51.333333333333336</v>
      </c>
      <c r="M53" s="391">
        <f t="shared" si="4"/>
        <v>47.666666666666664</v>
      </c>
      <c r="N53" s="393">
        <f t="shared" si="5"/>
        <v>51.333333333333336</v>
      </c>
      <c r="O53" s="377">
        <f t="shared" si="24"/>
        <v>50</v>
      </c>
      <c r="P53" s="377">
        <f t="shared" si="6"/>
        <v>43</v>
      </c>
      <c r="Q53" s="378">
        <f t="shared" si="7"/>
        <v>48.444444444444436</v>
      </c>
      <c r="R53" s="377">
        <f t="shared" si="8"/>
        <v>53</v>
      </c>
      <c r="S53" s="377">
        <f t="shared" si="9"/>
        <v>50</v>
      </c>
      <c r="T53" s="378">
        <f t="shared" si="10"/>
        <v>51.222222222222229</v>
      </c>
      <c r="U53" s="379">
        <f t="shared" si="25"/>
        <v>48.444444444444436</v>
      </c>
      <c r="V53" s="388">
        <f t="shared" si="26"/>
        <v>66.588888888888903</v>
      </c>
      <c r="W53" s="345">
        <v>56</v>
      </c>
      <c r="X53" s="346">
        <v>55</v>
      </c>
      <c r="Y53" s="345">
        <v>63</v>
      </c>
      <c r="Z53" s="346">
        <v>57</v>
      </c>
      <c r="AA53" s="345">
        <v>64</v>
      </c>
      <c r="AB53" s="346">
        <v>63</v>
      </c>
      <c r="AC53" s="570">
        <v>59</v>
      </c>
      <c r="AD53" s="571">
        <v>55</v>
      </c>
      <c r="AE53" s="391">
        <f t="shared" si="11"/>
        <v>60.5</v>
      </c>
      <c r="AF53" s="397">
        <f t="shared" si="12"/>
        <v>57.5</v>
      </c>
      <c r="AG53" s="377">
        <f t="shared" si="13"/>
        <v>64</v>
      </c>
      <c r="AH53" s="377">
        <f t="shared" si="14"/>
        <v>56</v>
      </c>
      <c r="AI53" s="378">
        <f t="shared" si="15"/>
        <v>60.833333333333336</v>
      </c>
      <c r="AJ53" s="377">
        <f t="shared" si="16"/>
        <v>63</v>
      </c>
      <c r="AK53" s="377">
        <f t="shared" si="17"/>
        <v>55</v>
      </c>
      <c r="AL53" s="378">
        <f t="shared" si="18"/>
        <v>56.5</v>
      </c>
      <c r="AM53" s="379">
        <f t="shared" si="19"/>
        <v>103.41666666666667</v>
      </c>
      <c r="AN53" s="380">
        <f t="shared" si="20"/>
        <v>163.85</v>
      </c>
      <c r="AO53" s="61">
        <f t="shared" si="32"/>
        <v>48.444444444444436</v>
      </c>
      <c r="AP53" s="366">
        <f t="shared" si="21"/>
        <v>103.41666666666667</v>
      </c>
      <c r="AQ53" s="366">
        <f t="shared" si="33"/>
        <v>66.588888888888903</v>
      </c>
      <c r="AR53" s="367">
        <f t="shared" si="22"/>
        <v>163.85</v>
      </c>
      <c r="AS53" s="368">
        <f t="shared" si="23"/>
        <v>382.3</v>
      </c>
      <c r="AT53" s="233">
        <f t="shared" si="27"/>
        <v>5.540579710144927</v>
      </c>
    </row>
    <row r="54" spans="1:46" x14ac:dyDescent="0.35">
      <c r="A54" s="275"/>
      <c r="B54" s="97">
        <v>48</v>
      </c>
      <c r="C54" s="100" t="str">
        <f>VLOOKUP(B:B,'Start List Youth'!C:F,2,FALSE)</f>
        <v>CORAZZA Kendra</v>
      </c>
      <c r="D54" s="127" t="str">
        <f>VLOOKUP(B:B,'Start List Youth'!C:F,4,FALSE)</f>
        <v>LUG</v>
      </c>
      <c r="E54" s="345">
        <v>83</v>
      </c>
      <c r="F54" s="346">
        <v>85</v>
      </c>
      <c r="G54" s="345">
        <v>78</v>
      </c>
      <c r="H54" s="346">
        <v>73</v>
      </c>
      <c r="I54" s="345">
        <v>75</v>
      </c>
      <c r="J54" s="346">
        <v>71</v>
      </c>
      <c r="K54" s="391">
        <f t="shared" si="2"/>
        <v>78.666666666666671</v>
      </c>
      <c r="L54" s="392">
        <f t="shared" si="3"/>
        <v>76.333333333333329</v>
      </c>
      <c r="M54" s="391">
        <f t="shared" si="4"/>
        <v>78.666666666666671</v>
      </c>
      <c r="N54" s="393">
        <f t="shared" si="5"/>
        <v>76.333333333333329</v>
      </c>
      <c r="O54" s="377">
        <f t="shared" si="24"/>
        <v>83</v>
      </c>
      <c r="P54" s="377">
        <f t="shared" si="6"/>
        <v>75</v>
      </c>
      <c r="Q54" s="378">
        <f t="shared" si="7"/>
        <v>78.444444444444457</v>
      </c>
      <c r="R54" s="377">
        <f t="shared" si="8"/>
        <v>85</v>
      </c>
      <c r="S54" s="377">
        <f t="shared" si="9"/>
        <v>71</v>
      </c>
      <c r="T54" s="378">
        <f t="shared" si="10"/>
        <v>75.222222222222214</v>
      </c>
      <c r="U54" s="379">
        <f t="shared" si="25"/>
        <v>78.444444444444457</v>
      </c>
      <c r="V54" s="388">
        <f t="shared" si="26"/>
        <v>97.788888888888877</v>
      </c>
      <c r="W54" s="345">
        <v>66</v>
      </c>
      <c r="X54" s="346">
        <v>60</v>
      </c>
      <c r="Y54" s="345">
        <v>76</v>
      </c>
      <c r="Z54" s="346">
        <v>67</v>
      </c>
      <c r="AA54" s="345">
        <v>80</v>
      </c>
      <c r="AB54" s="346">
        <v>60</v>
      </c>
      <c r="AC54" s="570">
        <v>62</v>
      </c>
      <c r="AD54" s="571">
        <v>60</v>
      </c>
      <c r="AE54" s="391">
        <f t="shared" si="11"/>
        <v>71</v>
      </c>
      <c r="AF54" s="397">
        <f t="shared" si="12"/>
        <v>61.75</v>
      </c>
      <c r="AG54" s="377">
        <f t="shared" si="13"/>
        <v>80</v>
      </c>
      <c r="AH54" s="377">
        <f t="shared" si="14"/>
        <v>62</v>
      </c>
      <c r="AI54" s="378">
        <f t="shared" si="15"/>
        <v>71</v>
      </c>
      <c r="AJ54" s="377">
        <f t="shared" si="16"/>
        <v>67</v>
      </c>
      <c r="AK54" s="377">
        <f t="shared" si="17"/>
        <v>60</v>
      </c>
      <c r="AL54" s="378">
        <f t="shared" si="18"/>
        <v>60.583333333333336</v>
      </c>
      <c r="AM54" s="379">
        <f t="shared" si="19"/>
        <v>120.7</v>
      </c>
      <c r="AN54" s="380">
        <f t="shared" si="20"/>
        <v>175.69166666666666</v>
      </c>
      <c r="AO54" s="61">
        <f t="shared" si="32"/>
        <v>78.444444444444457</v>
      </c>
      <c r="AP54" s="366">
        <f t="shared" si="21"/>
        <v>120.7</v>
      </c>
      <c r="AQ54" s="366">
        <f t="shared" si="33"/>
        <v>97.788888888888877</v>
      </c>
      <c r="AR54" s="367">
        <f t="shared" si="22"/>
        <v>175.69166666666666</v>
      </c>
      <c r="AS54" s="368">
        <f t="shared" si="23"/>
        <v>472.625</v>
      </c>
      <c r="AT54" s="233">
        <f t="shared" si="27"/>
        <v>6.84963768115942</v>
      </c>
    </row>
    <row r="55" spans="1:46" x14ac:dyDescent="0.35">
      <c r="A55" s="275"/>
      <c r="B55" s="97">
        <v>49</v>
      </c>
      <c r="C55" s="100" t="str">
        <f>VLOOKUP(B:B,'Start List Youth'!C:F,2,FALSE)</f>
        <v>COUROUGE Emma</v>
      </c>
      <c r="D55" s="127" t="str">
        <f>VLOOKUP(B:B,'Start List Youth'!C:F,4,FALSE)</f>
        <v>MORG</v>
      </c>
      <c r="E55" s="345">
        <v>80</v>
      </c>
      <c r="F55" s="346">
        <v>78</v>
      </c>
      <c r="G55" s="345">
        <v>76</v>
      </c>
      <c r="H55" s="346">
        <v>72</v>
      </c>
      <c r="I55" s="345">
        <v>68</v>
      </c>
      <c r="J55" s="346">
        <v>70</v>
      </c>
      <c r="K55" s="391">
        <f t="shared" si="2"/>
        <v>74.666666666666671</v>
      </c>
      <c r="L55" s="392">
        <f t="shared" si="3"/>
        <v>73.333333333333329</v>
      </c>
      <c r="M55" s="391">
        <f t="shared" si="4"/>
        <v>74.666666666666671</v>
      </c>
      <c r="N55" s="393">
        <f t="shared" si="5"/>
        <v>73.333333333333329</v>
      </c>
      <c r="O55" s="377">
        <f t="shared" si="24"/>
        <v>80</v>
      </c>
      <c r="P55" s="377">
        <f t="shared" si="6"/>
        <v>68</v>
      </c>
      <c r="Q55" s="378">
        <f t="shared" si="7"/>
        <v>75.111111111111128</v>
      </c>
      <c r="R55" s="377">
        <f t="shared" si="8"/>
        <v>78</v>
      </c>
      <c r="S55" s="377">
        <f t="shared" si="9"/>
        <v>70</v>
      </c>
      <c r="T55" s="378">
        <f t="shared" si="10"/>
        <v>72.888888888888872</v>
      </c>
      <c r="U55" s="379">
        <f t="shared" si="25"/>
        <v>75.111111111111128</v>
      </c>
      <c r="V55" s="388">
        <f t="shared" si="26"/>
        <v>94.755555555555532</v>
      </c>
      <c r="W55" s="345">
        <v>57</v>
      </c>
      <c r="X55" s="346">
        <v>62</v>
      </c>
      <c r="Y55" s="345">
        <v>72</v>
      </c>
      <c r="Z55" s="346">
        <v>69</v>
      </c>
      <c r="AA55" s="345">
        <v>73</v>
      </c>
      <c r="AB55" s="346">
        <v>70</v>
      </c>
      <c r="AC55" s="570">
        <v>65</v>
      </c>
      <c r="AD55" s="571">
        <v>60</v>
      </c>
      <c r="AE55" s="391">
        <f t="shared" si="11"/>
        <v>66.75</v>
      </c>
      <c r="AF55" s="397">
        <f t="shared" si="12"/>
        <v>65.25</v>
      </c>
      <c r="AG55" s="377">
        <f t="shared" si="13"/>
        <v>73</v>
      </c>
      <c r="AH55" s="377">
        <f t="shared" si="14"/>
        <v>57</v>
      </c>
      <c r="AI55" s="378">
        <f t="shared" si="15"/>
        <v>67.916666666666671</v>
      </c>
      <c r="AJ55" s="377">
        <f t="shared" si="16"/>
        <v>70</v>
      </c>
      <c r="AK55" s="377">
        <f t="shared" si="17"/>
        <v>60</v>
      </c>
      <c r="AL55" s="378">
        <f t="shared" si="18"/>
        <v>65.416666666666671</v>
      </c>
      <c r="AM55" s="379">
        <f t="shared" si="19"/>
        <v>115.45833333333334</v>
      </c>
      <c r="AN55" s="380">
        <f t="shared" si="20"/>
        <v>189.70833333333334</v>
      </c>
      <c r="AO55" s="61">
        <f t="shared" si="32"/>
        <v>75.111111111111128</v>
      </c>
      <c r="AP55" s="366">
        <f t="shared" si="21"/>
        <v>115.45833333333334</v>
      </c>
      <c r="AQ55" s="366">
        <f t="shared" si="33"/>
        <v>94.755555555555532</v>
      </c>
      <c r="AR55" s="367">
        <f t="shared" si="22"/>
        <v>189.70833333333334</v>
      </c>
      <c r="AS55" s="368">
        <f t="shared" si="23"/>
        <v>475.0333333333333</v>
      </c>
      <c r="AT55" s="233">
        <f t="shared" si="27"/>
        <v>6.8845410628019312</v>
      </c>
    </row>
    <row r="56" spans="1:46" x14ac:dyDescent="0.35">
      <c r="A56" s="275"/>
      <c r="B56" s="97">
        <v>50</v>
      </c>
      <c r="C56" s="100" t="str">
        <f>VLOOKUP(B:B,'Start List Youth'!C:F,2,FALSE)</f>
        <v>PAVLIKOVA Evelina</v>
      </c>
      <c r="D56" s="127" t="str">
        <f>VLOOKUP(B:B,'Start List Youth'!C:F,4,FALSE)</f>
        <v>GN1885</v>
      </c>
      <c r="E56" s="345">
        <v>65</v>
      </c>
      <c r="F56" s="346">
        <v>57</v>
      </c>
      <c r="G56" s="345">
        <v>66</v>
      </c>
      <c r="H56" s="346">
        <v>68</v>
      </c>
      <c r="I56" s="345">
        <v>67</v>
      </c>
      <c r="J56" s="346">
        <v>77</v>
      </c>
      <c r="K56" s="391">
        <f t="shared" si="2"/>
        <v>66</v>
      </c>
      <c r="L56" s="392">
        <f t="shared" si="3"/>
        <v>67.333333333333329</v>
      </c>
      <c r="M56" s="391">
        <f t="shared" si="4"/>
        <v>66</v>
      </c>
      <c r="N56" s="393">
        <f t="shared" si="5"/>
        <v>67.333333333333329</v>
      </c>
      <c r="O56" s="377">
        <f t="shared" si="24"/>
        <v>67</v>
      </c>
      <c r="P56" s="377">
        <f t="shared" si="6"/>
        <v>65</v>
      </c>
      <c r="Q56" s="378">
        <f t="shared" si="7"/>
        <v>66</v>
      </c>
      <c r="R56" s="377">
        <f t="shared" si="8"/>
        <v>77</v>
      </c>
      <c r="S56" s="377">
        <f t="shared" si="9"/>
        <v>57</v>
      </c>
      <c r="T56" s="378">
        <f t="shared" si="10"/>
        <v>67.555555555555543</v>
      </c>
      <c r="U56" s="379">
        <f t="shared" si="25"/>
        <v>66</v>
      </c>
      <c r="V56" s="388">
        <f t="shared" si="26"/>
        <v>87.822222222222209</v>
      </c>
      <c r="W56" s="345">
        <v>53</v>
      </c>
      <c r="X56" s="346">
        <v>57</v>
      </c>
      <c r="Y56" s="345">
        <v>59</v>
      </c>
      <c r="Z56" s="346">
        <v>65</v>
      </c>
      <c r="AA56" s="345">
        <v>62</v>
      </c>
      <c r="AB56" s="346">
        <v>60</v>
      </c>
      <c r="AC56" s="570">
        <v>61</v>
      </c>
      <c r="AD56" s="571">
        <v>63</v>
      </c>
      <c r="AE56" s="391">
        <f t="shared" si="11"/>
        <v>58.75</v>
      </c>
      <c r="AF56" s="397">
        <f t="shared" si="12"/>
        <v>61.25</v>
      </c>
      <c r="AG56" s="377">
        <f t="shared" si="13"/>
        <v>62</v>
      </c>
      <c r="AH56" s="377">
        <f t="shared" si="14"/>
        <v>53</v>
      </c>
      <c r="AI56" s="378">
        <f t="shared" si="15"/>
        <v>59.583333333333336</v>
      </c>
      <c r="AJ56" s="377">
        <f t="shared" si="16"/>
        <v>65</v>
      </c>
      <c r="AK56" s="377">
        <f t="shared" si="17"/>
        <v>57</v>
      </c>
      <c r="AL56" s="378">
        <f t="shared" si="18"/>
        <v>61.416666666666664</v>
      </c>
      <c r="AM56" s="379">
        <f t="shared" si="19"/>
        <v>101.29166666666667</v>
      </c>
      <c r="AN56" s="380">
        <f t="shared" si="20"/>
        <v>178.10833333333332</v>
      </c>
      <c r="AO56" s="61">
        <f t="shared" si="32"/>
        <v>66</v>
      </c>
      <c r="AP56" s="366">
        <f t="shared" si="21"/>
        <v>101.29166666666667</v>
      </c>
      <c r="AQ56" s="366">
        <f t="shared" si="33"/>
        <v>87.822222222222209</v>
      </c>
      <c r="AR56" s="367">
        <f t="shared" si="22"/>
        <v>178.10833333333332</v>
      </c>
      <c r="AS56" s="368">
        <f t="shared" si="23"/>
        <v>433.22222222222217</v>
      </c>
      <c r="AT56" s="233">
        <f t="shared" si="27"/>
        <v>6.2785829307568424</v>
      </c>
    </row>
    <row r="57" spans="1:46" x14ac:dyDescent="0.35">
      <c r="A57" s="275"/>
      <c r="B57" s="97">
        <v>51</v>
      </c>
      <c r="C57" s="100" t="str">
        <f>VLOOKUP(B:B,'Start List Youth'!C:F,2,FALSE)</f>
        <v>SCHAFER Nora</v>
      </c>
      <c r="D57" s="127" t="str">
        <f>VLOOKUP(B:B,'Start List Youth'!C:F,4,FALSE)</f>
        <v>ASB</v>
      </c>
      <c r="E57" s="345">
        <v>57</v>
      </c>
      <c r="F57" s="346">
        <v>59</v>
      </c>
      <c r="G57" s="345">
        <v>70</v>
      </c>
      <c r="H57" s="346">
        <v>69</v>
      </c>
      <c r="I57" s="345">
        <v>61</v>
      </c>
      <c r="J57" s="346">
        <v>65</v>
      </c>
      <c r="K57" s="391">
        <f t="shared" si="2"/>
        <v>62.666666666666664</v>
      </c>
      <c r="L57" s="392">
        <f t="shared" si="3"/>
        <v>64.333333333333329</v>
      </c>
      <c r="M57" s="391">
        <f t="shared" si="4"/>
        <v>62.666666666666664</v>
      </c>
      <c r="N57" s="393">
        <f t="shared" si="5"/>
        <v>64.333333333333329</v>
      </c>
      <c r="O57" s="377">
        <f t="shared" si="24"/>
        <v>70</v>
      </c>
      <c r="P57" s="377">
        <f t="shared" si="6"/>
        <v>57</v>
      </c>
      <c r="Q57" s="378">
        <f t="shared" si="7"/>
        <v>62.111111111111107</v>
      </c>
      <c r="R57" s="377">
        <f t="shared" si="8"/>
        <v>69</v>
      </c>
      <c r="S57" s="377">
        <f t="shared" si="9"/>
        <v>59</v>
      </c>
      <c r="T57" s="378">
        <f t="shared" si="10"/>
        <v>64.555555555555543</v>
      </c>
      <c r="U57" s="379">
        <f t="shared" si="25"/>
        <v>62.111111111111107</v>
      </c>
      <c r="V57" s="388">
        <f t="shared" si="26"/>
        <v>83.922222222222203</v>
      </c>
      <c r="W57" s="345">
        <v>56</v>
      </c>
      <c r="X57" s="346">
        <v>52</v>
      </c>
      <c r="Y57" s="345">
        <v>63</v>
      </c>
      <c r="Z57" s="346">
        <v>64</v>
      </c>
      <c r="AA57" s="345">
        <v>57</v>
      </c>
      <c r="AB57" s="346">
        <v>60</v>
      </c>
      <c r="AC57" s="570">
        <v>58</v>
      </c>
      <c r="AD57" s="571">
        <v>60</v>
      </c>
      <c r="AE57" s="391">
        <f t="shared" si="11"/>
        <v>58.5</v>
      </c>
      <c r="AF57" s="397">
        <f t="shared" si="12"/>
        <v>59</v>
      </c>
      <c r="AG57" s="377">
        <f t="shared" si="13"/>
        <v>63</v>
      </c>
      <c r="AH57" s="377">
        <f t="shared" si="14"/>
        <v>56</v>
      </c>
      <c r="AI57" s="378">
        <f t="shared" si="15"/>
        <v>57.833333333333336</v>
      </c>
      <c r="AJ57" s="377">
        <f t="shared" si="16"/>
        <v>64</v>
      </c>
      <c r="AK57" s="377">
        <f t="shared" si="17"/>
        <v>52</v>
      </c>
      <c r="AL57" s="378">
        <f t="shared" si="18"/>
        <v>59.666666666666664</v>
      </c>
      <c r="AM57" s="379">
        <f t="shared" si="19"/>
        <v>98.316666666666663</v>
      </c>
      <c r="AN57" s="380">
        <f t="shared" si="20"/>
        <v>173.03333333333333</v>
      </c>
      <c r="AO57" s="61">
        <f t="shared" si="32"/>
        <v>62.111111111111107</v>
      </c>
      <c r="AP57" s="366">
        <f t="shared" si="21"/>
        <v>98.316666666666663</v>
      </c>
      <c r="AQ57" s="366">
        <f t="shared" si="33"/>
        <v>83.922222222222203</v>
      </c>
      <c r="AR57" s="367">
        <f t="shared" si="22"/>
        <v>173.03333333333333</v>
      </c>
      <c r="AS57" s="368">
        <f t="shared" si="23"/>
        <v>417.38333333333333</v>
      </c>
      <c r="AT57" s="233">
        <f t="shared" si="27"/>
        <v>6.0490338164251209</v>
      </c>
    </row>
    <row r="58" spans="1:46" x14ac:dyDescent="0.35">
      <c r="A58" s="275"/>
      <c r="B58" s="97">
        <v>52</v>
      </c>
      <c r="C58" s="100" t="str">
        <f>VLOOKUP(B:B,'Start List Youth'!C:F,2,FALSE)</f>
        <v>BREGNARD Lavinia</v>
      </c>
      <c r="D58" s="127" t="str">
        <f>VLOOKUP(B:B,'Start List Youth'!C:F,4,FALSE)</f>
        <v>MORG</v>
      </c>
      <c r="E58" s="345">
        <v>70</v>
      </c>
      <c r="F58" s="346">
        <v>65</v>
      </c>
      <c r="G58" s="345">
        <v>80</v>
      </c>
      <c r="H58" s="346">
        <v>77</v>
      </c>
      <c r="I58" s="345">
        <v>72</v>
      </c>
      <c r="J58" s="346">
        <v>74</v>
      </c>
      <c r="K58" s="391">
        <f t="shared" si="2"/>
        <v>74</v>
      </c>
      <c r="L58" s="392">
        <f t="shared" si="3"/>
        <v>72</v>
      </c>
      <c r="M58" s="391">
        <f t="shared" si="4"/>
        <v>74</v>
      </c>
      <c r="N58" s="393">
        <f t="shared" si="5"/>
        <v>72</v>
      </c>
      <c r="O58" s="377">
        <f t="shared" si="24"/>
        <v>80</v>
      </c>
      <c r="P58" s="377">
        <f t="shared" si="6"/>
        <v>70</v>
      </c>
      <c r="Q58" s="378">
        <f t="shared" si="7"/>
        <v>73.333333333333329</v>
      </c>
      <c r="R58" s="377">
        <f t="shared" si="8"/>
        <v>77</v>
      </c>
      <c r="S58" s="377">
        <f t="shared" si="9"/>
        <v>65</v>
      </c>
      <c r="T58" s="378">
        <f t="shared" si="10"/>
        <v>72.666666666666671</v>
      </c>
      <c r="U58" s="379">
        <f t="shared" si="25"/>
        <v>73.333333333333329</v>
      </c>
      <c r="V58" s="388">
        <f t="shared" si="26"/>
        <v>94.466666666666683</v>
      </c>
      <c r="W58" s="345">
        <v>72</v>
      </c>
      <c r="X58" s="346">
        <v>72</v>
      </c>
      <c r="Y58" s="345">
        <v>84</v>
      </c>
      <c r="Z58" s="346">
        <v>73</v>
      </c>
      <c r="AA58" s="345">
        <v>84</v>
      </c>
      <c r="AB58" s="346">
        <v>79</v>
      </c>
      <c r="AC58" s="570">
        <v>82</v>
      </c>
      <c r="AD58" s="571">
        <v>76</v>
      </c>
      <c r="AE58" s="391">
        <f t="shared" si="11"/>
        <v>80.5</v>
      </c>
      <c r="AF58" s="397">
        <f t="shared" si="12"/>
        <v>75</v>
      </c>
      <c r="AG58" s="377">
        <f t="shared" si="13"/>
        <v>84</v>
      </c>
      <c r="AH58" s="377">
        <f t="shared" si="14"/>
        <v>72</v>
      </c>
      <c r="AI58" s="378">
        <f t="shared" si="15"/>
        <v>82.166666666666671</v>
      </c>
      <c r="AJ58" s="377">
        <f t="shared" si="16"/>
        <v>79</v>
      </c>
      <c r="AK58" s="377">
        <f t="shared" si="17"/>
        <v>72</v>
      </c>
      <c r="AL58" s="378">
        <f t="shared" si="18"/>
        <v>74.666666666666671</v>
      </c>
      <c r="AM58" s="379">
        <f t="shared" si="19"/>
        <v>139.68333333333334</v>
      </c>
      <c r="AN58" s="380">
        <f t="shared" si="20"/>
        <v>216.53333333333333</v>
      </c>
      <c r="AO58" s="61">
        <f t="shared" si="32"/>
        <v>73.333333333333329</v>
      </c>
      <c r="AP58" s="366">
        <f t="shared" si="21"/>
        <v>139.68333333333334</v>
      </c>
      <c r="AQ58" s="366">
        <f t="shared" si="33"/>
        <v>94.466666666666683</v>
      </c>
      <c r="AR58" s="367">
        <f t="shared" si="22"/>
        <v>216.53333333333333</v>
      </c>
      <c r="AS58" s="368">
        <f t="shared" si="23"/>
        <v>524.01666666666665</v>
      </c>
      <c r="AT58" s="233">
        <f t="shared" si="27"/>
        <v>7.5944444444444441</v>
      </c>
    </row>
    <row r="59" spans="1:46" x14ac:dyDescent="0.35">
      <c r="A59" s="275"/>
      <c r="B59" s="97">
        <v>53</v>
      </c>
      <c r="C59" s="100" t="str">
        <f>VLOOKUP(B:B,'Start List Youth'!C:F,2,FALSE)</f>
        <v>STANIMIROVIC Lena</v>
      </c>
      <c r="D59" s="127" t="str">
        <f>VLOOKUP(B:B,'Start List Youth'!C:F,4,FALSE)</f>
        <v>MORG</v>
      </c>
      <c r="E59" s="345">
        <v>57</v>
      </c>
      <c r="F59" s="346">
        <v>55</v>
      </c>
      <c r="G59" s="345">
        <v>71</v>
      </c>
      <c r="H59" s="346">
        <v>62</v>
      </c>
      <c r="I59" s="345">
        <v>62</v>
      </c>
      <c r="J59" s="346">
        <v>72</v>
      </c>
      <c r="K59" s="391">
        <f t="shared" si="2"/>
        <v>63.333333333333336</v>
      </c>
      <c r="L59" s="392">
        <f t="shared" si="3"/>
        <v>63</v>
      </c>
      <c r="M59" s="391">
        <f t="shared" si="4"/>
        <v>63.333333333333336</v>
      </c>
      <c r="N59" s="393">
        <f t="shared" si="5"/>
        <v>63</v>
      </c>
      <c r="O59" s="377">
        <f t="shared" si="24"/>
        <v>71</v>
      </c>
      <c r="P59" s="377">
        <f t="shared" si="6"/>
        <v>57</v>
      </c>
      <c r="Q59" s="378">
        <f t="shared" si="7"/>
        <v>62.888888888888893</v>
      </c>
      <c r="R59" s="377">
        <f t="shared" si="8"/>
        <v>72</v>
      </c>
      <c r="S59" s="377">
        <f t="shared" si="9"/>
        <v>55</v>
      </c>
      <c r="T59" s="378">
        <f t="shared" si="10"/>
        <v>62.666666666666664</v>
      </c>
      <c r="U59" s="379">
        <f t="shared" si="25"/>
        <v>62.888888888888893</v>
      </c>
      <c r="V59" s="388">
        <f t="shared" si="26"/>
        <v>81.466666666666669</v>
      </c>
      <c r="W59" s="345">
        <v>64</v>
      </c>
      <c r="X59" s="346">
        <v>67</v>
      </c>
      <c r="Y59" s="345">
        <v>82</v>
      </c>
      <c r="Z59" s="346">
        <v>75</v>
      </c>
      <c r="AA59" s="345">
        <v>78</v>
      </c>
      <c r="AB59" s="346">
        <v>70</v>
      </c>
      <c r="AC59" s="570">
        <v>77</v>
      </c>
      <c r="AD59" s="571">
        <v>68</v>
      </c>
      <c r="AE59" s="391">
        <f t="shared" si="11"/>
        <v>75.25</v>
      </c>
      <c r="AF59" s="397">
        <f t="shared" si="12"/>
        <v>70</v>
      </c>
      <c r="AG59" s="377">
        <f t="shared" si="13"/>
        <v>82</v>
      </c>
      <c r="AH59" s="377">
        <f t="shared" si="14"/>
        <v>64</v>
      </c>
      <c r="AI59" s="378">
        <f t="shared" si="15"/>
        <v>76.75</v>
      </c>
      <c r="AJ59" s="377">
        <f t="shared" si="16"/>
        <v>75</v>
      </c>
      <c r="AK59" s="377">
        <f t="shared" si="17"/>
        <v>67</v>
      </c>
      <c r="AL59" s="378">
        <f t="shared" si="18"/>
        <v>69.333333333333329</v>
      </c>
      <c r="AM59" s="379">
        <f t="shared" si="19"/>
        <v>130.47499999999999</v>
      </c>
      <c r="AN59" s="380">
        <f t="shared" si="20"/>
        <v>201.06666666666663</v>
      </c>
      <c r="AO59" s="61">
        <f t="shared" si="32"/>
        <v>62.888888888888893</v>
      </c>
      <c r="AP59" s="366">
        <f t="shared" si="21"/>
        <v>130.47499999999999</v>
      </c>
      <c r="AQ59" s="366">
        <f t="shared" si="33"/>
        <v>81.466666666666669</v>
      </c>
      <c r="AR59" s="367">
        <f t="shared" si="22"/>
        <v>201.06666666666663</v>
      </c>
      <c r="AS59" s="368">
        <f t="shared" si="23"/>
        <v>475.89722222222213</v>
      </c>
      <c r="AT59" s="233">
        <f t="shared" si="27"/>
        <v>6.897061191626408</v>
      </c>
    </row>
    <row r="60" spans="1:46" x14ac:dyDescent="0.35">
      <c r="A60" s="275"/>
      <c r="B60" s="97">
        <v>54</v>
      </c>
      <c r="C60" s="100" t="str">
        <f>VLOOKUP(B:B,'Start List Youth'!C:F,2,FALSE)</f>
        <v>UCHANSKI Sophia</v>
      </c>
      <c r="D60" s="127" t="str">
        <f>VLOOKUP(B:B,'Start List Youth'!C:F,4,FALSE)</f>
        <v>MN</v>
      </c>
      <c r="E60" s="345">
        <v>55</v>
      </c>
      <c r="F60" s="346">
        <v>53</v>
      </c>
      <c r="G60" s="345">
        <v>64</v>
      </c>
      <c r="H60" s="346">
        <v>56</v>
      </c>
      <c r="I60" s="345">
        <v>71</v>
      </c>
      <c r="J60" s="346">
        <v>77</v>
      </c>
      <c r="K60" s="391">
        <f t="shared" si="2"/>
        <v>63.333333333333336</v>
      </c>
      <c r="L60" s="392">
        <f t="shared" si="3"/>
        <v>62</v>
      </c>
      <c r="M60" s="391">
        <f t="shared" si="4"/>
        <v>63.333333333333336</v>
      </c>
      <c r="N60" s="393">
        <f t="shared" si="5"/>
        <v>62</v>
      </c>
      <c r="O60" s="377">
        <f t="shared" si="24"/>
        <v>71</v>
      </c>
      <c r="P60" s="377">
        <f t="shared" si="6"/>
        <v>55</v>
      </c>
      <c r="Q60" s="378">
        <f t="shared" si="7"/>
        <v>63.555555555555564</v>
      </c>
      <c r="R60" s="377">
        <f t="shared" si="8"/>
        <v>77</v>
      </c>
      <c r="S60" s="377">
        <f t="shared" si="9"/>
        <v>53</v>
      </c>
      <c r="T60" s="378">
        <f t="shared" si="10"/>
        <v>60</v>
      </c>
      <c r="U60" s="379">
        <f t="shared" si="25"/>
        <v>63.555555555555564</v>
      </c>
      <c r="V60" s="388">
        <f t="shared" si="26"/>
        <v>78</v>
      </c>
      <c r="W60" s="345">
        <v>55</v>
      </c>
      <c r="X60" s="346">
        <v>53</v>
      </c>
      <c r="Y60" s="345">
        <v>66</v>
      </c>
      <c r="Z60" s="346">
        <v>67</v>
      </c>
      <c r="AA60" s="345">
        <v>63</v>
      </c>
      <c r="AB60" s="346">
        <v>58</v>
      </c>
      <c r="AC60" s="570">
        <v>63</v>
      </c>
      <c r="AD60" s="571">
        <v>60</v>
      </c>
      <c r="AE60" s="391">
        <f t="shared" si="11"/>
        <v>61.75</v>
      </c>
      <c r="AF60" s="397">
        <f t="shared" si="12"/>
        <v>59.5</v>
      </c>
      <c r="AG60" s="377">
        <f t="shared" si="13"/>
        <v>66</v>
      </c>
      <c r="AH60" s="377">
        <f t="shared" si="14"/>
        <v>55</v>
      </c>
      <c r="AI60" s="378">
        <f t="shared" si="15"/>
        <v>62.583333333333336</v>
      </c>
      <c r="AJ60" s="377">
        <f t="shared" si="16"/>
        <v>67</v>
      </c>
      <c r="AK60" s="377">
        <f t="shared" si="17"/>
        <v>53</v>
      </c>
      <c r="AL60" s="378">
        <f t="shared" si="18"/>
        <v>59.166666666666664</v>
      </c>
      <c r="AM60" s="379">
        <f t="shared" si="19"/>
        <v>106.39166666666667</v>
      </c>
      <c r="AN60" s="380">
        <f t="shared" si="20"/>
        <v>171.58333333333331</v>
      </c>
      <c r="AO60" s="61">
        <f t="shared" si="32"/>
        <v>63.555555555555564</v>
      </c>
      <c r="AP60" s="366">
        <f t="shared" si="21"/>
        <v>106.39166666666667</v>
      </c>
      <c r="AQ60" s="366">
        <f t="shared" si="33"/>
        <v>78</v>
      </c>
      <c r="AR60" s="367">
        <f t="shared" si="22"/>
        <v>171.58333333333331</v>
      </c>
      <c r="AS60" s="368">
        <f t="shared" si="23"/>
        <v>419.53055555555557</v>
      </c>
      <c r="AT60" s="233">
        <f t="shared" si="27"/>
        <v>6.0801529790660229</v>
      </c>
    </row>
    <row r="61" spans="1:46" x14ac:dyDescent="0.35">
      <c r="A61" s="275"/>
      <c r="B61" s="97">
        <v>55</v>
      </c>
      <c r="C61" s="100" t="str">
        <f>VLOOKUP(B:B,'Start List Youth'!C:F,2,FALSE)</f>
        <v>BRESSMER Arielle</v>
      </c>
      <c r="D61" s="127" t="str">
        <f>VLOOKUP(B:B,'Start List Youth'!C:F,4,FALSE)</f>
        <v>LNZ</v>
      </c>
      <c r="E61" s="345">
        <v>78</v>
      </c>
      <c r="F61" s="346">
        <v>85</v>
      </c>
      <c r="G61" s="345">
        <v>75</v>
      </c>
      <c r="H61" s="346">
        <v>77</v>
      </c>
      <c r="I61" s="345">
        <v>76</v>
      </c>
      <c r="J61" s="346">
        <v>78</v>
      </c>
      <c r="K61" s="391">
        <f t="shared" si="2"/>
        <v>76.333333333333329</v>
      </c>
      <c r="L61" s="392">
        <f t="shared" si="3"/>
        <v>80</v>
      </c>
      <c r="M61" s="391">
        <f t="shared" si="4"/>
        <v>76.333333333333329</v>
      </c>
      <c r="N61" s="393">
        <f t="shared" si="5"/>
        <v>80</v>
      </c>
      <c r="O61" s="377">
        <f t="shared" si="24"/>
        <v>78</v>
      </c>
      <c r="P61" s="377">
        <f t="shared" si="6"/>
        <v>75</v>
      </c>
      <c r="Q61" s="378">
        <f t="shared" si="7"/>
        <v>76.222222222222214</v>
      </c>
      <c r="R61" s="377">
        <f t="shared" si="8"/>
        <v>85</v>
      </c>
      <c r="S61" s="377">
        <f t="shared" si="9"/>
        <v>77</v>
      </c>
      <c r="T61" s="378">
        <f t="shared" si="10"/>
        <v>79.333333333333329</v>
      </c>
      <c r="U61" s="379">
        <f t="shared" si="25"/>
        <v>76.222222222222214</v>
      </c>
      <c r="V61" s="388">
        <f t="shared" si="26"/>
        <v>103.13333333333333</v>
      </c>
      <c r="W61" s="345">
        <v>68</v>
      </c>
      <c r="X61" s="346">
        <v>64</v>
      </c>
      <c r="Y61" s="345">
        <v>80</v>
      </c>
      <c r="Z61" s="346">
        <v>76</v>
      </c>
      <c r="AA61" s="345">
        <v>76</v>
      </c>
      <c r="AB61" s="346">
        <v>68</v>
      </c>
      <c r="AC61" s="570">
        <v>75</v>
      </c>
      <c r="AD61" s="571">
        <v>67</v>
      </c>
      <c r="AE61" s="391">
        <f t="shared" si="11"/>
        <v>74.75</v>
      </c>
      <c r="AF61" s="397">
        <f t="shared" si="12"/>
        <v>68.75</v>
      </c>
      <c r="AG61" s="377">
        <f t="shared" si="13"/>
        <v>80</v>
      </c>
      <c r="AH61" s="377">
        <f t="shared" si="14"/>
        <v>68</v>
      </c>
      <c r="AI61" s="378">
        <f t="shared" si="15"/>
        <v>75.25</v>
      </c>
      <c r="AJ61" s="377">
        <f t="shared" si="16"/>
        <v>76</v>
      </c>
      <c r="AK61" s="377">
        <f t="shared" si="17"/>
        <v>64</v>
      </c>
      <c r="AL61" s="378">
        <f t="shared" si="18"/>
        <v>67.916666666666671</v>
      </c>
      <c r="AM61" s="379">
        <f t="shared" si="19"/>
        <v>127.925</v>
      </c>
      <c r="AN61" s="380">
        <f t="shared" si="20"/>
        <v>196.95833333333334</v>
      </c>
      <c r="AO61" s="61">
        <f t="shared" si="32"/>
        <v>76.222222222222214</v>
      </c>
      <c r="AP61" s="366">
        <f t="shared" si="21"/>
        <v>127.925</v>
      </c>
      <c r="AQ61" s="366">
        <f t="shared" si="33"/>
        <v>103.13333333333333</v>
      </c>
      <c r="AR61" s="367">
        <f t="shared" si="22"/>
        <v>196.95833333333334</v>
      </c>
      <c r="AS61" s="368">
        <f t="shared" si="23"/>
        <v>504.23888888888894</v>
      </c>
      <c r="AT61" s="233">
        <f t="shared" si="27"/>
        <v>7.3078099838969406</v>
      </c>
    </row>
    <row r="62" spans="1:46" x14ac:dyDescent="0.35">
      <c r="A62" s="275"/>
      <c r="B62" s="97">
        <v>56</v>
      </c>
      <c r="C62" s="100" t="str">
        <f>VLOOKUP(B:B,'Start List Youth'!C:F,2,FALSE)</f>
        <v>RAYMANN Julie</v>
      </c>
      <c r="D62" s="127" t="str">
        <f>VLOOKUP(B:B,'Start List Youth'!C:F,4,FALSE)</f>
        <v>LNZ</v>
      </c>
      <c r="E62" s="345">
        <v>89</v>
      </c>
      <c r="F62" s="346">
        <v>91</v>
      </c>
      <c r="G62" s="345">
        <v>79</v>
      </c>
      <c r="H62" s="346">
        <v>78</v>
      </c>
      <c r="I62" s="345">
        <v>78</v>
      </c>
      <c r="J62" s="346">
        <v>79</v>
      </c>
      <c r="K62" s="391">
        <f t="shared" si="2"/>
        <v>82</v>
      </c>
      <c r="L62" s="392">
        <f t="shared" si="3"/>
        <v>82.666666666666671</v>
      </c>
      <c r="M62" s="391">
        <f t="shared" si="4"/>
        <v>82</v>
      </c>
      <c r="N62" s="393">
        <f t="shared" si="5"/>
        <v>82.666666666666671</v>
      </c>
      <c r="O62" s="377">
        <f t="shared" si="24"/>
        <v>89</v>
      </c>
      <c r="P62" s="377">
        <f t="shared" si="6"/>
        <v>78</v>
      </c>
      <c r="Q62" s="378">
        <f t="shared" si="7"/>
        <v>81</v>
      </c>
      <c r="R62" s="377">
        <f t="shared" si="8"/>
        <v>91</v>
      </c>
      <c r="S62" s="377">
        <f t="shared" si="9"/>
        <v>78</v>
      </c>
      <c r="T62" s="378">
        <f t="shared" si="10"/>
        <v>81.444444444444457</v>
      </c>
      <c r="U62" s="379">
        <f t="shared" si="25"/>
        <v>81</v>
      </c>
      <c r="V62" s="388">
        <f t="shared" si="26"/>
        <v>105.87777777777779</v>
      </c>
      <c r="W62" s="345">
        <v>80</v>
      </c>
      <c r="X62" s="346">
        <v>66</v>
      </c>
      <c r="Y62" s="345">
        <v>87</v>
      </c>
      <c r="Z62" s="346">
        <v>87</v>
      </c>
      <c r="AA62" s="345">
        <v>85</v>
      </c>
      <c r="AB62" s="346">
        <v>78</v>
      </c>
      <c r="AC62" s="570">
        <v>81</v>
      </c>
      <c r="AD62" s="571">
        <v>78</v>
      </c>
      <c r="AE62" s="391">
        <f t="shared" si="11"/>
        <v>83.25</v>
      </c>
      <c r="AF62" s="397">
        <f t="shared" si="12"/>
        <v>77.25</v>
      </c>
      <c r="AG62" s="377">
        <f t="shared" si="13"/>
        <v>87</v>
      </c>
      <c r="AH62" s="377">
        <f t="shared" si="14"/>
        <v>80</v>
      </c>
      <c r="AI62" s="378">
        <f t="shared" si="15"/>
        <v>83.083333333333329</v>
      </c>
      <c r="AJ62" s="377">
        <f t="shared" si="16"/>
        <v>87</v>
      </c>
      <c r="AK62" s="377">
        <f t="shared" si="17"/>
        <v>66</v>
      </c>
      <c r="AL62" s="378">
        <f t="shared" si="18"/>
        <v>77.75</v>
      </c>
      <c r="AM62" s="379">
        <f t="shared" si="19"/>
        <v>141.24166666666665</v>
      </c>
      <c r="AN62" s="380">
        <f t="shared" si="20"/>
        <v>225.47499999999999</v>
      </c>
      <c r="AO62" s="61">
        <f t="shared" si="32"/>
        <v>81</v>
      </c>
      <c r="AP62" s="366">
        <f t="shared" si="21"/>
        <v>141.24166666666665</v>
      </c>
      <c r="AQ62" s="366">
        <f t="shared" si="33"/>
        <v>105.87777777777779</v>
      </c>
      <c r="AR62" s="367">
        <f t="shared" si="22"/>
        <v>225.47499999999999</v>
      </c>
      <c r="AS62" s="368">
        <f t="shared" si="23"/>
        <v>553.59444444444443</v>
      </c>
      <c r="AT62" s="233">
        <f t="shared" si="27"/>
        <v>8.0231078904991939</v>
      </c>
    </row>
    <row r="63" spans="1:46" x14ac:dyDescent="0.35">
      <c r="A63" s="275"/>
      <c r="B63" s="97">
        <v>57</v>
      </c>
      <c r="C63" s="100" t="str">
        <f>VLOOKUP(B:B,'Start List Youth'!C:F,2,FALSE)</f>
        <v>WYDEN Anouk</v>
      </c>
      <c r="D63" s="127" t="str">
        <f>VLOOKUP(B:B,'Start List Youth'!C:F,4,FALSE)</f>
        <v>LNZ</v>
      </c>
      <c r="E63" s="345">
        <v>79</v>
      </c>
      <c r="F63" s="346">
        <v>93</v>
      </c>
      <c r="G63" s="345">
        <v>80</v>
      </c>
      <c r="H63" s="346">
        <v>75</v>
      </c>
      <c r="I63" s="345">
        <v>81</v>
      </c>
      <c r="J63" s="346">
        <v>82</v>
      </c>
      <c r="K63" s="391">
        <f t="shared" si="2"/>
        <v>80</v>
      </c>
      <c r="L63" s="392">
        <f t="shared" si="3"/>
        <v>83.333333333333329</v>
      </c>
      <c r="M63" s="391">
        <f t="shared" si="4"/>
        <v>80</v>
      </c>
      <c r="N63" s="393">
        <f t="shared" si="5"/>
        <v>83.333333333333329</v>
      </c>
      <c r="O63" s="377">
        <f t="shared" si="24"/>
        <v>81</v>
      </c>
      <c r="P63" s="377">
        <f t="shared" si="6"/>
        <v>79</v>
      </c>
      <c r="Q63" s="378">
        <f t="shared" si="7"/>
        <v>80</v>
      </c>
      <c r="R63" s="377">
        <f t="shared" si="8"/>
        <v>93</v>
      </c>
      <c r="S63" s="377">
        <f t="shared" si="9"/>
        <v>75</v>
      </c>
      <c r="T63" s="378">
        <f t="shared" si="10"/>
        <v>82.888888888888872</v>
      </c>
      <c r="U63" s="379">
        <f t="shared" si="25"/>
        <v>80</v>
      </c>
      <c r="V63" s="388">
        <f t="shared" si="26"/>
        <v>107.75555555555553</v>
      </c>
      <c r="W63" s="345">
        <v>78</v>
      </c>
      <c r="X63" s="346">
        <v>62</v>
      </c>
      <c r="Y63" s="345">
        <v>86</v>
      </c>
      <c r="Z63" s="346">
        <v>74</v>
      </c>
      <c r="AA63" s="345">
        <v>80</v>
      </c>
      <c r="AB63" s="346">
        <v>75</v>
      </c>
      <c r="AC63" s="570">
        <v>83</v>
      </c>
      <c r="AD63" s="571">
        <v>74</v>
      </c>
      <c r="AE63" s="391">
        <f t="shared" si="11"/>
        <v>81.75</v>
      </c>
      <c r="AF63" s="397">
        <f t="shared" si="12"/>
        <v>71.25</v>
      </c>
      <c r="AG63" s="377">
        <f t="shared" si="13"/>
        <v>86</v>
      </c>
      <c r="AH63" s="377">
        <f t="shared" si="14"/>
        <v>78</v>
      </c>
      <c r="AI63" s="378">
        <f t="shared" si="15"/>
        <v>81.583333333333329</v>
      </c>
      <c r="AJ63" s="377">
        <f t="shared" si="16"/>
        <v>75</v>
      </c>
      <c r="AK63" s="377">
        <f t="shared" si="17"/>
        <v>62</v>
      </c>
      <c r="AL63" s="378">
        <f t="shared" si="18"/>
        <v>73.083333333333329</v>
      </c>
      <c r="AM63" s="379">
        <f t="shared" si="19"/>
        <v>138.69166666666666</v>
      </c>
      <c r="AN63" s="380">
        <f t="shared" si="20"/>
        <v>211.94166666666663</v>
      </c>
      <c r="AO63" s="61">
        <f t="shared" si="32"/>
        <v>80</v>
      </c>
      <c r="AP63" s="366">
        <f t="shared" si="21"/>
        <v>138.69166666666666</v>
      </c>
      <c r="AQ63" s="366">
        <f t="shared" si="33"/>
        <v>107.75555555555553</v>
      </c>
      <c r="AR63" s="367">
        <f t="shared" si="22"/>
        <v>211.94166666666663</v>
      </c>
      <c r="AS63" s="368">
        <f t="shared" si="23"/>
        <v>538.3888888888888</v>
      </c>
      <c r="AT63" s="233">
        <f t="shared" si="27"/>
        <v>7.8027375201288223</v>
      </c>
    </row>
    <row r="64" spans="1:46" x14ac:dyDescent="0.35">
      <c r="A64" s="275"/>
      <c r="B64" s="97">
        <v>58</v>
      </c>
      <c r="C64" s="100" t="str">
        <f>VLOOKUP(B:B,'Start List Youth'!C:F,2,FALSE)</f>
        <v>ZULLI Laura</v>
      </c>
      <c r="D64" s="127" t="str">
        <f>VLOOKUP(B:B,'Start List Youth'!C:F,4,FALSE)</f>
        <v>LNZ</v>
      </c>
      <c r="E64" s="345">
        <v>65</v>
      </c>
      <c r="F64" s="346">
        <v>73</v>
      </c>
      <c r="G64" s="345">
        <v>61</v>
      </c>
      <c r="H64" s="346">
        <v>60</v>
      </c>
      <c r="I64" s="345">
        <v>75</v>
      </c>
      <c r="J64" s="346">
        <v>74</v>
      </c>
      <c r="K64" s="391">
        <f t="shared" si="2"/>
        <v>67</v>
      </c>
      <c r="L64" s="392">
        <f t="shared" si="3"/>
        <v>69</v>
      </c>
      <c r="M64" s="391">
        <f t="shared" si="4"/>
        <v>67</v>
      </c>
      <c r="N64" s="393">
        <f t="shared" si="5"/>
        <v>69</v>
      </c>
      <c r="O64" s="377">
        <f t="shared" si="24"/>
        <v>75</v>
      </c>
      <c r="P64" s="377">
        <f t="shared" si="6"/>
        <v>61</v>
      </c>
      <c r="Q64" s="378">
        <f t="shared" si="7"/>
        <v>66.333333333333329</v>
      </c>
      <c r="R64" s="377">
        <f t="shared" si="8"/>
        <v>74</v>
      </c>
      <c r="S64" s="377">
        <f t="shared" si="9"/>
        <v>60</v>
      </c>
      <c r="T64" s="378">
        <f t="shared" si="10"/>
        <v>70.333333333333329</v>
      </c>
      <c r="U64" s="379">
        <f t="shared" si="25"/>
        <v>66.333333333333329</v>
      </c>
      <c r="V64" s="388">
        <f t="shared" si="26"/>
        <v>91.433333333333337</v>
      </c>
      <c r="W64" s="345">
        <v>54</v>
      </c>
      <c r="X64" s="346">
        <v>56</v>
      </c>
      <c r="Y64" s="345">
        <v>65</v>
      </c>
      <c r="Z64" s="346">
        <v>68</v>
      </c>
      <c r="AA64" s="345">
        <v>64</v>
      </c>
      <c r="AB64" s="346">
        <v>62</v>
      </c>
      <c r="AC64" s="570">
        <v>61</v>
      </c>
      <c r="AD64" s="571">
        <v>57</v>
      </c>
      <c r="AE64" s="391">
        <f t="shared" si="11"/>
        <v>61</v>
      </c>
      <c r="AF64" s="397">
        <f t="shared" si="12"/>
        <v>60.75</v>
      </c>
      <c r="AG64" s="377">
        <f t="shared" si="13"/>
        <v>65</v>
      </c>
      <c r="AH64" s="377">
        <f t="shared" si="14"/>
        <v>54</v>
      </c>
      <c r="AI64" s="378">
        <f t="shared" si="15"/>
        <v>62</v>
      </c>
      <c r="AJ64" s="377">
        <f t="shared" si="16"/>
        <v>68</v>
      </c>
      <c r="AK64" s="377">
        <f t="shared" si="17"/>
        <v>56</v>
      </c>
      <c r="AL64" s="378">
        <f t="shared" si="18"/>
        <v>59.916666666666664</v>
      </c>
      <c r="AM64" s="379">
        <f t="shared" si="19"/>
        <v>105.39999999999999</v>
      </c>
      <c r="AN64" s="380">
        <f t="shared" si="20"/>
        <v>173.75833333333333</v>
      </c>
      <c r="AO64" s="61">
        <f t="shared" si="32"/>
        <v>66.333333333333329</v>
      </c>
      <c r="AP64" s="366">
        <f t="shared" si="21"/>
        <v>105.39999999999999</v>
      </c>
      <c r="AQ64" s="366">
        <f t="shared" si="33"/>
        <v>91.433333333333337</v>
      </c>
      <c r="AR64" s="367">
        <f t="shared" si="22"/>
        <v>173.75833333333333</v>
      </c>
      <c r="AS64" s="368">
        <f t="shared" si="23"/>
        <v>436.92499999999995</v>
      </c>
      <c r="AT64" s="233">
        <f t="shared" si="27"/>
        <v>6.3322463768115931</v>
      </c>
    </row>
    <row r="65" spans="1:46" x14ac:dyDescent="0.35">
      <c r="A65" s="275"/>
      <c r="B65" s="97">
        <v>59</v>
      </c>
      <c r="C65" s="100" t="str">
        <f>VLOOKUP(B:B,'Start List Youth'!C:F,2,FALSE)</f>
        <v>PAGES Ella</v>
      </c>
      <c r="D65" s="127" t="str">
        <f>VLOOKUP(B:B,'Start List Youth'!C:F,4,FALSE)</f>
        <v>LNZ</v>
      </c>
      <c r="E65" s="345">
        <v>78</v>
      </c>
      <c r="F65" s="346">
        <v>75</v>
      </c>
      <c r="G65" s="345">
        <v>63</v>
      </c>
      <c r="H65" s="346">
        <v>70</v>
      </c>
      <c r="I65" s="345">
        <v>78</v>
      </c>
      <c r="J65" s="346">
        <v>76</v>
      </c>
      <c r="K65" s="391">
        <f t="shared" si="2"/>
        <v>73</v>
      </c>
      <c r="L65" s="392">
        <f t="shared" si="3"/>
        <v>73.666666666666671</v>
      </c>
      <c r="M65" s="391">
        <f t="shared" si="4"/>
        <v>73</v>
      </c>
      <c r="N65" s="393">
        <f t="shared" si="5"/>
        <v>73.666666666666671</v>
      </c>
      <c r="O65" s="377">
        <f t="shared" si="24"/>
        <v>78</v>
      </c>
      <c r="P65" s="377">
        <f t="shared" si="6"/>
        <v>63</v>
      </c>
      <c r="Q65" s="378">
        <f t="shared" si="7"/>
        <v>74.666666666666671</v>
      </c>
      <c r="R65" s="377">
        <f t="shared" si="8"/>
        <v>76</v>
      </c>
      <c r="S65" s="377">
        <f t="shared" si="9"/>
        <v>70</v>
      </c>
      <c r="T65" s="378">
        <f t="shared" si="10"/>
        <v>74.111111111111128</v>
      </c>
      <c r="U65" s="379">
        <f t="shared" si="25"/>
        <v>74.666666666666671</v>
      </c>
      <c r="V65" s="388">
        <f t="shared" si="26"/>
        <v>96.344444444444477</v>
      </c>
      <c r="W65" s="345">
        <v>59</v>
      </c>
      <c r="X65" s="346">
        <v>57</v>
      </c>
      <c r="Y65" s="345">
        <v>77</v>
      </c>
      <c r="Z65" s="346">
        <v>70</v>
      </c>
      <c r="AA65" s="345">
        <v>71</v>
      </c>
      <c r="AB65" s="346">
        <v>67</v>
      </c>
      <c r="AC65" s="570">
        <v>76</v>
      </c>
      <c r="AD65" s="571">
        <v>65</v>
      </c>
      <c r="AE65" s="391">
        <f t="shared" si="11"/>
        <v>70.75</v>
      </c>
      <c r="AF65" s="397">
        <f t="shared" si="12"/>
        <v>64.75</v>
      </c>
      <c r="AG65" s="377">
        <f t="shared" si="13"/>
        <v>77</v>
      </c>
      <c r="AH65" s="377">
        <f t="shared" si="14"/>
        <v>59</v>
      </c>
      <c r="AI65" s="378">
        <f t="shared" si="15"/>
        <v>72.583333333333329</v>
      </c>
      <c r="AJ65" s="377">
        <f t="shared" si="16"/>
        <v>70</v>
      </c>
      <c r="AK65" s="377">
        <f t="shared" si="17"/>
        <v>57</v>
      </c>
      <c r="AL65" s="378">
        <f t="shared" si="18"/>
        <v>65.583333333333329</v>
      </c>
      <c r="AM65" s="379">
        <f t="shared" si="19"/>
        <v>123.39166666666665</v>
      </c>
      <c r="AN65" s="380">
        <f t="shared" si="20"/>
        <v>190.19166666666663</v>
      </c>
      <c r="AO65" s="61">
        <f t="shared" si="32"/>
        <v>74.666666666666671</v>
      </c>
      <c r="AP65" s="366">
        <f t="shared" si="21"/>
        <v>123.39166666666665</v>
      </c>
      <c r="AQ65" s="366">
        <f t="shared" si="33"/>
        <v>96.344444444444477</v>
      </c>
      <c r="AR65" s="367">
        <f t="shared" si="22"/>
        <v>190.19166666666663</v>
      </c>
      <c r="AS65" s="368">
        <f t="shared" si="23"/>
        <v>484.59444444444443</v>
      </c>
      <c r="AT65" s="233">
        <f t="shared" si="27"/>
        <v>7.0231078904991948</v>
      </c>
    </row>
    <row r="66" spans="1:46" x14ac:dyDescent="0.35">
      <c r="A66" s="275"/>
      <c r="B66" s="97">
        <v>60</v>
      </c>
      <c r="C66" s="100" t="str">
        <f>VLOOKUP(B:B,'Start List Youth'!C:F,2,FALSE)</f>
        <v>PITTRICH Emma</v>
      </c>
      <c r="D66" s="127" t="str">
        <f>VLOOKUP(B:B,'Start List Youth'!C:F,4,FALSE)</f>
        <v>MORG</v>
      </c>
      <c r="E66" s="345">
        <v>58</v>
      </c>
      <c r="F66" s="346">
        <v>60</v>
      </c>
      <c r="G66" s="345">
        <v>77</v>
      </c>
      <c r="H66" s="346">
        <v>68</v>
      </c>
      <c r="I66" s="345">
        <v>74</v>
      </c>
      <c r="J66" s="346">
        <v>77</v>
      </c>
      <c r="K66" s="391">
        <f t="shared" si="2"/>
        <v>69.666666666666671</v>
      </c>
      <c r="L66" s="392">
        <f t="shared" si="3"/>
        <v>68.333333333333329</v>
      </c>
      <c r="M66" s="391">
        <f t="shared" si="4"/>
        <v>69.666666666666671</v>
      </c>
      <c r="N66" s="393">
        <f t="shared" si="5"/>
        <v>68.333333333333329</v>
      </c>
      <c r="O66" s="377">
        <f t="shared" si="24"/>
        <v>77</v>
      </c>
      <c r="P66" s="377">
        <f t="shared" si="6"/>
        <v>58</v>
      </c>
      <c r="Q66" s="378">
        <f t="shared" si="7"/>
        <v>71.111111111111128</v>
      </c>
      <c r="R66" s="377">
        <f t="shared" si="8"/>
        <v>77</v>
      </c>
      <c r="S66" s="377">
        <f t="shared" si="9"/>
        <v>60</v>
      </c>
      <c r="T66" s="378">
        <f t="shared" si="10"/>
        <v>68.222222222222214</v>
      </c>
      <c r="U66" s="379">
        <f t="shared" si="25"/>
        <v>71.111111111111128</v>
      </c>
      <c r="V66" s="388">
        <f t="shared" si="26"/>
        <v>88.688888888888883</v>
      </c>
      <c r="W66" s="345">
        <v>60</v>
      </c>
      <c r="X66" s="346">
        <v>65</v>
      </c>
      <c r="Y66" s="345">
        <v>70</v>
      </c>
      <c r="Z66" s="346">
        <v>73</v>
      </c>
      <c r="AA66" s="345">
        <v>65</v>
      </c>
      <c r="AB66" s="346">
        <v>67</v>
      </c>
      <c r="AC66" s="570">
        <v>70</v>
      </c>
      <c r="AD66" s="571">
        <v>64</v>
      </c>
      <c r="AE66" s="391">
        <f t="shared" si="11"/>
        <v>66.25</v>
      </c>
      <c r="AF66" s="397">
        <f t="shared" si="12"/>
        <v>67.25</v>
      </c>
      <c r="AG66" s="377">
        <f t="shared" si="13"/>
        <v>70</v>
      </c>
      <c r="AH66" s="377">
        <f t="shared" si="14"/>
        <v>60</v>
      </c>
      <c r="AI66" s="378">
        <f t="shared" si="15"/>
        <v>67.083333333333329</v>
      </c>
      <c r="AJ66" s="377">
        <f t="shared" si="16"/>
        <v>73</v>
      </c>
      <c r="AK66" s="377">
        <f t="shared" si="17"/>
        <v>64</v>
      </c>
      <c r="AL66" s="378">
        <f t="shared" si="18"/>
        <v>66.416666666666671</v>
      </c>
      <c r="AM66" s="379">
        <f t="shared" si="19"/>
        <v>114.04166666666666</v>
      </c>
      <c r="AN66" s="380">
        <f t="shared" si="20"/>
        <v>192.60833333333335</v>
      </c>
      <c r="AO66" s="61">
        <f t="shared" si="32"/>
        <v>71.111111111111128</v>
      </c>
      <c r="AP66" s="366">
        <f t="shared" si="21"/>
        <v>114.04166666666666</v>
      </c>
      <c r="AQ66" s="366">
        <f t="shared" si="33"/>
        <v>88.688888888888883</v>
      </c>
      <c r="AR66" s="367">
        <f t="shared" si="22"/>
        <v>192.60833333333335</v>
      </c>
      <c r="AS66" s="368">
        <f t="shared" si="23"/>
        <v>466.45</v>
      </c>
      <c r="AT66" s="233">
        <f t="shared" si="27"/>
        <v>6.7601449275362313</v>
      </c>
    </row>
    <row r="67" spans="1:46" x14ac:dyDescent="0.35">
      <c r="A67" s="275"/>
      <c r="B67" s="97">
        <v>61</v>
      </c>
      <c r="C67" s="100" t="str">
        <f>VLOOKUP(B:B,'Start List Youth'!C:F,2,FALSE)</f>
        <v>CABRITA Selena</v>
      </c>
      <c r="D67" s="127" t="str">
        <f>VLOOKUP(B:B,'Start List Youth'!C:F,4,FALSE)</f>
        <v>VA</v>
      </c>
      <c r="E67" s="345">
        <v>48</v>
      </c>
      <c r="F67" s="346">
        <v>44</v>
      </c>
      <c r="G67" s="345">
        <v>60</v>
      </c>
      <c r="H67" s="346">
        <v>46</v>
      </c>
      <c r="I67" s="345">
        <v>65</v>
      </c>
      <c r="J67" s="346">
        <v>60</v>
      </c>
      <c r="K67" s="391">
        <f t="shared" si="2"/>
        <v>57.666666666666664</v>
      </c>
      <c r="L67" s="392">
        <f t="shared" si="3"/>
        <v>50</v>
      </c>
      <c r="M67" s="391">
        <f t="shared" si="4"/>
        <v>57.666666666666664</v>
      </c>
      <c r="N67" s="393">
        <f t="shared" si="5"/>
        <v>50</v>
      </c>
      <c r="O67" s="377">
        <f t="shared" si="24"/>
        <v>65</v>
      </c>
      <c r="P67" s="377">
        <f t="shared" si="6"/>
        <v>48</v>
      </c>
      <c r="Q67" s="378">
        <f t="shared" si="7"/>
        <v>58.444444444444436</v>
      </c>
      <c r="R67" s="377">
        <f t="shared" si="8"/>
        <v>60</v>
      </c>
      <c r="S67" s="377">
        <f t="shared" si="9"/>
        <v>44</v>
      </c>
      <c r="T67" s="378">
        <f t="shared" si="10"/>
        <v>48.666666666666664</v>
      </c>
      <c r="U67" s="379">
        <f t="shared" si="25"/>
        <v>58.444444444444436</v>
      </c>
      <c r="V67" s="388">
        <f t="shared" si="26"/>
        <v>63.266666666666666</v>
      </c>
      <c r="W67" s="345">
        <v>52</v>
      </c>
      <c r="X67" s="522">
        <v>0</v>
      </c>
      <c r="Y67" s="345">
        <v>58</v>
      </c>
      <c r="Z67" s="522">
        <v>0</v>
      </c>
      <c r="AA67" s="345">
        <v>58</v>
      </c>
      <c r="AB67" s="522">
        <v>0</v>
      </c>
      <c r="AC67" s="570">
        <v>55</v>
      </c>
      <c r="AD67" s="572">
        <v>0</v>
      </c>
      <c r="AE67" s="391">
        <f t="shared" si="11"/>
        <v>55.75</v>
      </c>
      <c r="AF67" s="397">
        <f t="shared" si="12"/>
        <v>0</v>
      </c>
      <c r="AG67" s="377">
        <f t="shared" si="13"/>
        <v>58</v>
      </c>
      <c r="AH67" s="377">
        <f t="shared" si="14"/>
        <v>52</v>
      </c>
      <c r="AI67" s="378">
        <f t="shared" si="15"/>
        <v>56.25</v>
      </c>
      <c r="AJ67" s="377">
        <f t="shared" si="16"/>
        <v>0</v>
      </c>
      <c r="AK67" s="377">
        <f t="shared" si="17"/>
        <v>0</v>
      </c>
      <c r="AL67" s="378">
        <f t="shared" si="18"/>
        <v>0</v>
      </c>
      <c r="AM67" s="379">
        <f t="shared" si="19"/>
        <v>95.625</v>
      </c>
      <c r="AN67" s="380">
        <f t="shared" si="20"/>
        <v>0</v>
      </c>
      <c r="AO67" s="61">
        <f t="shared" si="32"/>
        <v>58.444444444444436</v>
      </c>
      <c r="AP67" s="366">
        <f t="shared" si="21"/>
        <v>95.625</v>
      </c>
      <c r="AQ67" s="366">
        <f t="shared" si="33"/>
        <v>63.266666666666666</v>
      </c>
      <c r="AR67" s="367">
        <f t="shared" si="22"/>
        <v>0</v>
      </c>
      <c r="AS67" s="368">
        <f t="shared" si="23"/>
        <v>217.33611111111111</v>
      </c>
      <c r="AT67" s="233">
        <f t="shared" si="27"/>
        <v>3.1497987117552335</v>
      </c>
    </row>
    <row r="68" spans="1:46" x14ac:dyDescent="0.35">
      <c r="A68" s="275"/>
      <c r="B68" s="97">
        <v>62</v>
      </c>
      <c r="C68" s="100" t="str">
        <f>VLOOKUP(B:B,'Start List Youth'!C:F,2,FALSE)</f>
        <v>ABGARYAN SOTO Jana</v>
      </c>
      <c r="D68" s="127" t="str">
        <f>VLOOKUP(B:B,'Start List Youth'!C:F,4,FALSE)</f>
        <v>ASB</v>
      </c>
      <c r="E68" s="345">
        <v>77</v>
      </c>
      <c r="F68" s="346">
        <v>74</v>
      </c>
      <c r="G68" s="345">
        <v>74</v>
      </c>
      <c r="H68" s="346">
        <v>74</v>
      </c>
      <c r="I68" s="345">
        <v>74</v>
      </c>
      <c r="J68" s="346">
        <v>79</v>
      </c>
      <c r="K68" s="391">
        <f t="shared" si="2"/>
        <v>75</v>
      </c>
      <c r="L68" s="392">
        <f t="shared" si="3"/>
        <v>75.666666666666671</v>
      </c>
      <c r="M68" s="391">
        <f t="shared" si="4"/>
        <v>75</v>
      </c>
      <c r="N68" s="393">
        <f t="shared" si="5"/>
        <v>75.666666666666671</v>
      </c>
      <c r="O68" s="377">
        <f t="shared" si="24"/>
        <v>77</v>
      </c>
      <c r="P68" s="377">
        <f t="shared" si="6"/>
        <v>74</v>
      </c>
      <c r="Q68" s="378">
        <f t="shared" si="7"/>
        <v>74.666666666666671</v>
      </c>
      <c r="R68" s="377">
        <f t="shared" si="8"/>
        <v>79</v>
      </c>
      <c r="S68" s="377">
        <f t="shared" si="9"/>
        <v>74</v>
      </c>
      <c r="T68" s="378">
        <f t="shared" si="10"/>
        <v>75.111111111111128</v>
      </c>
      <c r="U68" s="379">
        <f t="shared" si="25"/>
        <v>74.666666666666671</v>
      </c>
      <c r="V68" s="388">
        <f t="shared" si="26"/>
        <v>97.644444444444474</v>
      </c>
      <c r="W68" s="345">
        <v>72</v>
      </c>
      <c r="X68" s="346">
        <v>69</v>
      </c>
      <c r="Y68" s="345">
        <v>75</v>
      </c>
      <c r="Z68" s="346">
        <v>74</v>
      </c>
      <c r="AA68" s="345">
        <v>76</v>
      </c>
      <c r="AB68" s="346">
        <v>70</v>
      </c>
      <c r="AC68" s="570">
        <v>68</v>
      </c>
      <c r="AD68" s="571">
        <v>63</v>
      </c>
      <c r="AE68" s="391">
        <f t="shared" si="11"/>
        <v>72.75</v>
      </c>
      <c r="AF68" s="397">
        <f t="shared" si="12"/>
        <v>69</v>
      </c>
      <c r="AG68" s="377">
        <f t="shared" si="13"/>
        <v>76</v>
      </c>
      <c r="AH68" s="377">
        <f t="shared" si="14"/>
        <v>68</v>
      </c>
      <c r="AI68" s="378">
        <f t="shared" si="15"/>
        <v>73.25</v>
      </c>
      <c r="AJ68" s="377">
        <f t="shared" si="16"/>
        <v>74</v>
      </c>
      <c r="AK68" s="377">
        <f t="shared" si="17"/>
        <v>63</v>
      </c>
      <c r="AL68" s="378">
        <f t="shared" si="18"/>
        <v>69.333333333333329</v>
      </c>
      <c r="AM68" s="379">
        <f t="shared" si="19"/>
        <v>124.52499999999999</v>
      </c>
      <c r="AN68" s="380">
        <f t="shared" si="20"/>
        <v>201.06666666666663</v>
      </c>
      <c r="AO68" s="61">
        <f t="shared" si="32"/>
        <v>74.666666666666671</v>
      </c>
      <c r="AP68" s="366">
        <f t="shared" si="21"/>
        <v>124.52499999999999</v>
      </c>
      <c r="AQ68" s="366">
        <f t="shared" si="33"/>
        <v>97.644444444444474</v>
      </c>
      <c r="AR68" s="367">
        <f t="shared" si="22"/>
        <v>201.06666666666663</v>
      </c>
      <c r="AS68" s="368">
        <f t="shared" si="23"/>
        <v>497.90277777777771</v>
      </c>
      <c r="AT68" s="233">
        <f t="shared" si="27"/>
        <v>7.2159822866344596</v>
      </c>
    </row>
    <row r="69" spans="1:46" x14ac:dyDescent="0.35">
      <c r="A69" s="275"/>
      <c r="B69" s="97">
        <v>63</v>
      </c>
      <c r="C69" s="100" t="str">
        <f>VLOOKUP(B:B,'Start List Youth'!C:F,2,FALSE)</f>
        <v>YITAGESU Elia</v>
      </c>
      <c r="D69" s="127" t="str">
        <f>VLOOKUP(B:B,'Start List Youth'!C:F,4,FALSE)</f>
        <v>GN1885</v>
      </c>
      <c r="E69" s="345">
        <v>56</v>
      </c>
      <c r="F69" s="346">
        <v>46</v>
      </c>
      <c r="G69" s="345">
        <v>58</v>
      </c>
      <c r="H69" s="346">
        <v>56</v>
      </c>
      <c r="I69" s="345">
        <v>69</v>
      </c>
      <c r="J69" s="346">
        <v>72</v>
      </c>
      <c r="K69" s="391">
        <f t="shared" si="2"/>
        <v>61</v>
      </c>
      <c r="L69" s="392">
        <f t="shared" si="3"/>
        <v>58</v>
      </c>
      <c r="M69" s="391">
        <f t="shared" si="4"/>
        <v>61</v>
      </c>
      <c r="N69" s="393">
        <f t="shared" si="5"/>
        <v>58</v>
      </c>
      <c r="O69" s="377">
        <f t="shared" si="24"/>
        <v>69</v>
      </c>
      <c r="P69" s="377">
        <f t="shared" si="6"/>
        <v>56</v>
      </c>
      <c r="Q69" s="378">
        <f t="shared" si="7"/>
        <v>60</v>
      </c>
      <c r="R69" s="377">
        <f t="shared" si="8"/>
        <v>72</v>
      </c>
      <c r="S69" s="377">
        <f t="shared" si="9"/>
        <v>46</v>
      </c>
      <c r="T69" s="378">
        <f t="shared" si="10"/>
        <v>57.333333333333336</v>
      </c>
      <c r="U69" s="379">
        <f t="shared" si="25"/>
        <v>60</v>
      </c>
      <c r="V69" s="388">
        <f t="shared" si="26"/>
        <v>74.533333333333346</v>
      </c>
      <c r="W69" s="345">
        <v>61</v>
      </c>
      <c r="X69" s="346">
        <v>59</v>
      </c>
      <c r="Y69" s="345">
        <v>63</v>
      </c>
      <c r="Z69" s="346">
        <v>60</v>
      </c>
      <c r="AA69" s="345">
        <v>63</v>
      </c>
      <c r="AB69" s="346">
        <v>57</v>
      </c>
      <c r="AC69" s="570">
        <v>57</v>
      </c>
      <c r="AD69" s="571">
        <v>50</v>
      </c>
      <c r="AE69" s="391">
        <f t="shared" si="11"/>
        <v>61</v>
      </c>
      <c r="AF69" s="397">
        <f t="shared" si="12"/>
        <v>56.5</v>
      </c>
      <c r="AG69" s="377">
        <f t="shared" si="13"/>
        <v>63</v>
      </c>
      <c r="AH69" s="377">
        <f t="shared" si="14"/>
        <v>57</v>
      </c>
      <c r="AI69" s="378">
        <f t="shared" si="15"/>
        <v>61.666666666666664</v>
      </c>
      <c r="AJ69" s="377">
        <f t="shared" si="16"/>
        <v>60</v>
      </c>
      <c r="AK69" s="377">
        <f t="shared" si="17"/>
        <v>50</v>
      </c>
      <c r="AL69" s="378">
        <f t="shared" si="18"/>
        <v>57.5</v>
      </c>
      <c r="AM69" s="379">
        <f t="shared" si="19"/>
        <v>104.83333333333333</v>
      </c>
      <c r="AN69" s="380">
        <f t="shared" si="20"/>
        <v>166.75</v>
      </c>
      <c r="AO69" s="61">
        <f t="shared" si="32"/>
        <v>60</v>
      </c>
      <c r="AP69" s="366">
        <f t="shared" si="21"/>
        <v>104.83333333333333</v>
      </c>
      <c r="AQ69" s="366">
        <f t="shared" si="33"/>
        <v>74.533333333333346</v>
      </c>
      <c r="AR69" s="367">
        <f t="shared" si="22"/>
        <v>166.75</v>
      </c>
      <c r="AS69" s="368">
        <f t="shared" si="23"/>
        <v>406.11666666666667</v>
      </c>
      <c r="AT69" s="233">
        <f t="shared" si="27"/>
        <v>5.8857487922705314</v>
      </c>
    </row>
    <row r="70" spans="1:46" x14ac:dyDescent="0.35">
      <c r="A70" s="275"/>
      <c r="B70" s="97">
        <v>64</v>
      </c>
      <c r="C70" s="100" t="str">
        <f>VLOOKUP(B:B,'Start List Youth'!C:F,2,FALSE)</f>
        <v>SYLA Keitlin</v>
      </c>
      <c r="D70" s="127" t="str">
        <f>VLOOKUP(B:B,'Start List Youth'!C:F,4,FALSE)</f>
        <v>GN1885</v>
      </c>
      <c r="E70" s="345">
        <v>58</v>
      </c>
      <c r="F70" s="346">
        <v>58</v>
      </c>
      <c r="G70" s="345">
        <v>67</v>
      </c>
      <c r="H70" s="346">
        <v>58</v>
      </c>
      <c r="I70" s="345">
        <v>75</v>
      </c>
      <c r="J70" s="346">
        <v>78</v>
      </c>
      <c r="K70" s="391">
        <f t="shared" si="2"/>
        <v>66.666666666666671</v>
      </c>
      <c r="L70" s="392">
        <f t="shared" si="3"/>
        <v>64.666666666666671</v>
      </c>
      <c r="M70" s="391">
        <f t="shared" si="4"/>
        <v>66.666666666666671</v>
      </c>
      <c r="N70" s="393">
        <f t="shared" si="5"/>
        <v>64.666666666666671</v>
      </c>
      <c r="O70" s="377">
        <f t="shared" si="24"/>
        <v>75</v>
      </c>
      <c r="P70" s="377">
        <f t="shared" si="6"/>
        <v>58</v>
      </c>
      <c r="Q70" s="378">
        <f t="shared" si="7"/>
        <v>66.777777777777786</v>
      </c>
      <c r="R70" s="377">
        <f t="shared" si="8"/>
        <v>78</v>
      </c>
      <c r="S70" s="377">
        <f t="shared" si="9"/>
        <v>58</v>
      </c>
      <c r="T70" s="378">
        <f t="shared" si="10"/>
        <v>62.444444444444457</v>
      </c>
      <c r="U70" s="379">
        <f t="shared" si="25"/>
        <v>66.777777777777786</v>
      </c>
      <c r="V70" s="389">
        <f t="shared" si="26"/>
        <v>81.177777777777791</v>
      </c>
      <c r="W70" s="345">
        <v>60</v>
      </c>
      <c r="X70" s="346">
        <v>60</v>
      </c>
      <c r="Y70" s="345">
        <v>69</v>
      </c>
      <c r="Z70" s="346">
        <v>69</v>
      </c>
      <c r="AA70" s="345">
        <v>72</v>
      </c>
      <c r="AB70" s="346">
        <v>70</v>
      </c>
      <c r="AC70" s="570">
        <v>63</v>
      </c>
      <c r="AD70" s="571">
        <v>59</v>
      </c>
      <c r="AE70" s="391">
        <f t="shared" si="11"/>
        <v>66</v>
      </c>
      <c r="AF70" s="397">
        <f t="shared" si="12"/>
        <v>64.5</v>
      </c>
      <c r="AG70" s="377">
        <f t="shared" si="13"/>
        <v>72</v>
      </c>
      <c r="AH70" s="377">
        <f t="shared" si="14"/>
        <v>60</v>
      </c>
      <c r="AI70" s="378">
        <f t="shared" si="15"/>
        <v>66</v>
      </c>
      <c r="AJ70" s="377">
        <f t="shared" si="16"/>
        <v>70</v>
      </c>
      <c r="AK70" s="377">
        <f t="shared" si="17"/>
        <v>59</v>
      </c>
      <c r="AL70" s="378">
        <f t="shared" si="18"/>
        <v>64.5</v>
      </c>
      <c r="AM70" s="379">
        <f t="shared" si="19"/>
        <v>112.2</v>
      </c>
      <c r="AN70" s="380">
        <f t="shared" si="20"/>
        <v>187.04999999999998</v>
      </c>
      <c r="AO70" s="61">
        <f t="shared" si="32"/>
        <v>66.777777777777786</v>
      </c>
      <c r="AP70" s="366">
        <f t="shared" si="21"/>
        <v>112.2</v>
      </c>
      <c r="AQ70" s="366">
        <f t="shared" si="33"/>
        <v>81.177777777777791</v>
      </c>
      <c r="AR70" s="367">
        <f t="shared" si="22"/>
        <v>187.04999999999998</v>
      </c>
      <c r="AS70" s="368">
        <f t="shared" si="23"/>
        <v>447.20555555555552</v>
      </c>
      <c r="AT70" s="233">
        <f t="shared" si="27"/>
        <v>6.4812399355877606</v>
      </c>
    </row>
    <row r="71" spans="1:46" x14ac:dyDescent="0.35">
      <c r="A71" s="658" t="s">
        <v>297</v>
      </c>
      <c r="B71" s="636">
        <v>65</v>
      </c>
      <c r="C71" s="627" t="str">
        <f>VLOOKUP(B:B,'Start List Youth'!C:F,2,FALSE)</f>
        <v>NAWROCKA Lola</v>
      </c>
      <c r="D71" s="628" t="str">
        <f>VLOOKUP(B:B,'Start List Youth'!C:F,4,FALSE)</f>
        <v>LA</v>
      </c>
      <c r="E71" s="696"/>
      <c r="F71" s="697"/>
      <c r="G71" s="696"/>
      <c r="H71" s="697"/>
      <c r="I71" s="696"/>
      <c r="J71" s="697"/>
      <c r="K71" s="646">
        <f t="shared" si="2"/>
        <v>0</v>
      </c>
      <c r="L71" s="645">
        <f t="shared" si="3"/>
        <v>0</v>
      </c>
      <c r="M71" s="646">
        <f t="shared" si="4"/>
        <v>0</v>
      </c>
      <c r="N71" s="642">
        <f t="shared" si="5"/>
        <v>0</v>
      </c>
      <c r="O71" s="646">
        <f t="shared" si="24"/>
        <v>0</v>
      </c>
      <c r="P71" s="646">
        <f t="shared" si="6"/>
        <v>0</v>
      </c>
      <c r="Q71" s="698">
        <f t="shared" si="7"/>
        <v>0</v>
      </c>
      <c r="R71" s="646">
        <f t="shared" si="8"/>
        <v>0</v>
      </c>
      <c r="S71" s="646">
        <f t="shared" si="9"/>
        <v>0</v>
      </c>
      <c r="T71" s="698">
        <f t="shared" si="10"/>
        <v>0</v>
      </c>
      <c r="U71" s="646">
        <f t="shared" si="25"/>
        <v>0</v>
      </c>
      <c r="V71" s="704">
        <f t="shared" si="26"/>
        <v>0</v>
      </c>
      <c r="W71" s="696"/>
      <c r="X71" s="697"/>
      <c r="Y71" s="696"/>
      <c r="Z71" s="697"/>
      <c r="AA71" s="696"/>
      <c r="AB71" s="697"/>
      <c r="AC71" s="700"/>
      <c r="AD71" s="701"/>
      <c r="AE71" s="646">
        <f t="shared" si="11"/>
        <v>0</v>
      </c>
      <c r="AF71" s="698">
        <f t="shared" si="12"/>
        <v>0</v>
      </c>
      <c r="AG71" s="646">
        <f t="shared" si="13"/>
        <v>0</v>
      </c>
      <c r="AH71" s="646">
        <f t="shared" si="14"/>
        <v>0</v>
      </c>
      <c r="AI71" s="698">
        <f t="shared" si="15"/>
        <v>0</v>
      </c>
      <c r="AJ71" s="646">
        <f t="shared" si="16"/>
        <v>0</v>
      </c>
      <c r="AK71" s="646">
        <f t="shared" si="17"/>
        <v>0</v>
      </c>
      <c r="AL71" s="698">
        <f t="shared" si="18"/>
        <v>0</v>
      </c>
      <c r="AM71" s="646">
        <f t="shared" si="19"/>
        <v>0</v>
      </c>
      <c r="AN71" s="702">
        <f t="shared" si="20"/>
        <v>0</v>
      </c>
      <c r="AO71" s="705">
        <f t="shared" ref="AO71:AO91" si="34">+U71</f>
        <v>0</v>
      </c>
      <c r="AP71" s="706">
        <f t="shared" si="21"/>
        <v>0</v>
      </c>
      <c r="AQ71" s="706">
        <f t="shared" ref="AQ71:AQ91" si="35">+V71</f>
        <v>0</v>
      </c>
      <c r="AR71" s="707">
        <f t="shared" si="22"/>
        <v>0</v>
      </c>
      <c r="AS71" s="708">
        <f t="shared" si="23"/>
        <v>0</v>
      </c>
      <c r="AT71" s="703">
        <f t="shared" si="27"/>
        <v>0</v>
      </c>
    </row>
    <row r="72" spans="1:46" x14ac:dyDescent="0.35">
      <c r="A72" s="275"/>
      <c r="B72" s="97">
        <v>66</v>
      </c>
      <c r="C72" s="100" t="str">
        <f>VLOOKUP(B:B,'Start List Youth'!C:F,2,FALSE)</f>
        <v>ORIOL CRUELLAS Maria</v>
      </c>
      <c r="D72" s="127" t="str">
        <f>VLOOKUP(B:B,'Start List Youth'!C:F,4,FALSE)</f>
        <v>RFN</v>
      </c>
      <c r="E72" s="345">
        <v>57</v>
      </c>
      <c r="F72" s="346">
        <v>55</v>
      </c>
      <c r="G72" s="345">
        <v>63</v>
      </c>
      <c r="H72" s="346">
        <v>60</v>
      </c>
      <c r="I72" s="345">
        <v>62</v>
      </c>
      <c r="J72" s="346">
        <v>71</v>
      </c>
      <c r="K72" s="391">
        <f t="shared" ref="K72:K91" si="36">+(E72+G72+I72)/3</f>
        <v>60.666666666666664</v>
      </c>
      <c r="L72" s="392">
        <f t="shared" ref="L72:L91" si="37">+(F72+H72+J72)/3</f>
        <v>62</v>
      </c>
      <c r="M72" s="391">
        <f t="shared" ref="M72:M91" si="38">+(E72+G72+I72+K72)/4</f>
        <v>60.666666666666664</v>
      </c>
      <c r="N72" s="393">
        <f t="shared" ref="N72:N91" si="39">+(F72+H72+J72+L72)/4</f>
        <v>62</v>
      </c>
      <c r="O72" s="377">
        <f t="shared" si="24"/>
        <v>63</v>
      </c>
      <c r="P72" s="377">
        <f t="shared" ref="P72:P91" si="40">MIN(E72,G72,I72,K72,M72)</f>
        <v>57</v>
      </c>
      <c r="Q72" s="378">
        <f t="shared" ref="Q72:Q91" si="41">(SUM(E72,G72,I72,K72,M72)-O72-P72)/3</f>
        <v>61.111111111111107</v>
      </c>
      <c r="R72" s="377">
        <f t="shared" ref="R72:R91" si="42">MAX(F72,H72,J72,L72,N72)</f>
        <v>71</v>
      </c>
      <c r="S72" s="377">
        <f t="shared" ref="S72:S91" si="43">MIN(F72,H72,J72,L72,N72)</f>
        <v>55</v>
      </c>
      <c r="T72" s="378">
        <f t="shared" ref="T72:T91" si="44">(SUM(F72,H72,J72,L72,N72)-R72-S72)/3</f>
        <v>61.333333333333336</v>
      </c>
      <c r="U72" s="379">
        <f t="shared" ref="U72:U91" si="45">+Q72*$U$6</f>
        <v>61.111111111111107</v>
      </c>
      <c r="V72" s="390">
        <f t="shared" ref="V72:V91" si="46">+T72*$V$6</f>
        <v>79.733333333333334</v>
      </c>
      <c r="W72" s="345">
        <v>62</v>
      </c>
      <c r="X72" s="346">
        <v>62</v>
      </c>
      <c r="Y72" s="345">
        <v>67</v>
      </c>
      <c r="Z72" s="346">
        <v>68</v>
      </c>
      <c r="AA72" s="345">
        <v>66</v>
      </c>
      <c r="AB72" s="346">
        <v>64</v>
      </c>
      <c r="AC72" s="570">
        <v>61</v>
      </c>
      <c r="AD72" s="571">
        <v>55</v>
      </c>
      <c r="AE72" s="391">
        <f t="shared" ref="AE72:AE91" si="47">+(W72+Y72+AA72+AC72)/4</f>
        <v>64</v>
      </c>
      <c r="AF72" s="397">
        <f t="shared" ref="AF72:AF91" si="48">+(X72+Z72+AB72+AD72)/4</f>
        <v>62.25</v>
      </c>
      <c r="AG72" s="377">
        <f t="shared" ref="AG72:AG91" si="49">MAX(W72,Y72,AA72,AC72,AE72)</f>
        <v>67</v>
      </c>
      <c r="AH72" s="377">
        <f t="shared" ref="AH72:AH91" si="50">MIN(W72,Y72,AA72,AC72,AE72)</f>
        <v>61</v>
      </c>
      <c r="AI72" s="378">
        <f t="shared" ref="AI72:AI91" si="51">(SUM(W72,Y72,AA72,AC72,AE72)-AG72-AH72)/3</f>
        <v>64</v>
      </c>
      <c r="AJ72" s="377">
        <f t="shared" ref="AJ72:AJ91" si="52">MAX(X72,Z72,AB72,AD72,AF72)</f>
        <v>68</v>
      </c>
      <c r="AK72" s="377">
        <f t="shared" ref="AK72:AK91" si="53">MIN(X72,Z72,AB72,AD72,AF72)</f>
        <v>55</v>
      </c>
      <c r="AL72" s="378">
        <f t="shared" ref="AL72:AL91" si="54">(SUM(X72,Z72,AB72,AD72,AF72)-AJ72-AK72)/3</f>
        <v>62.75</v>
      </c>
      <c r="AM72" s="379">
        <f t="shared" ref="AM72:AM91" si="55">+AI72*$AM$6</f>
        <v>108.8</v>
      </c>
      <c r="AN72" s="380">
        <f t="shared" ref="AN72:AN91" si="56">+AL72*$AN$6</f>
        <v>181.97499999999999</v>
      </c>
      <c r="AO72" s="61">
        <f t="shared" si="34"/>
        <v>61.111111111111107</v>
      </c>
      <c r="AP72" s="366">
        <f t="shared" ref="AP72:AP91" si="57">+AM72</f>
        <v>108.8</v>
      </c>
      <c r="AQ72" s="366">
        <f t="shared" si="35"/>
        <v>79.733333333333334</v>
      </c>
      <c r="AR72" s="367">
        <f t="shared" ref="AR72:AR91" si="58">+AN72</f>
        <v>181.97499999999999</v>
      </c>
      <c r="AS72" s="368">
        <f t="shared" ref="AS72:AS91" si="59">SUM(AO72:AR72)</f>
        <v>431.61944444444441</v>
      </c>
      <c r="AT72" s="233">
        <f t="shared" si="27"/>
        <v>6.2553542673107883</v>
      </c>
    </row>
    <row r="73" spans="1:46" x14ac:dyDescent="0.35">
      <c r="A73" s="275"/>
      <c r="B73" s="97">
        <v>67</v>
      </c>
      <c r="C73" s="100" t="str">
        <f>VLOOKUP(B:B,'Start List Youth'!C:F,2,FALSE)</f>
        <v>GUSEVA Eva</v>
      </c>
      <c r="D73" s="127" t="str">
        <f>VLOOKUP(B:B,'Start List Youth'!C:F,4,FALSE)</f>
        <v>GN1885</v>
      </c>
      <c r="E73" s="345">
        <v>64</v>
      </c>
      <c r="F73" s="346">
        <v>66</v>
      </c>
      <c r="G73" s="345">
        <v>62</v>
      </c>
      <c r="H73" s="346">
        <v>59</v>
      </c>
      <c r="I73" s="345">
        <v>67</v>
      </c>
      <c r="J73" s="346">
        <v>73</v>
      </c>
      <c r="K73" s="391">
        <f t="shared" si="36"/>
        <v>64.333333333333329</v>
      </c>
      <c r="L73" s="392">
        <f t="shared" si="37"/>
        <v>66</v>
      </c>
      <c r="M73" s="391">
        <f t="shared" si="38"/>
        <v>64.333333333333329</v>
      </c>
      <c r="N73" s="393">
        <f t="shared" si="39"/>
        <v>66</v>
      </c>
      <c r="O73" s="377">
        <f t="shared" ref="O73:O92" si="60">MAX(E73,G73,I73,K73,M73)</f>
        <v>67</v>
      </c>
      <c r="P73" s="377">
        <f t="shared" si="40"/>
        <v>62</v>
      </c>
      <c r="Q73" s="378">
        <f>(SUM(E73,G73,I73,K73,M73)-O73-P73)/3</f>
        <v>64.222222222222214</v>
      </c>
      <c r="R73" s="377">
        <f t="shared" si="42"/>
        <v>73</v>
      </c>
      <c r="S73" s="377">
        <f t="shared" si="43"/>
        <v>59</v>
      </c>
      <c r="T73" s="378">
        <f t="shared" si="44"/>
        <v>66</v>
      </c>
      <c r="U73" s="379">
        <f t="shared" si="45"/>
        <v>64.222222222222214</v>
      </c>
      <c r="V73" s="390">
        <f t="shared" si="46"/>
        <v>85.8</v>
      </c>
      <c r="W73" s="345">
        <v>66</v>
      </c>
      <c r="X73" s="346">
        <v>54</v>
      </c>
      <c r="Y73" s="345">
        <v>75</v>
      </c>
      <c r="Z73" s="346">
        <v>70</v>
      </c>
      <c r="AA73" s="345">
        <v>74</v>
      </c>
      <c r="AB73" s="346">
        <v>69</v>
      </c>
      <c r="AC73" s="570">
        <v>67</v>
      </c>
      <c r="AD73" s="571">
        <v>57</v>
      </c>
      <c r="AE73" s="391">
        <f t="shared" si="47"/>
        <v>70.5</v>
      </c>
      <c r="AF73" s="397">
        <f t="shared" si="48"/>
        <v>62.5</v>
      </c>
      <c r="AG73" s="377">
        <f t="shared" si="49"/>
        <v>75</v>
      </c>
      <c r="AH73" s="377">
        <f t="shared" si="50"/>
        <v>66</v>
      </c>
      <c r="AI73" s="378">
        <f t="shared" si="51"/>
        <v>70.5</v>
      </c>
      <c r="AJ73" s="377">
        <f t="shared" si="52"/>
        <v>70</v>
      </c>
      <c r="AK73" s="377">
        <f t="shared" si="53"/>
        <v>54</v>
      </c>
      <c r="AL73" s="378">
        <f t="shared" si="54"/>
        <v>62.833333333333336</v>
      </c>
      <c r="AM73" s="379">
        <f t="shared" si="55"/>
        <v>119.85</v>
      </c>
      <c r="AN73" s="380">
        <f t="shared" si="56"/>
        <v>182.21666666666667</v>
      </c>
      <c r="AO73" s="61">
        <f t="shared" si="34"/>
        <v>64.222222222222214</v>
      </c>
      <c r="AP73" s="366">
        <f t="shared" si="57"/>
        <v>119.85</v>
      </c>
      <c r="AQ73" s="366">
        <f t="shared" si="35"/>
        <v>85.8</v>
      </c>
      <c r="AR73" s="367">
        <f t="shared" si="58"/>
        <v>182.21666666666667</v>
      </c>
      <c r="AS73" s="368">
        <f t="shared" si="59"/>
        <v>452.08888888888885</v>
      </c>
      <c r="AT73" s="233">
        <f t="shared" ref="AT73:AT136" si="61">+AS73/$AS$6/$AT$6</f>
        <v>6.5520128824476647</v>
      </c>
    </row>
    <row r="74" spans="1:46" x14ac:dyDescent="0.35">
      <c r="A74" s="275"/>
      <c r="B74" s="97">
        <v>68</v>
      </c>
      <c r="C74" s="100" t="str">
        <f>VLOOKUP(B:B,'Start List Youth'!C:F,2,FALSE)</f>
        <v>WYSS Livia</v>
      </c>
      <c r="D74" s="127" t="str">
        <f>VLOOKUP(B:B,'Start List Youth'!C:F,4,FALSE)</f>
        <v>FLOS</v>
      </c>
      <c r="E74" s="345">
        <v>63</v>
      </c>
      <c r="F74" s="346">
        <v>62</v>
      </c>
      <c r="G74" s="345">
        <v>68</v>
      </c>
      <c r="H74" s="346">
        <v>61</v>
      </c>
      <c r="I74" s="345">
        <v>70</v>
      </c>
      <c r="J74" s="346">
        <v>71</v>
      </c>
      <c r="K74" s="391">
        <f t="shared" si="36"/>
        <v>67</v>
      </c>
      <c r="L74" s="392">
        <f t="shared" si="37"/>
        <v>64.666666666666671</v>
      </c>
      <c r="M74" s="391">
        <f t="shared" si="38"/>
        <v>67</v>
      </c>
      <c r="N74" s="393">
        <f t="shared" si="39"/>
        <v>64.666666666666671</v>
      </c>
      <c r="O74" s="377">
        <f t="shared" si="60"/>
        <v>70</v>
      </c>
      <c r="P74" s="377">
        <f t="shared" si="40"/>
        <v>63</v>
      </c>
      <c r="Q74" s="378">
        <f t="shared" si="41"/>
        <v>67.333333333333329</v>
      </c>
      <c r="R74" s="377">
        <f t="shared" si="42"/>
        <v>71</v>
      </c>
      <c r="S74" s="377">
        <f t="shared" si="43"/>
        <v>61</v>
      </c>
      <c r="T74" s="378">
        <f t="shared" si="44"/>
        <v>63.777777777777793</v>
      </c>
      <c r="U74" s="379">
        <f t="shared" si="45"/>
        <v>67.333333333333329</v>
      </c>
      <c r="V74" s="390">
        <f t="shared" si="46"/>
        <v>82.91111111111114</v>
      </c>
      <c r="W74" s="345">
        <v>61</v>
      </c>
      <c r="X74" s="346">
        <v>60</v>
      </c>
      <c r="Y74" s="345">
        <v>62</v>
      </c>
      <c r="Z74" s="346">
        <v>61</v>
      </c>
      <c r="AA74" s="345">
        <v>64</v>
      </c>
      <c r="AB74" s="346">
        <v>64</v>
      </c>
      <c r="AC74" s="570">
        <v>54</v>
      </c>
      <c r="AD74" s="571">
        <v>48</v>
      </c>
      <c r="AE74" s="391">
        <f t="shared" si="47"/>
        <v>60.25</v>
      </c>
      <c r="AF74" s="397">
        <f t="shared" si="48"/>
        <v>58.25</v>
      </c>
      <c r="AG74" s="377">
        <f t="shared" si="49"/>
        <v>64</v>
      </c>
      <c r="AH74" s="377">
        <f t="shared" si="50"/>
        <v>54</v>
      </c>
      <c r="AI74" s="378">
        <f t="shared" si="51"/>
        <v>61.083333333333336</v>
      </c>
      <c r="AJ74" s="377">
        <f t="shared" si="52"/>
        <v>64</v>
      </c>
      <c r="AK74" s="377">
        <f t="shared" si="53"/>
        <v>48</v>
      </c>
      <c r="AL74" s="378">
        <f t="shared" si="54"/>
        <v>59.75</v>
      </c>
      <c r="AM74" s="379">
        <f t="shared" si="55"/>
        <v>103.84166666666667</v>
      </c>
      <c r="AN74" s="380">
        <f t="shared" si="56"/>
        <v>173.27500000000001</v>
      </c>
      <c r="AO74" s="61">
        <f t="shared" si="34"/>
        <v>67.333333333333329</v>
      </c>
      <c r="AP74" s="366">
        <f t="shared" si="57"/>
        <v>103.84166666666667</v>
      </c>
      <c r="AQ74" s="366">
        <f t="shared" si="35"/>
        <v>82.91111111111114</v>
      </c>
      <c r="AR74" s="367">
        <f t="shared" si="58"/>
        <v>173.27500000000001</v>
      </c>
      <c r="AS74" s="368">
        <f t="shared" si="59"/>
        <v>427.3611111111112</v>
      </c>
      <c r="AT74" s="233">
        <f t="shared" si="61"/>
        <v>6.1936392914653791</v>
      </c>
    </row>
    <row r="75" spans="1:46" x14ac:dyDescent="0.35">
      <c r="A75" s="275"/>
      <c r="B75" s="97">
        <v>69</v>
      </c>
      <c r="C75" s="100" t="str">
        <f>VLOOKUP(B:B,'Start List Youth'!C:F,2,FALSE)</f>
        <v>APICELLA Aurora</v>
      </c>
      <c r="D75" s="127" t="str">
        <f>VLOOKUP(B:B,'Start List Youth'!C:F,4,FALSE)</f>
        <v>SVB</v>
      </c>
      <c r="E75" s="345">
        <v>61</v>
      </c>
      <c r="F75" s="346">
        <v>53</v>
      </c>
      <c r="G75" s="345">
        <v>52</v>
      </c>
      <c r="H75" s="346">
        <v>50</v>
      </c>
      <c r="I75" s="345">
        <v>65</v>
      </c>
      <c r="J75" s="346">
        <v>67</v>
      </c>
      <c r="K75" s="391">
        <f t="shared" si="36"/>
        <v>59.333333333333336</v>
      </c>
      <c r="L75" s="392">
        <f t="shared" si="37"/>
        <v>56.666666666666664</v>
      </c>
      <c r="M75" s="391">
        <f t="shared" si="38"/>
        <v>59.333333333333336</v>
      </c>
      <c r="N75" s="393">
        <f t="shared" si="39"/>
        <v>56.666666666666664</v>
      </c>
      <c r="O75" s="377">
        <f t="shared" si="60"/>
        <v>65</v>
      </c>
      <c r="P75" s="377">
        <f t="shared" si="40"/>
        <v>52</v>
      </c>
      <c r="Q75" s="378">
        <f t="shared" si="41"/>
        <v>59.888888888888893</v>
      </c>
      <c r="R75" s="377">
        <f t="shared" si="42"/>
        <v>67</v>
      </c>
      <c r="S75" s="377">
        <f t="shared" si="43"/>
        <v>50</v>
      </c>
      <c r="T75" s="378">
        <f t="shared" si="44"/>
        <v>55.444444444444436</v>
      </c>
      <c r="U75" s="379">
        <f t="shared" si="45"/>
        <v>59.888888888888893</v>
      </c>
      <c r="V75" s="390">
        <f t="shared" si="46"/>
        <v>72.077777777777769</v>
      </c>
      <c r="W75" s="345">
        <v>52</v>
      </c>
      <c r="X75" s="346">
        <v>54</v>
      </c>
      <c r="Y75" s="345">
        <v>58</v>
      </c>
      <c r="Z75" s="346">
        <v>59</v>
      </c>
      <c r="AA75" s="345">
        <v>55</v>
      </c>
      <c r="AB75" s="346">
        <v>60</v>
      </c>
      <c r="AC75" s="570">
        <v>58</v>
      </c>
      <c r="AD75" s="571">
        <v>46</v>
      </c>
      <c r="AE75" s="391">
        <f t="shared" si="47"/>
        <v>55.75</v>
      </c>
      <c r="AF75" s="397">
        <f t="shared" si="48"/>
        <v>54.75</v>
      </c>
      <c r="AG75" s="377">
        <f t="shared" si="49"/>
        <v>58</v>
      </c>
      <c r="AH75" s="377">
        <f t="shared" si="50"/>
        <v>52</v>
      </c>
      <c r="AI75" s="378">
        <f t="shared" si="51"/>
        <v>56.25</v>
      </c>
      <c r="AJ75" s="377">
        <f t="shared" si="52"/>
        <v>60</v>
      </c>
      <c r="AK75" s="377">
        <f t="shared" si="53"/>
        <v>46</v>
      </c>
      <c r="AL75" s="378">
        <f t="shared" si="54"/>
        <v>55.916666666666664</v>
      </c>
      <c r="AM75" s="379">
        <f t="shared" si="55"/>
        <v>95.625</v>
      </c>
      <c r="AN75" s="380">
        <f t="shared" si="56"/>
        <v>162.15833333333333</v>
      </c>
      <c r="AO75" s="61">
        <f t="shared" si="34"/>
        <v>59.888888888888893</v>
      </c>
      <c r="AP75" s="366">
        <f t="shared" si="57"/>
        <v>95.625</v>
      </c>
      <c r="AQ75" s="366">
        <f t="shared" si="35"/>
        <v>72.077777777777769</v>
      </c>
      <c r="AR75" s="367">
        <f t="shared" si="58"/>
        <v>162.15833333333333</v>
      </c>
      <c r="AS75" s="368">
        <f t="shared" si="59"/>
        <v>389.75</v>
      </c>
      <c r="AT75" s="233">
        <f t="shared" si="61"/>
        <v>5.6485507246376807</v>
      </c>
    </row>
    <row r="76" spans="1:46" x14ac:dyDescent="0.35">
      <c r="A76" s="275"/>
      <c r="B76" s="97">
        <v>70</v>
      </c>
      <c r="C76" s="100" t="str">
        <f>VLOOKUP(B:B,'Start List Youth'!C:F,2,FALSE)</f>
        <v>VANNOTTI Clara</v>
      </c>
      <c r="D76" s="127" t="str">
        <f>VLOOKUP(B:B,'Start List Youth'!C:F,4,FALSE)</f>
        <v>LNZ</v>
      </c>
      <c r="E76" s="345">
        <v>76</v>
      </c>
      <c r="F76" s="346">
        <v>83</v>
      </c>
      <c r="G76" s="345">
        <v>70</v>
      </c>
      <c r="H76" s="346">
        <v>58</v>
      </c>
      <c r="I76" s="345">
        <v>68</v>
      </c>
      <c r="J76" s="347">
        <v>66</v>
      </c>
      <c r="K76" s="391">
        <f t="shared" si="36"/>
        <v>71.333333333333329</v>
      </c>
      <c r="L76" s="392">
        <f t="shared" si="37"/>
        <v>69</v>
      </c>
      <c r="M76" s="391">
        <f t="shared" si="38"/>
        <v>71.333333333333329</v>
      </c>
      <c r="N76" s="393">
        <f t="shared" si="39"/>
        <v>69</v>
      </c>
      <c r="O76" s="377">
        <f t="shared" si="60"/>
        <v>76</v>
      </c>
      <c r="P76" s="377">
        <f t="shared" si="40"/>
        <v>68</v>
      </c>
      <c r="Q76" s="378">
        <f t="shared" si="41"/>
        <v>70.888888888888872</v>
      </c>
      <c r="R76" s="377">
        <f t="shared" si="42"/>
        <v>83</v>
      </c>
      <c r="S76" s="377">
        <f t="shared" si="43"/>
        <v>58</v>
      </c>
      <c r="T76" s="378">
        <f t="shared" si="44"/>
        <v>68</v>
      </c>
      <c r="U76" s="379">
        <f t="shared" si="45"/>
        <v>70.888888888888872</v>
      </c>
      <c r="V76" s="390">
        <f t="shared" si="46"/>
        <v>88.4</v>
      </c>
      <c r="W76" s="349">
        <v>58</v>
      </c>
      <c r="X76" s="346">
        <v>50</v>
      </c>
      <c r="Y76" s="345">
        <v>56</v>
      </c>
      <c r="Z76" s="346">
        <v>55</v>
      </c>
      <c r="AA76" s="345">
        <v>59</v>
      </c>
      <c r="AB76" s="347">
        <v>57</v>
      </c>
      <c r="AC76" s="570">
        <v>52</v>
      </c>
      <c r="AD76" s="571">
        <v>45</v>
      </c>
      <c r="AE76" s="391">
        <f t="shared" si="47"/>
        <v>56.25</v>
      </c>
      <c r="AF76" s="397">
        <f t="shared" si="48"/>
        <v>51.75</v>
      </c>
      <c r="AG76" s="377">
        <f t="shared" si="49"/>
        <v>59</v>
      </c>
      <c r="AH76" s="377">
        <f t="shared" si="50"/>
        <v>52</v>
      </c>
      <c r="AI76" s="378">
        <f t="shared" si="51"/>
        <v>56.75</v>
      </c>
      <c r="AJ76" s="377">
        <f t="shared" si="52"/>
        <v>57</v>
      </c>
      <c r="AK76" s="377">
        <f t="shared" si="53"/>
        <v>45</v>
      </c>
      <c r="AL76" s="378">
        <f t="shared" si="54"/>
        <v>52.25</v>
      </c>
      <c r="AM76" s="379">
        <f t="shared" si="55"/>
        <v>96.474999999999994</v>
      </c>
      <c r="AN76" s="380">
        <f t="shared" si="56"/>
        <v>151.52500000000001</v>
      </c>
      <c r="AO76" s="61">
        <f t="shared" si="34"/>
        <v>70.888888888888872</v>
      </c>
      <c r="AP76" s="366">
        <f t="shared" si="57"/>
        <v>96.474999999999994</v>
      </c>
      <c r="AQ76" s="366">
        <f t="shared" si="35"/>
        <v>88.4</v>
      </c>
      <c r="AR76" s="367">
        <f t="shared" si="58"/>
        <v>151.52500000000001</v>
      </c>
      <c r="AS76" s="368">
        <f t="shared" si="59"/>
        <v>407.28888888888889</v>
      </c>
      <c r="AT76" s="233">
        <f t="shared" si="61"/>
        <v>5.9027375201288246</v>
      </c>
    </row>
    <row r="77" spans="1:46" hidden="1" x14ac:dyDescent="0.35">
      <c r="A77" s="275"/>
      <c r="B77" s="97">
        <v>71</v>
      </c>
      <c r="C77" s="100">
        <f>VLOOKUP(B:B,'Start List Youth'!C:F,2,FALSE)</f>
        <v>0</v>
      </c>
      <c r="D77" s="127">
        <f>VLOOKUP(B:B,'Start List Youth'!C:F,4,FALSE)</f>
        <v>0</v>
      </c>
      <c r="E77" s="345"/>
      <c r="F77" s="346"/>
      <c r="G77" s="345"/>
      <c r="H77" s="346"/>
      <c r="I77" s="345"/>
      <c r="J77" s="347"/>
      <c r="K77" s="391">
        <f t="shared" si="36"/>
        <v>0</v>
      </c>
      <c r="L77" s="392">
        <f t="shared" si="37"/>
        <v>0</v>
      </c>
      <c r="M77" s="391">
        <f t="shared" si="38"/>
        <v>0</v>
      </c>
      <c r="N77" s="393">
        <f t="shared" si="39"/>
        <v>0</v>
      </c>
      <c r="O77" s="377">
        <f t="shared" si="60"/>
        <v>0</v>
      </c>
      <c r="P77" s="377">
        <f t="shared" si="40"/>
        <v>0</v>
      </c>
      <c r="Q77" s="378">
        <f t="shared" si="41"/>
        <v>0</v>
      </c>
      <c r="R77" s="377">
        <f t="shared" si="42"/>
        <v>0</v>
      </c>
      <c r="S77" s="377">
        <f t="shared" si="43"/>
        <v>0</v>
      </c>
      <c r="T77" s="378">
        <f t="shared" si="44"/>
        <v>0</v>
      </c>
      <c r="U77" s="379">
        <f t="shared" si="45"/>
        <v>0</v>
      </c>
      <c r="V77" s="390">
        <f t="shared" si="46"/>
        <v>0</v>
      </c>
      <c r="W77" s="349"/>
      <c r="X77" s="346"/>
      <c r="Y77" s="345"/>
      <c r="Z77" s="346"/>
      <c r="AA77" s="345"/>
      <c r="AB77" s="347"/>
      <c r="AC77" s="570">
        <f t="shared" ref="AC77:AC91" si="62">+(W77+Y77+AA77)/3</f>
        <v>0</v>
      </c>
      <c r="AD77" s="571">
        <f t="shared" ref="AD77:AD91" si="63">+(X77+Z77+AB77)/3</f>
        <v>0</v>
      </c>
      <c r="AE77" s="391">
        <f t="shared" si="47"/>
        <v>0</v>
      </c>
      <c r="AF77" s="397">
        <f t="shared" si="48"/>
        <v>0</v>
      </c>
      <c r="AG77" s="377">
        <f t="shared" si="49"/>
        <v>0</v>
      </c>
      <c r="AH77" s="377">
        <f t="shared" si="50"/>
        <v>0</v>
      </c>
      <c r="AI77" s="378">
        <f t="shared" si="51"/>
        <v>0</v>
      </c>
      <c r="AJ77" s="377">
        <f t="shared" si="52"/>
        <v>0</v>
      </c>
      <c r="AK77" s="377">
        <f t="shared" si="53"/>
        <v>0</v>
      </c>
      <c r="AL77" s="378">
        <f t="shared" si="54"/>
        <v>0</v>
      </c>
      <c r="AM77" s="379">
        <f t="shared" si="55"/>
        <v>0</v>
      </c>
      <c r="AN77" s="380">
        <f t="shared" si="56"/>
        <v>0</v>
      </c>
      <c r="AO77" s="61">
        <f t="shared" si="34"/>
        <v>0</v>
      </c>
      <c r="AP77" s="366">
        <f t="shared" si="57"/>
        <v>0</v>
      </c>
      <c r="AQ77" s="366">
        <f t="shared" si="35"/>
        <v>0</v>
      </c>
      <c r="AR77" s="367">
        <f t="shared" si="58"/>
        <v>0</v>
      </c>
      <c r="AS77" s="368">
        <f t="shared" si="59"/>
        <v>0</v>
      </c>
      <c r="AT77" s="233">
        <f t="shared" si="61"/>
        <v>0</v>
      </c>
    </row>
    <row r="78" spans="1:46" hidden="1" x14ac:dyDescent="0.35">
      <c r="A78" s="275"/>
      <c r="B78" s="97">
        <v>72</v>
      </c>
      <c r="C78" s="100">
        <f>VLOOKUP(B:B,'Start List Youth'!C:F,2,FALSE)</f>
        <v>0</v>
      </c>
      <c r="D78" s="127">
        <f>VLOOKUP(B:B,'Start List Youth'!C:F,4,FALSE)</f>
        <v>0</v>
      </c>
      <c r="E78" s="345"/>
      <c r="F78" s="346"/>
      <c r="G78" s="345"/>
      <c r="H78" s="346"/>
      <c r="I78" s="345"/>
      <c r="J78" s="347"/>
      <c r="K78" s="391">
        <f t="shared" si="36"/>
        <v>0</v>
      </c>
      <c r="L78" s="392">
        <f t="shared" si="37"/>
        <v>0</v>
      </c>
      <c r="M78" s="391">
        <f t="shared" si="38"/>
        <v>0</v>
      </c>
      <c r="N78" s="393">
        <f t="shared" si="39"/>
        <v>0</v>
      </c>
      <c r="O78" s="377">
        <f t="shared" si="60"/>
        <v>0</v>
      </c>
      <c r="P78" s="377">
        <f t="shared" si="40"/>
        <v>0</v>
      </c>
      <c r="Q78" s="378">
        <f t="shared" si="41"/>
        <v>0</v>
      </c>
      <c r="R78" s="377">
        <f t="shared" si="42"/>
        <v>0</v>
      </c>
      <c r="S78" s="377">
        <f t="shared" si="43"/>
        <v>0</v>
      </c>
      <c r="T78" s="378">
        <f t="shared" si="44"/>
        <v>0</v>
      </c>
      <c r="U78" s="379">
        <f t="shared" si="45"/>
        <v>0</v>
      </c>
      <c r="V78" s="390">
        <f t="shared" si="46"/>
        <v>0</v>
      </c>
      <c r="W78" s="348"/>
      <c r="X78" s="346"/>
      <c r="Y78" s="345"/>
      <c r="Z78" s="346"/>
      <c r="AA78" s="345"/>
      <c r="AB78" s="347"/>
      <c r="AC78" s="570">
        <f t="shared" si="62"/>
        <v>0</v>
      </c>
      <c r="AD78" s="571">
        <f t="shared" si="63"/>
        <v>0</v>
      </c>
      <c r="AE78" s="391">
        <f t="shared" si="47"/>
        <v>0</v>
      </c>
      <c r="AF78" s="397">
        <f t="shared" si="48"/>
        <v>0</v>
      </c>
      <c r="AG78" s="377">
        <f t="shared" si="49"/>
        <v>0</v>
      </c>
      <c r="AH78" s="377">
        <f t="shared" si="50"/>
        <v>0</v>
      </c>
      <c r="AI78" s="378">
        <f t="shared" si="51"/>
        <v>0</v>
      </c>
      <c r="AJ78" s="377">
        <f t="shared" si="52"/>
        <v>0</v>
      </c>
      <c r="AK78" s="377">
        <f t="shared" si="53"/>
        <v>0</v>
      </c>
      <c r="AL78" s="378">
        <f t="shared" si="54"/>
        <v>0</v>
      </c>
      <c r="AM78" s="379">
        <f t="shared" si="55"/>
        <v>0</v>
      </c>
      <c r="AN78" s="380">
        <f t="shared" si="56"/>
        <v>0</v>
      </c>
      <c r="AO78" s="61">
        <f t="shared" si="34"/>
        <v>0</v>
      </c>
      <c r="AP78" s="366">
        <f t="shared" si="57"/>
        <v>0</v>
      </c>
      <c r="AQ78" s="366">
        <f t="shared" si="35"/>
        <v>0</v>
      </c>
      <c r="AR78" s="367">
        <f t="shared" si="58"/>
        <v>0</v>
      </c>
      <c r="AS78" s="368">
        <f t="shared" si="59"/>
        <v>0</v>
      </c>
      <c r="AT78" s="233">
        <f t="shared" si="61"/>
        <v>0</v>
      </c>
    </row>
    <row r="79" spans="1:46" hidden="1" x14ac:dyDescent="0.35">
      <c r="A79" s="275"/>
      <c r="B79" s="97">
        <v>73</v>
      </c>
      <c r="C79" s="100">
        <f>VLOOKUP(B:B,'Start List Youth'!C:F,2,FALSE)</f>
        <v>0</v>
      </c>
      <c r="D79" s="127">
        <f>VLOOKUP(B:B,'Start List Youth'!C:F,4,FALSE)</f>
        <v>0</v>
      </c>
      <c r="E79" s="345"/>
      <c r="F79" s="346"/>
      <c r="G79" s="345"/>
      <c r="H79" s="346"/>
      <c r="I79" s="345"/>
      <c r="J79" s="347"/>
      <c r="K79" s="391">
        <f t="shared" si="36"/>
        <v>0</v>
      </c>
      <c r="L79" s="392">
        <f t="shared" si="37"/>
        <v>0</v>
      </c>
      <c r="M79" s="391">
        <f t="shared" si="38"/>
        <v>0</v>
      </c>
      <c r="N79" s="393">
        <f t="shared" si="39"/>
        <v>0</v>
      </c>
      <c r="O79" s="377">
        <f t="shared" si="60"/>
        <v>0</v>
      </c>
      <c r="P79" s="377">
        <f t="shared" si="40"/>
        <v>0</v>
      </c>
      <c r="Q79" s="378">
        <f t="shared" si="41"/>
        <v>0</v>
      </c>
      <c r="R79" s="377">
        <f t="shared" si="42"/>
        <v>0</v>
      </c>
      <c r="S79" s="377">
        <f t="shared" si="43"/>
        <v>0</v>
      </c>
      <c r="T79" s="378">
        <f t="shared" si="44"/>
        <v>0</v>
      </c>
      <c r="U79" s="379">
        <f t="shared" si="45"/>
        <v>0</v>
      </c>
      <c r="V79" s="390">
        <f t="shared" si="46"/>
        <v>0</v>
      </c>
      <c r="W79" s="350"/>
      <c r="X79" s="346"/>
      <c r="Y79" s="345"/>
      <c r="Z79" s="346"/>
      <c r="AA79" s="345"/>
      <c r="AB79" s="347"/>
      <c r="AC79" s="570">
        <f t="shared" si="62"/>
        <v>0</v>
      </c>
      <c r="AD79" s="571">
        <f t="shared" si="63"/>
        <v>0</v>
      </c>
      <c r="AE79" s="391">
        <f t="shared" si="47"/>
        <v>0</v>
      </c>
      <c r="AF79" s="397">
        <f t="shared" si="48"/>
        <v>0</v>
      </c>
      <c r="AG79" s="377">
        <f t="shared" si="49"/>
        <v>0</v>
      </c>
      <c r="AH79" s="377">
        <f t="shared" si="50"/>
        <v>0</v>
      </c>
      <c r="AI79" s="378">
        <f t="shared" si="51"/>
        <v>0</v>
      </c>
      <c r="AJ79" s="377">
        <f t="shared" si="52"/>
        <v>0</v>
      </c>
      <c r="AK79" s="377">
        <f t="shared" si="53"/>
        <v>0</v>
      </c>
      <c r="AL79" s="378">
        <f t="shared" si="54"/>
        <v>0</v>
      </c>
      <c r="AM79" s="379">
        <f t="shared" si="55"/>
        <v>0</v>
      </c>
      <c r="AN79" s="380">
        <f t="shared" si="56"/>
        <v>0</v>
      </c>
      <c r="AO79" s="61">
        <f t="shared" si="34"/>
        <v>0</v>
      </c>
      <c r="AP79" s="366">
        <f t="shared" si="57"/>
        <v>0</v>
      </c>
      <c r="AQ79" s="366">
        <f t="shared" si="35"/>
        <v>0</v>
      </c>
      <c r="AR79" s="367">
        <f t="shared" si="58"/>
        <v>0</v>
      </c>
      <c r="AS79" s="368">
        <f t="shared" si="59"/>
        <v>0</v>
      </c>
      <c r="AT79" s="233">
        <f t="shared" si="61"/>
        <v>0</v>
      </c>
    </row>
    <row r="80" spans="1:46" hidden="1" x14ac:dyDescent="0.35">
      <c r="A80" s="275"/>
      <c r="B80" s="97">
        <v>74</v>
      </c>
      <c r="C80" s="100">
        <f>VLOOKUP(B:B,'Start List Youth'!C:F,2,FALSE)</f>
        <v>0</v>
      </c>
      <c r="D80" s="127">
        <f>VLOOKUP(B:B,'Start List Youth'!C:F,4,FALSE)</f>
        <v>0</v>
      </c>
      <c r="E80" s="345"/>
      <c r="F80" s="346"/>
      <c r="G80" s="345"/>
      <c r="H80" s="346"/>
      <c r="I80" s="345"/>
      <c r="J80" s="347"/>
      <c r="K80" s="391">
        <f t="shared" si="36"/>
        <v>0</v>
      </c>
      <c r="L80" s="392">
        <f t="shared" si="37"/>
        <v>0</v>
      </c>
      <c r="M80" s="391">
        <f t="shared" si="38"/>
        <v>0</v>
      </c>
      <c r="N80" s="393">
        <f t="shared" si="39"/>
        <v>0</v>
      </c>
      <c r="O80" s="377">
        <f t="shared" si="60"/>
        <v>0</v>
      </c>
      <c r="P80" s="377">
        <f t="shared" si="40"/>
        <v>0</v>
      </c>
      <c r="Q80" s="378">
        <f t="shared" si="41"/>
        <v>0</v>
      </c>
      <c r="R80" s="377">
        <f t="shared" si="42"/>
        <v>0</v>
      </c>
      <c r="S80" s="377">
        <f t="shared" si="43"/>
        <v>0</v>
      </c>
      <c r="T80" s="378">
        <f t="shared" si="44"/>
        <v>0</v>
      </c>
      <c r="U80" s="379">
        <f t="shared" si="45"/>
        <v>0</v>
      </c>
      <c r="V80" s="390">
        <f t="shared" si="46"/>
        <v>0</v>
      </c>
      <c r="W80" s="349"/>
      <c r="X80" s="346"/>
      <c r="Y80" s="345"/>
      <c r="Z80" s="346"/>
      <c r="AA80" s="345"/>
      <c r="AB80" s="347"/>
      <c r="AC80" s="570">
        <f t="shared" si="62"/>
        <v>0</v>
      </c>
      <c r="AD80" s="571">
        <f t="shared" si="63"/>
        <v>0</v>
      </c>
      <c r="AE80" s="391">
        <f t="shared" si="47"/>
        <v>0</v>
      </c>
      <c r="AF80" s="397">
        <f t="shared" si="48"/>
        <v>0</v>
      </c>
      <c r="AG80" s="377">
        <f t="shared" si="49"/>
        <v>0</v>
      </c>
      <c r="AH80" s="377">
        <f t="shared" si="50"/>
        <v>0</v>
      </c>
      <c r="AI80" s="378">
        <f t="shared" si="51"/>
        <v>0</v>
      </c>
      <c r="AJ80" s="377">
        <f t="shared" si="52"/>
        <v>0</v>
      </c>
      <c r="AK80" s="377">
        <f t="shared" si="53"/>
        <v>0</v>
      </c>
      <c r="AL80" s="378">
        <f t="shared" si="54"/>
        <v>0</v>
      </c>
      <c r="AM80" s="379">
        <f t="shared" si="55"/>
        <v>0</v>
      </c>
      <c r="AN80" s="380">
        <f t="shared" si="56"/>
        <v>0</v>
      </c>
      <c r="AO80" s="61">
        <f t="shared" si="34"/>
        <v>0</v>
      </c>
      <c r="AP80" s="366">
        <f t="shared" si="57"/>
        <v>0</v>
      </c>
      <c r="AQ80" s="366">
        <f t="shared" si="35"/>
        <v>0</v>
      </c>
      <c r="AR80" s="367">
        <f t="shared" si="58"/>
        <v>0</v>
      </c>
      <c r="AS80" s="368">
        <f t="shared" si="59"/>
        <v>0</v>
      </c>
      <c r="AT80" s="233">
        <f t="shared" si="61"/>
        <v>0</v>
      </c>
    </row>
    <row r="81" spans="1:46" hidden="1" x14ac:dyDescent="0.35">
      <c r="A81" s="275"/>
      <c r="B81" s="97">
        <v>75</v>
      </c>
      <c r="C81" s="100">
        <f>VLOOKUP(B:B,'Start List Youth'!C:F,2,FALSE)</f>
        <v>0</v>
      </c>
      <c r="D81" s="127">
        <f>VLOOKUP(B:B,'Start List Youth'!C:F,4,FALSE)</f>
        <v>0</v>
      </c>
      <c r="E81" s="345"/>
      <c r="F81" s="346"/>
      <c r="G81" s="345"/>
      <c r="H81" s="346"/>
      <c r="I81" s="345"/>
      <c r="J81" s="347"/>
      <c r="K81" s="391">
        <f t="shared" si="36"/>
        <v>0</v>
      </c>
      <c r="L81" s="392">
        <f t="shared" si="37"/>
        <v>0</v>
      </c>
      <c r="M81" s="391">
        <f t="shared" si="38"/>
        <v>0</v>
      </c>
      <c r="N81" s="393">
        <f t="shared" si="39"/>
        <v>0</v>
      </c>
      <c r="O81" s="377">
        <f t="shared" si="60"/>
        <v>0</v>
      </c>
      <c r="P81" s="377">
        <f t="shared" si="40"/>
        <v>0</v>
      </c>
      <c r="Q81" s="378">
        <f t="shared" si="41"/>
        <v>0</v>
      </c>
      <c r="R81" s="377">
        <f t="shared" si="42"/>
        <v>0</v>
      </c>
      <c r="S81" s="377">
        <f t="shared" si="43"/>
        <v>0</v>
      </c>
      <c r="T81" s="378">
        <f t="shared" si="44"/>
        <v>0</v>
      </c>
      <c r="U81" s="379">
        <f t="shared" si="45"/>
        <v>0</v>
      </c>
      <c r="V81" s="390">
        <f t="shared" si="46"/>
        <v>0</v>
      </c>
      <c r="W81" s="349"/>
      <c r="X81" s="346"/>
      <c r="Y81" s="345"/>
      <c r="Z81" s="346"/>
      <c r="AA81" s="345"/>
      <c r="AB81" s="347"/>
      <c r="AC81" s="570">
        <f t="shared" si="62"/>
        <v>0</v>
      </c>
      <c r="AD81" s="571">
        <f t="shared" si="63"/>
        <v>0</v>
      </c>
      <c r="AE81" s="391">
        <f t="shared" si="47"/>
        <v>0</v>
      </c>
      <c r="AF81" s="397">
        <f t="shared" si="48"/>
        <v>0</v>
      </c>
      <c r="AG81" s="377">
        <f t="shared" si="49"/>
        <v>0</v>
      </c>
      <c r="AH81" s="377">
        <f t="shared" si="50"/>
        <v>0</v>
      </c>
      <c r="AI81" s="378">
        <f t="shared" si="51"/>
        <v>0</v>
      </c>
      <c r="AJ81" s="377">
        <f t="shared" si="52"/>
        <v>0</v>
      </c>
      <c r="AK81" s="377">
        <f t="shared" si="53"/>
        <v>0</v>
      </c>
      <c r="AL81" s="378">
        <f t="shared" si="54"/>
        <v>0</v>
      </c>
      <c r="AM81" s="379">
        <f t="shared" si="55"/>
        <v>0</v>
      </c>
      <c r="AN81" s="380">
        <f t="shared" si="56"/>
        <v>0</v>
      </c>
      <c r="AO81" s="61">
        <f t="shared" si="34"/>
        <v>0</v>
      </c>
      <c r="AP81" s="366">
        <f t="shared" si="57"/>
        <v>0</v>
      </c>
      <c r="AQ81" s="366">
        <f t="shared" si="35"/>
        <v>0</v>
      </c>
      <c r="AR81" s="367">
        <f t="shared" si="58"/>
        <v>0</v>
      </c>
      <c r="AS81" s="368">
        <f t="shared" si="59"/>
        <v>0</v>
      </c>
      <c r="AT81" s="233">
        <f t="shared" si="61"/>
        <v>0</v>
      </c>
    </row>
    <row r="82" spans="1:46" hidden="1" x14ac:dyDescent="0.35">
      <c r="A82" s="275"/>
      <c r="B82" s="97">
        <v>76</v>
      </c>
      <c r="C82" s="100">
        <f>VLOOKUP(B:B,'Start List Youth'!C:F,2,FALSE)</f>
        <v>0</v>
      </c>
      <c r="D82" s="127">
        <f>VLOOKUP(B:B,'Start List Youth'!C:F,4,FALSE)</f>
        <v>0</v>
      </c>
      <c r="E82" s="345"/>
      <c r="F82" s="346"/>
      <c r="G82" s="345"/>
      <c r="H82" s="346"/>
      <c r="I82" s="345"/>
      <c r="J82" s="347"/>
      <c r="K82" s="391">
        <f t="shared" si="36"/>
        <v>0</v>
      </c>
      <c r="L82" s="392">
        <f t="shared" si="37"/>
        <v>0</v>
      </c>
      <c r="M82" s="391">
        <f t="shared" si="38"/>
        <v>0</v>
      </c>
      <c r="N82" s="393">
        <f t="shared" si="39"/>
        <v>0</v>
      </c>
      <c r="O82" s="377">
        <f t="shared" si="60"/>
        <v>0</v>
      </c>
      <c r="P82" s="377">
        <f t="shared" si="40"/>
        <v>0</v>
      </c>
      <c r="Q82" s="378">
        <f t="shared" si="41"/>
        <v>0</v>
      </c>
      <c r="R82" s="377">
        <f t="shared" si="42"/>
        <v>0</v>
      </c>
      <c r="S82" s="377">
        <f t="shared" si="43"/>
        <v>0</v>
      </c>
      <c r="T82" s="378">
        <f t="shared" si="44"/>
        <v>0</v>
      </c>
      <c r="U82" s="379">
        <f t="shared" si="45"/>
        <v>0</v>
      </c>
      <c r="V82" s="390">
        <f t="shared" si="46"/>
        <v>0</v>
      </c>
      <c r="W82" s="348"/>
      <c r="X82" s="346"/>
      <c r="Y82" s="345"/>
      <c r="Z82" s="346"/>
      <c r="AA82" s="345"/>
      <c r="AB82" s="347"/>
      <c r="AC82" s="570">
        <f t="shared" si="62"/>
        <v>0</v>
      </c>
      <c r="AD82" s="571">
        <f t="shared" si="63"/>
        <v>0</v>
      </c>
      <c r="AE82" s="391">
        <f t="shared" si="47"/>
        <v>0</v>
      </c>
      <c r="AF82" s="397">
        <f t="shared" si="48"/>
        <v>0</v>
      </c>
      <c r="AG82" s="377">
        <f t="shared" si="49"/>
        <v>0</v>
      </c>
      <c r="AH82" s="377">
        <f t="shared" si="50"/>
        <v>0</v>
      </c>
      <c r="AI82" s="378">
        <f t="shared" si="51"/>
        <v>0</v>
      </c>
      <c r="AJ82" s="377">
        <f t="shared" si="52"/>
        <v>0</v>
      </c>
      <c r="AK82" s="377">
        <f t="shared" si="53"/>
        <v>0</v>
      </c>
      <c r="AL82" s="378">
        <f t="shared" si="54"/>
        <v>0</v>
      </c>
      <c r="AM82" s="379">
        <f t="shared" si="55"/>
        <v>0</v>
      </c>
      <c r="AN82" s="380">
        <f t="shared" si="56"/>
        <v>0</v>
      </c>
      <c r="AO82" s="61">
        <f t="shared" si="34"/>
        <v>0</v>
      </c>
      <c r="AP82" s="366">
        <f t="shared" si="57"/>
        <v>0</v>
      </c>
      <c r="AQ82" s="366">
        <f t="shared" si="35"/>
        <v>0</v>
      </c>
      <c r="AR82" s="367">
        <f t="shared" si="58"/>
        <v>0</v>
      </c>
      <c r="AS82" s="368">
        <f t="shared" si="59"/>
        <v>0</v>
      </c>
      <c r="AT82" s="233">
        <f t="shared" si="61"/>
        <v>0</v>
      </c>
    </row>
    <row r="83" spans="1:46" hidden="1" x14ac:dyDescent="0.35">
      <c r="A83" s="275"/>
      <c r="B83" s="97">
        <v>77</v>
      </c>
      <c r="C83" s="100">
        <f>VLOOKUP(B:B,'Start List Youth'!C:F,2,FALSE)</f>
        <v>0</v>
      </c>
      <c r="D83" s="127">
        <f>VLOOKUP(B:B,'Start List Youth'!C:F,4,FALSE)</f>
        <v>0</v>
      </c>
      <c r="E83" s="345"/>
      <c r="F83" s="346"/>
      <c r="G83" s="345"/>
      <c r="H83" s="346"/>
      <c r="I83" s="345"/>
      <c r="J83" s="347"/>
      <c r="K83" s="391">
        <f t="shared" si="36"/>
        <v>0</v>
      </c>
      <c r="L83" s="392">
        <f t="shared" si="37"/>
        <v>0</v>
      </c>
      <c r="M83" s="391">
        <f t="shared" si="38"/>
        <v>0</v>
      </c>
      <c r="N83" s="393">
        <f t="shared" si="39"/>
        <v>0</v>
      </c>
      <c r="O83" s="377">
        <f t="shared" si="60"/>
        <v>0</v>
      </c>
      <c r="P83" s="377">
        <f t="shared" si="40"/>
        <v>0</v>
      </c>
      <c r="Q83" s="378">
        <f t="shared" si="41"/>
        <v>0</v>
      </c>
      <c r="R83" s="377">
        <f t="shared" si="42"/>
        <v>0</v>
      </c>
      <c r="S83" s="377">
        <f t="shared" si="43"/>
        <v>0</v>
      </c>
      <c r="T83" s="378">
        <f t="shared" si="44"/>
        <v>0</v>
      </c>
      <c r="U83" s="379">
        <f t="shared" si="45"/>
        <v>0</v>
      </c>
      <c r="V83" s="390">
        <f t="shared" si="46"/>
        <v>0</v>
      </c>
      <c r="W83" s="351"/>
      <c r="X83" s="346"/>
      <c r="Y83" s="345"/>
      <c r="Z83" s="346"/>
      <c r="AA83" s="345"/>
      <c r="AB83" s="347"/>
      <c r="AC83" s="570">
        <f t="shared" si="62"/>
        <v>0</v>
      </c>
      <c r="AD83" s="571">
        <f t="shared" si="63"/>
        <v>0</v>
      </c>
      <c r="AE83" s="391">
        <f t="shared" si="47"/>
        <v>0</v>
      </c>
      <c r="AF83" s="397">
        <f t="shared" si="48"/>
        <v>0</v>
      </c>
      <c r="AG83" s="377">
        <f t="shared" si="49"/>
        <v>0</v>
      </c>
      <c r="AH83" s="377">
        <f t="shared" si="50"/>
        <v>0</v>
      </c>
      <c r="AI83" s="378">
        <f t="shared" si="51"/>
        <v>0</v>
      </c>
      <c r="AJ83" s="377">
        <f t="shared" si="52"/>
        <v>0</v>
      </c>
      <c r="AK83" s="377">
        <f t="shared" si="53"/>
        <v>0</v>
      </c>
      <c r="AL83" s="378">
        <f t="shared" si="54"/>
        <v>0</v>
      </c>
      <c r="AM83" s="379">
        <f t="shared" si="55"/>
        <v>0</v>
      </c>
      <c r="AN83" s="380">
        <f t="shared" si="56"/>
        <v>0</v>
      </c>
      <c r="AO83" s="61">
        <f t="shared" si="34"/>
        <v>0</v>
      </c>
      <c r="AP83" s="366">
        <f t="shared" si="57"/>
        <v>0</v>
      </c>
      <c r="AQ83" s="366">
        <f t="shared" si="35"/>
        <v>0</v>
      </c>
      <c r="AR83" s="367">
        <f t="shared" si="58"/>
        <v>0</v>
      </c>
      <c r="AS83" s="368">
        <f t="shared" si="59"/>
        <v>0</v>
      </c>
      <c r="AT83" s="233">
        <f t="shared" si="61"/>
        <v>0</v>
      </c>
    </row>
    <row r="84" spans="1:46" hidden="1" x14ac:dyDescent="0.35">
      <c r="A84" s="275"/>
      <c r="B84" s="97">
        <v>78</v>
      </c>
      <c r="C84" s="100">
        <f>VLOOKUP(B:B,'Start List Youth'!C:F,2,FALSE)</f>
        <v>0</v>
      </c>
      <c r="D84" s="127">
        <f>VLOOKUP(B:B,'Start List Youth'!C:F,4,FALSE)</f>
        <v>0</v>
      </c>
      <c r="E84" s="345"/>
      <c r="F84" s="346"/>
      <c r="G84" s="345"/>
      <c r="H84" s="346"/>
      <c r="I84" s="345"/>
      <c r="J84" s="347"/>
      <c r="K84" s="391">
        <f t="shared" si="36"/>
        <v>0</v>
      </c>
      <c r="L84" s="392">
        <f t="shared" si="37"/>
        <v>0</v>
      </c>
      <c r="M84" s="391">
        <f t="shared" si="38"/>
        <v>0</v>
      </c>
      <c r="N84" s="393">
        <f t="shared" si="39"/>
        <v>0</v>
      </c>
      <c r="O84" s="377">
        <f t="shared" si="60"/>
        <v>0</v>
      </c>
      <c r="P84" s="377">
        <f t="shared" si="40"/>
        <v>0</v>
      </c>
      <c r="Q84" s="378">
        <f t="shared" si="41"/>
        <v>0</v>
      </c>
      <c r="R84" s="377">
        <f t="shared" si="42"/>
        <v>0</v>
      </c>
      <c r="S84" s="377">
        <f t="shared" si="43"/>
        <v>0</v>
      </c>
      <c r="T84" s="378">
        <f t="shared" si="44"/>
        <v>0</v>
      </c>
      <c r="U84" s="379">
        <f t="shared" si="45"/>
        <v>0</v>
      </c>
      <c r="V84" s="390">
        <f t="shared" si="46"/>
        <v>0</v>
      </c>
      <c r="W84" s="351"/>
      <c r="X84" s="346"/>
      <c r="Y84" s="345"/>
      <c r="Z84" s="346"/>
      <c r="AA84" s="345"/>
      <c r="AB84" s="347"/>
      <c r="AC84" s="570">
        <f t="shared" si="62"/>
        <v>0</v>
      </c>
      <c r="AD84" s="571">
        <f t="shared" si="63"/>
        <v>0</v>
      </c>
      <c r="AE84" s="391">
        <f t="shared" si="47"/>
        <v>0</v>
      </c>
      <c r="AF84" s="397">
        <f t="shared" si="48"/>
        <v>0</v>
      </c>
      <c r="AG84" s="377">
        <f t="shared" si="49"/>
        <v>0</v>
      </c>
      <c r="AH84" s="377">
        <f t="shared" si="50"/>
        <v>0</v>
      </c>
      <c r="AI84" s="378">
        <f t="shared" si="51"/>
        <v>0</v>
      </c>
      <c r="AJ84" s="377">
        <f t="shared" si="52"/>
        <v>0</v>
      </c>
      <c r="AK84" s="377">
        <f t="shared" si="53"/>
        <v>0</v>
      </c>
      <c r="AL84" s="378">
        <f t="shared" si="54"/>
        <v>0</v>
      </c>
      <c r="AM84" s="379">
        <f t="shared" si="55"/>
        <v>0</v>
      </c>
      <c r="AN84" s="380">
        <f t="shared" si="56"/>
        <v>0</v>
      </c>
      <c r="AO84" s="61">
        <f t="shared" si="34"/>
        <v>0</v>
      </c>
      <c r="AP84" s="366">
        <f t="shared" si="57"/>
        <v>0</v>
      </c>
      <c r="AQ84" s="366">
        <f t="shared" si="35"/>
        <v>0</v>
      </c>
      <c r="AR84" s="367">
        <f t="shared" si="58"/>
        <v>0</v>
      </c>
      <c r="AS84" s="368">
        <f t="shared" si="59"/>
        <v>0</v>
      </c>
      <c r="AT84" s="233">
        <f t="shared" si="61"/>
        <v>0</v>
      </c>
    </row>
    <row r="85" spans="1:46" hidden="1" x14ac:dyDescent="0.35">
      <c r="A85" s="275"/>
      <c r="B85" s="97">
        <v>79</v>
      </c>
      <c r="C85" s="100">
        <f>VLOOKUP(B:B,'Start List Youth'!C:F,2,FALSE)</f>
        <v>0</v>
      </c>
      <c r="D85" s="127">
        <f>VLOOKUP(B:B,'Start List Youth'!C:F,4,FALSE)</f>
        <v>0</v>
      </c>
      <c r="E85" s="345"/>
      <c r="F85" s="346"/>
      <c r="G85" s="345"/>
      <c r="H85" s="346"/>
      <c r="I85" s="345"/>
      <c r="J85" s="347"/>
      <c r="K85" s="391">
        <f t="shared" si="36"/>
        <v>0</v>
      </c>
      <c r="L85" s="392">
        <f t="shared" si="37"/>
        <v>0</v>
      </c>
      <c r="M85" s="391">
        <f t="shared" si="38"/>
        <v>0</v>
      </c>
      <c r="N85" s="393">
        <f t="shared" si="39"/>
        <v>0</v>
      </c>
      <c r="O85" s="377">
        <f t="shared" si="60"/>
        <v>0</v>
      </c>
      <c r="P85" s="377">
        <f t="shared" si="40"/>
        <v>0</v>
      </c>
      <c r="Q85" s="378">
        <f t="shared" si="41"/>
        <v>0</v>
      </c>
      <c r="R85" s="377">
        <f t="shared" si="42"/>
        <v>0</v>
      </c>
      <c r="S85" s="377">
        <f t="shared" si="43"/>
        <v>0</v>
      </c>
      <c r="T85" s="378">
        <f t="shared" si="44"/>
        <v>0</v>
      </c>
      <c r="U85" s="379">
        <f t="shared" si="45"/>
        <v>0</v>
      </c>
      <c r="V85" s="390">
        <f t="shared" si="46"/>
        <v>0</v>
      </c>
      <c r="W85" s="351"/>
      <c r="X85" s="346"/>
      <c r="Y85" s="345"/>
      <c r="Z85" s="346"/>
      <c r="AA85" s="345"/>
      <c r="AB85" s="347"/>
      <c r="AC85" s="570">
        <f t="shared" si="62"/>
        <v>0</v>
      </c>
      <c r="AD85" s="571">
        <f t="shared" si="63"/>
        <v>0</v>
      </c>
      <c r="AE85" s="391">
        <f t="shared" si="47"/>
        <v>0</v>
      </c>
      <c r="AF85" s="397">
        <f t="shared" si="48"/>
        <v>0</v>
      </c>
      <c r="AG85" s="377">
        <f t="shared" si="49"/>
        <v>0</v>
      </c>
      <c r="AH85" s="377">
        <f t="shared" si="50"/>
        <v>0</v>
      </c>
      <c r="AI85" s="378">
        <f t="shared" si="51"/>
        <v>0</v>
      </c>
      <c r="AJ85" s="377">
        <f t="shared" si="52"/>
        <v>0</v>
      </c>
      <c r="AK85" s="377">
        <f t="shared" si="53"/>
        <v>0</v>
      </c>
      <c r="AL85" s="378">
        <f t="shared" si="54"/>
        <v>0</v>
      </c>
      <c r="AM85" s="379">
        <f t="shared" si="55"/>
        <v>0</v>
      </c>
      <c r="AN85" s="380">
        <f t="shared" si="56"/>
        <v>0</v>
      </c>
      <c r="AO85" s="61">
        <f t="shared" si="34"/>
        <v>0</v>
      </c>
      <c r="AP85" s="366">
        <f t="shared" si="57"/>
        <v>0</v>
      </c>
      <c r="AQ85" s="366">
        <f t="shared" si="35"/>
        <v>0</v>
      </c>
      <c r="AR85" s="367">
        <f t="shared" si="58"/>
        <v>0</v>
      </c>
      <c r="AS85" s="368">
        <f t="shared" si="59"/>
        <v>0</v>
      </c>
      <c r="AT85" s="233">
        <f t="shared" si="61"/>
        <v>0</v>
      </c>
    </row>
    <row r="86" spans="1:46" hidden="1" x14ac:dyDescent="0.35">
      <c r="A86" s="275"/>
      <c r="B86" s="97">
        <v>80</v>
      </c>
      <c r="C86" s="100">
        <f>VLOOKUP(B:B,'Start List Youth'!C:F,2,FALSE)</f>
        <v>0</v>
      </c>
      <c r="D86" s="127">
        <f>VLOOKUP(B:B,'Start List Youth'!C:F,4,FALSE)</f>
        <v>0</v>
      </c>
      <c r="E86" s="345"/>
      <c r="F86" s="346"/>
      <c r="G86" s="345"/>
      <c r="H86" s="346"/>
      <c r="I86" s="345"/>
      <c r="J86" s="347"/>
      <c r="K86" s="391">
        <f t="shared" si="36"/>
        <v>0</v>
      </c>
      <c r="L86" s="392">
        <f t="shared" si="37"/>
        <v>0</v>
      </c>
      <c r="M86" s="391">
        <f t="shared" si="38"/>
        <v>0</v>
      </c>
      <c r="N86" s="393">
        <f t="shared" si="39"/>
        <v>0</v>
      </c>
      <c r="O86" s="377">
        <f t="shared" si="60"/>
        <v>0</v>
      </c>
      <c r="P86" s="377">
        <f t="shared" si="40"/>
        <v>0</v>
      </c>
      <c r="Q86" s="378">
        <f t="shared" si="41"/>
        <v>0</v>
      </c>
      <c r="R86" s="377">
        <f t="shared" si="42"/>
        <v>0</v>
      </c>
      <c r="S86" s="377">
        <f t="shared" si="43"/>
        <v>0</v>
      </c>
      <c r="T86" s="378">
        <f t="shared" si="44"/>
        <v>0</v>
      </c>
      <c r="U86" s="379">
        <f t="shared" si="45"/>
        <v>0</v>
      </c>
      <c r="V86" s="390">
        <f t="shared" si="46"/>
        <v>0</v>
      </c>
      <c r="W86" s="351"/>
      <c r="X86" s="346"/>
      <c r="Y86" s="345"/>
      <c r="Z86" s="346"/>
      <c r="AA86" s="345"/>
      <c r="AB86" s="347"/>
      <c r="AC86" s="570">
        <f t="shared" si="62"/>
        <v>0</v>
      </c>
      <c r="AD86" s="571">
        <f t="shared" si="63"/>
        <v>0</v>
      </c>
      <c r="AE86" s="391">
        <f t="shared" si="47"/>
        <v>0</v>
      </c>
      <c r="AF86" s="397">
        <f t="shared" si="48"/>
        <v>0</v>
      </c>
      <c r="AG86" s="377">
        <f t="shared" si="49"/>
        <v>0</v>
      </c>
      <c r="AH86" s="377">
        <f t="shared" si="50"/>
        <v>0</v>
      </c>
      <c r="AI86" s="378">
        <f t="shared" si="51"/>
        <v>0</v>
      </c>
      <c r="AJ86" s="377">
        <f t="shared" si="52"/>
        <v>0</v>
      </c>
      <c r="AK86" s="377">
        <f t="shared" si="53"/>
        <v>0</v>
      </c>
      <c r="AL86" s="378">
        <f t="shared" si="54"/>
        <v>0</v>
      </c>
      <c r="AM86" s="379">
        <f t="shared" si="55"/>
        <v>0</v>
      </c>
      <c r="AN86" s="380">
        <f t="shared" si="56"/>
        <v>0</v>
      </c>
      <c r="AO86" s="61">
        <f t="shared" si="34"/>
        <v>0</v>
      </c>
      <c r="AP86" s="366">
        <f t="shared" si="57"/>
        <v>0</v>
      </c>
      <c r="AQ86" s="366">
        <f t="shared" si="35"/>
        <v>0</v>
      </c>
      <c r="AR86" s="367">
        <f t="shared" si="58"/>
        <v>0</v>
      </c>
      <c r="AS86" s="368">
        <f t="shared" si="59"/>
        <v>0</v>
      </c>
      <c r="AT86" s="233">
        <f t="shared" si="61"/>
        <v>0</v>
      </c>
    </row>
    <row r="87" spans="1:46" hidden="1" x14ac:dyDescent="0.35">
      <c r="A87" s="275"/>
      <c r="B87" s="97">
        <v>81</v>
      </c>
      <c r="C87" s="100">
        <f>VLOOKUP(B:B,'Start List Youth'!C:F,2,FALSE)</f>
        <v>0</v>
      </c>
      <c r="D87" s="127">
        <f>VLOOKUP(B:B,'Start List Youth'!C:F,4,FALSE)</f>
        <v>0</v>
      </c>
      <c r="E87" s="345"/>
      <c r="F87" s="346"/>
      <c r="G87" s="345"/>
      <c r="H87" s="346"/>
      <c r="I87" s="345"/>
      <c r="J87" s="347"/>
      <c r="K87" s="391">
        <f t="shared" si="36"/>
        <v>0</v>
      </c>
      <c r="L87" s="392">
        <f t="shared" si="37"/>
        <v>0</v>
      </c>
      <c r="M87" s="391">
        <f t="shared" si="38"/>
        <v>0</v>
      </c>
      <c r="N87" s="393">
        <f t="shared" si="39"/>
        <v>0</v>
      </c>
      <c r="O87" s="377">
        <f t="shared" si="60"/>
        <v>0</v>
      </c>
      <c r="P87" s="377">
        <f t="shared" si="40"/>
        <v>0</v>
      </c>
      <c r="Q87" s="378">
        <f t="shared" si="41"/>
        <v>0</v>
      </c>
      <c r="R87" s="377">
        <f t="shared" si="42"/>
        <v>0</v>
      </c>
      <c r="S87" s="377">
        <f t="shared" si="43"/>
        <v>0</v>
      </c>
      <c r="T87" s="378">
        <f t="shared" si="44"/>
        <v>0</v>
      </c>
      <c r="U87" s="379">
        <f t="shared" si="45"/>
        <v>0</v>
      </c>
      <c r="V87" s="390">
        <f t="shared" si="46"/>
        <v>0</v>
      </c>
      <c r="W87" s="351"/>
      <c r="X87" s="346"/>
      <c r="Y87" s="345"/>
      <c r="Z87" s="346"/>
      <c r="AA87" s="345"/>
      <c r="AB87" s="347"/>
      <c r="AC87" s="570">
        <f t="shared" si="62"/>
        <v>0</v>
      </c>
      <c r="AD87" s="571">
        <f t="shared" si="63"/>
        <v>0</v>
      </c>
      <c r="AE87" s="391">
        <f t="shared" si="47"/>
        <v>0</v>
      </c>
      <c r="AF87" s="397">
        <f t="shared" si="48"/>
        <v>0</v>
      </c>
      <c r="AG87" s="377">
        <f t="shared" si="49"/>
        <v>0</v>
      </c>
      <c r="AH87" s="377">
        <f t="shared" si="50"/>
        <v>0</v>
      </c>
      <c r="AI87" s="378">
        <f t="shared" si="51"/>
        <v>0</v>
      </c>
      <c r="AJ87" s="377">
        <f t="shared" si="52"/>
        <v>0</v>
      </c>
      <c r="AK87" s="377">
        <f t="shared" si="53"/>
        <v>0</v>
      </c>
      <c r="AL87" s="378">
        <f t="shared" si="54"/>
        <v>0</v>
      </c>
      <c r="AM87" s="379">
        <f t="shared" si="55"/>
        <v>0</v>
      </c>
      <c r="AN87" s="380">
        <f t="shared" si="56"/>
        <v>0</v>
      </c>
      <c r="AO87" s="61">
        <f t="shared" si="34"/>
        <v>0</v>
      </c>
      <c r="AP87" s="366">
        <f t="shared" si="57"/>
        <v>0</v>
      </c>
      <c r="AQ87" s="366">
        <f t="shared" si="35"/>
        <v>0</v>
      </c>
      <c r="AR87" s="367">
        <f t="shared" si="58"/>
        <v>0</v>
      </c>
      <c r="AS87" s="368">
        <f t="shared" si="59"/>
        <v>0</v>
      </c>
      <c r="AT87" s="233">
        <f t="shared" si="61"/>
        <v>0</v>
      </c>
    </row>
    <row r="88" spans="1:46" ht="16.5" hidden="1" customHeight="1" x14ac:dyDescent="0.35">
      <c r="A88" s="275"/>
      <c r="B88" s="97">
        <v>82</v>
      </c>
      <c r="C88" s="100">
        <f>VLOOKUP(B:B,'Start List Youth'!C:F,2,FALSE)</f>
        <v>0</v>
      </c>
      <c r="D88" s="127">
        <f>VLOOKUP(B:B,'Start List Youth'!C:F,4,FALSE)</f>
        <v>0</v>
      </c>
      <c r="E88" s="345"/>
      <c r="F88" s="346"/>
      <c r="G88" s="345"/>
      <c r="H88" s="346"/>
      <c r="I88" s="345"/>
      <c r="J88" s="347"/>
      <c r="K88" s="391">
        <f t="shared" si="36"/>
        <v>0</v>
      </c>
      <c r="L88" s="392">
        <f t="shared" si="37"/>
        <v>0</v>
      </c>
      <c r="M88" s="391">
        <f t="shared" si="38"/>
        <v>0</v>
      </c>
      <c r="N88" s="393">
        <f t="shared" si="39"/>
        <v>0</v>
      </c>
      <c r="O88" s="377">
        <f t="shared" si="60"/>
        <v>0</v>
      </c>
      <c r="P88" s="377">
        <f t="shared" si="40"/>
        <v>0</v>
      </c>
      <c r="Q88" s="378">
        <f t="shared" si="41"/>
        <v>0</v>
      </c>
      <c r="R88" s="377">
        <f t="shared" si="42"/>
        <v>0</v>
      </c>
      <c r="S88" s="377">
        <f t="shared" si="43"/>
        <v>0</v>
      </c>
      <c r="T88" s="378">
        <f t="shared" si="44"/>
        <v>0</v>
      </c>
      <c r="U88" s="379">
        <f t="shared" si="45"/>
        <v>0</v>
      </c>
      <c r="V88" s="390">
        <f t="shared" si="46"/>
        <v>0</v>
      </c>
      <c r="W88" s="351"/>
      <c r="X88" s="346"/>
      <c r="Y88" s="345"/>
      <c r="Z88" s="346"/>
      <c r="AA88" s="345"/>
      <c r="AB88" s="347"/>
      <c r="AC88" s="570">
        <f t="shared" si="62"/>
        <v>0</v>
      </c>
      <c r="AD88" s="571">
        <f t="shared" si="63"/>
        <v>0</v>
      </c>
      <c r="AE88" s="391">
        <f t="shared" si="47"/>
        <v>0</v>
      </c>
      <c r="AF88" s="397">
        <f t="shared" si="48"/>
        <v>0</v>
      </c>
      <c r="AG88" s="377">
        <f t="shared" si="49"/>
        <v>0</v>
      </c>
      <c r="AH88" s="377">
        <f t="shared" si="50"/>
        <v>0</v>
      </c>
      <c r="AI88" s="378">
        <f t="shared" si="51"/>
        <v>0</v>
      </c>
      <c r="AJ88" s="377">
        <f t="shared" si="52"/>
        <v>0</v>
      </c>
      <c r="AK88" s="377">
        <f t="shared" si="53"/>
        <v>0</v>
      </c>
      <c r="AL88" s="378">
        <f t="shared" si="54"/>
        <v>0</v>
      </c>
      <c r="AM88" s="379">
        <f t="shared" si="55"/>
        <v>0</v>
      </c>
      <c r="AN88" s="380">
        <f t="shared" si="56"/>
        <v>0</v>
      </c>
      <c r="AO88" s="61">
        <f t="shared" si="34"/>
        <v>0</v>
      </c>
      <c r="AP88" s="366">
        <f t="shared" si="57"/>
        <v>0</v>
      </c>
      <c r="AQ88" s="366">
        <f t="shared" si="35"/>
        <v>0</v>
      </c>
      <c r="AR88" s="367">
        <f t="shared" si="58"/>
        <v>0</v>
      </c>
      <c r="AS88" s="368">
        <f t="shared" si="59"/>
        <v>0</v>
      </c>
      <c r="AT88" s="233">
        <f t="shared" si="61"/>
        <v>0</v>
      </c>
    </row>
    <row r="89" spans="1:46" hidden="1" x14ac:dyDescent="0.35">
      <c r="A89" s="275"/>
      <c r="B89" s="97">
        <v>83</v>
      </c>
      <c r="C89" s="100">
        <f>VLOOKUP(B:B,'Start List Youth'!C:F,2,FALSE)</f>
        <v>0</v>
      </c>
      <c r="D89" s="127">
        <f>VLOOKUP(B:B,'Start List Youth'!C:F,4,FALSE)</f>
        <v>0</v>
      </c>
      <c r="E89" s="345"/>
      <c r="F89" s="346"/>
      <c r="G89" s="345"/>
      <c r="H89" s="346"/>
      <c r="I89" s="345"/>
      <c r="J89" s="347"/>
      <c r="K89" s="391">
        <f t="shared" si="36"/>
        <v>0</v>
      </c>
      <c r="L89" s="392">
        <f t="shared" si="37"/>
        <v>0</v>
      </c>
      <c r="M89" s="391">
        <f t="shared" si="38"/>
        <v>0</v>
      </c>
      <c r="N89" s="393">
        <f t="shared" si="39"/>
        <v>0</v>
      </c>
      <c r="O89" s="377">
        <f t="shared" si="60"/>
        <v>0</v>
      </c>
      <c r="P89" s="377">
        <f t="shared" si="40"/>
        <v>0</v>
      </c>
      <c r="Q89" s="378">
        <f t="shared" si="41"/>
        <v>0</v>
      </c>
      <c r="R89" s="377">
        <f t="shared" si="42"/>
        <v>0</v>
      </c>
      <c r="S89" s="377">
        <f t="shared" si="43"/>
        <v>0</v>
      </c>
      <c r="T89" s="378">
        <f t="shared" si="44"/>
        <v>0</v>
      </c>
      <c r="U89" s="379">
        <f t="shared" si="45"/>
        <v>0</v>
      </c>
      <c r="V89" s="390">
        <f t="shared" si="46"/>
        <v>0</v>
      </c>
      <c r="W89" s="351"/>
      <c r="X89" s="346"/>
      <c r="Y89" s="345"/>
      <c r="Z89" s="346"/>
      <c r="AA89" s="345"/>
      <c r="AB89" s="347"/>
      <c r="AC89" s="570">
        <f t="shared" si="62"/>
        <v>0</v>
      </c>
      <c r="AD89" s="571">
        <f t="shared" si="63"/>
        <v>0</v>
      </c>
      <c r="AE89" s="391">
        <f t="shared" ref="AE89" si="64">+(W89+Y89+AA89+AC89)/4</f>
        <v>0</v>
      </c>
      <c r="AF89" s="397">
        <f t="shared" ref="AF89" si="65">+(X89+Z89+AB89+AD89)/4</f>
        <v>0</v>
      </c>
      <c r="AG89" s="377">
        <f t="shared" si="49"/>
        <v>0</v>
      </c>
      <c r="AH89" s="377">
        <f t="shared" ref="AH89" si="66">MIN(W89,Y89,AA89,AC89,AE89)</f>
        <v>0</v>
      </c>
      <c r="AI89" s="378">
        <f t="shared" ref="AI89" si="67">(SUM(W89,Y89,AA89,AC89,AE89)-AG89-AH89)/3</f>
        <v>0</v>
      </c>
      <c r="AJ89" s="377">
        <f t="shared" ref="AJ89" si="68">MAX(X89,Z89,AB89,AD89,AF89)</f>
        <v>0</v>
      </c>
      <c r="AK89" s="377">
        <f t="shared" ref="AK89" si="69">MIN(X89,Z89,AB89,AD89,AF89)</f>
        <v>0</v>
      </c>
      <c r="AL89" s="378">
        <f t="shared" ref="AL89" si="70">(SUM(X89,Z89,AB89,AD89,AF89)-AJ89-AK89)/3</f>
        <v>0</v>
      </c>
      <c r="AM89" s="379">
        <f t="shared" si="55"/>
        <v>0</v>
      </c>
      <c r="AN89" s="380">
        <f t="shared" si="56"/>
        <v>0</v>
      </c>
      <c r="AO89" s="61">
        <f t="shared" si="34"/>
        <v>0</v>
      </c>
      <c r="AP89" s="366">
        <f t="shared" si="57"/>
        <v>0</v>
      </c>
      <c r="AQ89" s="366">
        <f t="shared" si="35"/>
        <v>0</v>
      </c>
      <c r="AR89" s="367">
        <f t="shared" si="58"/>
        <v>0</v>
      </c>
      <c r="AS89" s="368">
        <f t="shared" si="59"/>
        <v>0</v>
      </c>
      <c r="AT89" s="233">
        <f t="shared" si="61"/>
        <v>0</v>
      </c>
    </row>
    <row r="90" spans="1:46" hidden="1" x14ac:dyDescent="0.35">
      <c r="A90" s="275"/>
      <c r="B90" s="97">
        <v>84</v>
      </c>
      <c r="C90" s="100">
        <f>VLOOKUP(B:B,'Start List Youth'!C:F,2,FALSE)</f>
        <v>0</v>
      </c>
      <c r="D90" s="127">
        <f>VLOOKUP(B:B,'Start List Youth'!C:F,4,FALSE)</f>
        <v>0</v>
      </c>
      <c r="E90" s="345"/>
      <c r="F90" s="346"/>
      <c r="G90" s="345"/>
      <c r="H90" s="346"/>
      <c r="I90" s="345"/>
      <c r="J90" s="347"/>
      <c r="K90" s="391">
        <f t="shared" si="36"/>
        <v>0</v>
      </c>
      <c r="L90" s="392">
        <f t="shared" si="37"/>
        <v>0</v>
      </c>
      <c r="M90" s="391">
        <f t="shared" si="38"/>
        <v>0</v>
      </c>
      <c r="N90" s="393">
        <f t="shared" si="39"/>
        <v>0</v>
      </c>
      <c r="O90" s="377">
        <f>MAX(E90,G90,I90,K90,M90)</f>
        <v>0</v>
      </c>
      <c r="P90" s="377">
        <f t="shared" si="40"/>
        <v>0</v>
      </c>
      <c r="Q90" s="378">
        <f t="shared" si="41"/>
        <v>0</v>
      </c>
      <c r="R90" s="377">
        <f t="shared" si="42"/>
        <v>0</v>
      </c>
      <c r="S90" s="377">
        <f t="shared" si="43"/>
        <v>0</v>
      </c>
      <c r="T90" s="378">
        <f t="shared" si="44"/>
        <v>0</v>
      </c>
      <c r="U90" s="379">
        <f t="shared" si="45"/>
        <v>0</v>
      </c>
      <c r="V90" s="390">
        <f t="shared" si="46"/>
        <v>0</v>
      </c>
      <c r="W90" s="351"/>
      <c r="X90" s="346"/>
      <c r="Y90" s="345"/>
      <c r="Z90" s="346"/>
      <c r="AA90" s="345"/>
      <c r="AB90" s="347"/>
      <c r="AC90" s="570">
        <f t="shared" si="62"/>
        <v>0</v>
      </c>
      <c r="AD90" s="571">
        <f t="shared" si="63"/>
        <v>0</v>
      </c>
      <c r="AE90" s="391">
        <f t="shared" si="47"/>
        <v>0</v>
      </c>
      <c r="AF90" s="397">
        <f t="shared" si="48"/>
        <v>0</v>
      </c>
      <c r="AG90" s="377">
        <f t="shared" si="49"/>
        <v>0</v>
      </c>
      <c r="AH90" s="377">
        <f t="shared" si="50"/>
        <v>0</v>
      </c>
      <c r="AI90" s="378">
        <f t="shared" si="51"/>
        <v>0</v>
      </c>
      <c r="AJ90" s="377">
        <f t="shared" si="52"/>
        <v>0</v>
      </c>
      <c r="AK90" s="377">
        <f t="shared" si="53"/>
        <v>0</v>
      </c>
      <c r="AL90" s="378">
        <f t="shared" si="54"/>
        <v>0</v>
      </c>
      <c r="AM90" s="379">
        <f t="shared" si="55"/>
        <v>0</v>
      </c>
      <c r="AN90" s="380">
        <f t="shared" si="56"/>
        <v>0</v>
      </c>
      <c r="AO90" s="61">
        <f t="shared" si="34"/>
        <v>0</v>
      </c>
      <c r="AP90" s="366">
        <f t="shared" si="57"/>
        <v>0</v>
      </c>
      <c r="AQ90" s="366">
        <f t="shared" si="35"/>
        <v>0</v>
      </c>
      <c r="AR90" s="367">
        <f t="shared" si="58"/>
        <v>0</v>
      </c>
      <c r="AS90" s="368">
        <f t="shared" si="59"/>
        <v>0</v>
      </c>
      <c r="AT90" s="233">
        <f t="shared" si="61"/>
        <v>0</v>
      </c>
    </row>
    <row r="91" spans="1:46" hidden="1" x14ac:dyDescent="0.35">
      <c r="A91" s="275"/>
      <c r="B91" s="97">
        <v>85</v>
      </c>
      <c r="C91" s="100">
        <f>VLOOKUP(B:B,'Start List Youth'!C:F,2,FALSE)</f>
        <v>0</v>
      </c>
      <c r="D91" s="127">
        <f>VLOOKUP(B:B,'Start List Youth'!C:F,4,FALSE)</f>
        <v>0</v>
      </c>
      <c r="E91" s="348"/>
      <c r="F91" s="352"/>
      <c r="G91" s="348"/>
      <c r="H91" s="352"/>
      <c r="I91" s="348"/>
      <c r="J91" s="353"/>
      <c r="K91" s="394">
        <f t="shared" si="36"/>
        <v>0</v>
      </c>
      <c r="L91" s="395">
        <f t="shared" si="37"/>
        <v>0</v>
      </c>
      <c r="M91" s="394">
        <f t="shared" si="38"/>
        <v>0</v>
      </c>
      <c r="N91" s="396">
        <f t="shared" si="39"/>
        <v>0</v>
      </c>
      <c r="O91" s="382">
        <f t="shared" si="60"/>
        <v>0</v>
      </c>
      <c r="P91" s="382">
        <f t="shared" si="40"/>
        <v>0</v>
      </c>
      <c r="Q91" s="381">
        <f t="shared" si="41"/>
        <v>0</v>
      </c>
      <c r="R91" s="381">
        <f t="shared" si="42"/>
        <v>0</v>
      </c>
      <c r="S91" s="382">
        <f t="shared" si="43"/>
        <v>0</v>
      </c>
      <c r="T91" s="381">
        <f t="shared" si="44"/>
        <v>0</v>
      </c>
      <c r="U91" s="383">
        <f t="shared" si="45"/>
        <v>0</v>
      </c>
      <c r="V91" s="389">
        <f t="shared" si="46"/>
        <v>0</v>
      </c>
      <c r="W91" s="354"/>
      <c r="X91" s="352"/>
      <c r="Y91" s="348"/>
      <c r="Z91" s="352"/>
      <c r="AA91" s="348"/>
      <c r="AB91" s="353"/>
      <c r="AC91" s="570">
        <f t="shared" si="62"/>
        <v>0</v>
      </c>
      <c r="AD91" s="573">
        <f t="shared" si="63"/>
        <v>0</v>
      </c>
      <c r="AE91" s="394">
        <f t="shared" si="47"/>
        <v>0</v>
      </c>
      <c r="AF91" s="398">
        <f t="shared" si="48"/>
        <v>0</v>
      </c>
      <c r="AG91" s="381">
        <f t="shared" si="49"/>
        <v>0</v>
      </c>
      <c r="AH91" s="382">
        <f t="shared" si="50"/>
        <v>0</v>
      </c>
      <c r="AI91" s="381">
        <f t="shared" si="51"/>
        <v>0</v>
      </c>
      <c r="AJ91" s="382">
        <f t="shared" si="52"/>
        <v>0</v>
      </c>
      <c r="AK91" s="382">
        <f t="shared" si="53"/>
        <v>0</v>
      </c>
      <c r="AL91" s="381">
        <f t="shared" si="54"/>
        <v>0</v>
      </c>
      <c r="AM91" s="383">
        <f t="shared" si="55"/>
        <v>0</v>
      </c>
      <c r="AN91" s="384">
        <f t="shared" si="56"/>
        <v>0</v>
      </c>
      <c r="AO91" s="61">
        <f t="shared" si="34"/>
        <v>0</v>
      </c>
      <c r="AP91" s="366">
        <f t="shared" si="57"/>
        <v>0</v>
      </c>
      <c r="AQ91" s="366">
        <f t="shared" si="35"/>
        <v>0</v>
      </c>
      <c r="AR91" s="367">
        <f t="shared" si="58"/>
        <v>0</v>
      </c>
      <c r="AS91" s="368">
        <f t="shared" si="59"/>
        <v>0</v>
      </c>
      <c r="AT91" s="233">
        <f t="shared" si="61"/>
        <v>0</v>
      </c>
    </row>
    <row r="92" spans="1:46" hidden="1" x14ac:dyDescent="0.35">
      <c r="A92" s="275"/>
      <c r="B92" s="97">
        <v>86</v>
      </c>
      <c r="C92" s="100">
        <f>VLOOKUP(B:B,'Start List Youth'!C:F,2,FALSE)</f>
        <v>0</v>
      </c>
      <c r="D92" s="127">
        <f>VLOOKUP(B:B,'Start List Youth'!C:F,4,FALSE)</f>
        <v>0</v>
      </c>
      <c r="E92" s="345"/>
      <c r="F92" s="346"/>
      <c r="G92" s="345"/>
      <c r="H92" s="346"/>
      <c r="I92" s="345"/>
      <c r="J92" s="347"/>
      <c r="K92" s="391">
        <f t="shared" ref="K92:K155" si="71">+(E92+G92+I92)/3</f>
        <v>0</v>
      </c>
      <c r="L92" s="392">
        <f t="shared" ref="L92:L155" si="72">+(F92+H92+J92)/3</f>
        <v>0</v>
      </c>
      <c r="M92" s="391">
        <f t="shared" ref="M92:M155" si="73">+(E92+G92+I92+K92)/4</f>
        <v>0</v>
      </c>
      <c r="N92" s="393">
        <f t="shared" ref="N92:N155" si="74">+(F92+H92+J92+L92)/4</f>
        <v>0</v>
      </c>
      <c r="O92" s="377">
        <f t="shared" si="60"/>
        <v>0</v>
      </c>
      <c r="P92" s="377">
        <f t="shared" ref="P92:P155" si="75">MIN(E92,G92,I92,K92,M92)</f>
        <v>0</v>
      </c>
      <c r="Q92" s="378">
        <f t="shared" ref="Q92:Q155" si="76">(SUM(E92,G92,I92,K92,M92)-O92-P92)/3</f>
        <v>0</v>
      </c>
      <c r="R92" s="377">
        <f t="shared" ref="R92:R155" si="77">MAX(F92,H92,J92,L92,N92)</f>
        <v>0</v>
      </c>
      <c r="S92" s="377">
        <f t="shared" ref="S92:S155" si="78">MIN(F92,H92,J92,L92,N92)</f>
        <v>0</v>
      </c>
      <c r="T92" s="378">
        <f t="shared" ref="T92:T155" si="79">(SUM(F92,H92,J92,L92,N92)-R92-S92)/3</f>
        <v>0</v>
      </c>
      <c r="U92" s="379">
        <f t="shared" ref="U92:U155" si="80">+Q92*$U$6</f>
        <v>0</v>
      </c>
      <c r="V92" s="390">
        <f t="shared" ref="V92:V155" si="81">+T92*$V$6</f>
        <v>0</v>
      </c>
      <c r="W92" s="351"/>
      <c r="X92" s="346"/>
      <c r="Y92" s="345"/>
      <c r="Z92" s="346"/>
      <c r="AA92" s="345"/>
      <c r="AB92" s="347"/>
      <c r="AC92" s="570">
        <f t="shared" ref="AC92:AC155" si="82">+(W92+Y92+AA92)/3</f>
        <v>0</v>
      </c>
      <c r="AD92" s="571">
        <f t="shared" ref="AD92:AD155" si="83">+(X92+Z92+AB92)/3</f>
        <v>0</v>
      </c>
      <c r="AE92" s="391">
        <f t="shared" ref="AE92:AE155" si="84">+(W92+Y92+AA92+AC92)/4</f>
        <v>0</v>
      </c>
      <c r="AF92" s="397">
        <f t="shared" ref="AF92:AF155" si="85">+(X92+Z92+AB92+AD92)/4</f>
        <v>0</v>
      </c>
      <c r="AG92" s="377">
        <f t="shared" ref="AG92:AG155" si="86">MAX(W92,Y92,AA92,AC92,AE92)</f>
        <v>0</v>
      </c>
      <c r="AH92" s="377">
        <f t="shared" ref="AH92:AH155" si="87">MIN(W92,Y92,AA92,AC92,AE92)</f>
        <v>0</v>
      </c>
      <c r="AI92" s="378">
        <f t="shared" ref="AI92:AI155" si="88">(SUM(W92,Y92,AA92,AC92,AE92)-AG92-AH92)/3</f>
        <v>0</v>
      </c>
      <c r="AJ92" s="377">
        <f t="shared" ref="AJ92:AJ155" si="89">MAX(X92,Z92,AB92,AD92,AF92)</f>
        <v>0</v>
      </c>
      <c r="AK92" s="377">
        <f t="shared" ref="AK92:AK155" si="90">MIN(X92,Z92,AB92,AD92,AF92)</f>
        <v>0</v>
      </c>
      <c r="AL92" s="378">
        <f t="shared" ref="AL92:AL155" si="91">(SUM(X92,Z92,AB92,AD92,AF92)-AJ92-AK92)/3</f>
        <v>0</v>
      </c>
      <c r="AM92" s="379">
        <f t="shared" ref="AM92:AM155" si="92">+AI92*$AM$6</f>
        <v>0</v>
      </c>
      <c r="AN92" s="380">
        <f t="shared" ref="AN92:AN155" si="93">+AL92*$AN$6</f>
        <v>0</v>
      </c>
      <c r="AO92" s="61">
        <f t="shared" ref="AO92:AO155" si="94">+U92</f>
        <v>0</v>
      </c>
      <c r="AP92" s="366">
        <f t="shared" ref="AP92:AP155" si="95">+AM92</f>
        <v>0</v>
      </c>
      <c r="AQ92" s="366">
        <f t="shared" ref="AQ92:AQ155" si="96">+V92</f>
        <v>0</v>
      </c>
      <c r="AR92" s="367">
        <f t="shared" ref="AR92:AR155" si="97">+AN92</f>
        <v>0</v>
      </c>
      <c r="AS92" s="368">
        <f t="shared" ref="AS92:AS155" si="98">SUM(AO92:AR92)</f>
        <v>0</v>
      </c>
      <c r="AT92" s="233">
        <f t="shared" si="61"/>
        <v>0</v>
      </c>
    </row>
    <row r="93" spans="1:46" hidden="1" x14ac:dyDescent="0.35">
      <c r="A93" s="275"/>
      <c r="B93" s="97">
        <v>87</v>
      </c>
      <c r="C93" s="100">
        <f>VLOOKUP(B:B,'Start List Youth'!C:F,2,FALSE)</f>
        <v>0</v>
      </c>
      <c r="D93" s="127">
        <f>VLOOKUP(B:B,'Start List Youth'!C:F,4,FALSE)</f>
        <v>0</v>
      </c>
      <c r="E93" s="348"/>
      <c r="F93" s="352"/>
      <c r="G93" s="348"/>
      <c r="H93" s="352"/>
      <c r="I93" s="348"/>
      <c r="J93" s="353"/>
      <c r="K93" s="394">
        <f t="shared" si="71"/>
        <v>0</v>
      </c>
      <c r="L93" s="395">
        <f t="shared" si="72"/>
        <v>0</v>
      </c>
      <c r="M93" s="394">
        <f t="shared" si="73"/>
        <v>0</v>
      </c>
      <c r="N93" s="396">
        <f t="shared" si="74"/>
        <v>0</v>
      </c>
      <c r="O93" s="382">
        <f t="shared" ref="O93:O155" si="99">MAX(E93,G93,I93,K93,M93)</f>
        <v>0</v>
      </c>
      <c r="P93" s="382">
        <f t="shared" si="75"/>
        <v>0</v>
      </c>
      <c r="Q93" s="381">
        <f t="shared" si="76"/>
        <v>0</v>
      </c>
      <c r="R93" s="381">
        <f t="shared" si="77"/>
        <v>0</v>
      </c>
      <c r="S93" s="382">
        <f t="shared" si="78"/>
        <v>0</v>
      </c>
      <c r="T93" s="381">
        <f t="shared" si="79"/>
        <v>0</v>
      </c>
      <c r="U93" s="383">
        <f t="shared" si="80"/>
        <v>0</v>
      </c>
      <c r="V93" s="389">
        <f t="shared" si="81"/>
        <v>0</v>
      </c>
      <c r="W93" s="354"/>
      <c r="X93" s="352"/>
      <c r="Y93" s="348"/>
      <c r="Z93" s="352"/>
      <c r="AA93" s="348"/>
      <c r="AB93" s="353"/>
      <c r="AC93" s="570">
        <f t="shared" si="82"/>
        <v>0</v>
      </c>
      <c r="AD93" s="573">
        <f t="shared" si="83"/>
        <v>0</v>
      </c>
      <c r="AE93" s="394">
        <f t="shared" si="84"/>
        <v>0</v>
      </c>
      <c r="AF93" s="398">
        <f t="shared" si="85"/>
        <v>0</v>
      </c>
      <c r="AG93" s="381">
        <f t="shared" si="86"/>
        <v>0</v>
      </c>
      <c r="AH93" s="382">
        <f t="shared" si="87"/>
        <v>0</v>
      </c>
      <c r="AI93" s="381">
        <f t="shared" si="88"/>
        <v>0</v>
      </c>
      <c r="AJ93" s="382">
        <f t="shared" si="89"/>
        <v>0</v>
      </c>
      <c r="AK93" s="382">
        <f t="shared" si="90"/>
        <v>0</v>
      </c>
      <c r="AL93" s="381">
        <f t="shared" si="91"/>
        <v>0</v>
      </c>
      <c r="AM93" s="383">
        <f t="shared" si="92"/>
        <v>0</v>
      </c>
      <c r="AN93" s="384">
        <f t="shared" si="93"/>
        <v>0</v>
      </c>
      <c r="AO93" s="61">
        <f t="shared" si="94"/>
        <v>0</v>
      </c>
      <c r="AP93" s="366">
        <f t="shared" si="95"/>
        <v>0</v>
      </c>
      <c r="AQ93" s="366">
        <f t="shared" si="96"/>
        <v>0</v>
      </c>
      <c r="AR93" s="367">
        <f t="shared" si="97"/>
        <v>0</v>
      </c>
      <c r="AS93" s="368">
        <f t="shared" si="98"/>
        <v>0</v>
      </c>
      <c r="AT93" s="233">
        <f t="shared" si="61"/>
        <v>0</v>
      </c>
    </row>
    <row r="94" spans="1:46" hidden="1" x14ac:dyDescent="0.35">
      <c r="A94" s="275"/>
      <c r="B94" s="97">
        <v>88</v>
      </c>
      <c r="C94" s="100">
        <f>VLOOKUP(B:B,'Start List Youth'!C:F,2,FALSE)</f>
        <v>0</v>
      </c>
      <c r="D94" s="127">
        <f>VLOOKUP(B:B,'Start List Youth'!C:F,4,FALSE)</f>
        <v>0</v>
      </c>
      <c r="E94" s="345"/>
      <c r="F94" s="346"/>
      <c r="G94" s="345"/>
      <c r="H94" s="346"/>
      <c r="I94" s="345"/>
      <c r="J94" s="347"/>
      <c r="K94" s="391">
        <f t="shared" si="71"/>
        <v>0</v>
      </c>
      <c r="L94" s="392">
        <f t="shared" si="72"/>
        <v>0</v>
      </c>
      <c r="M94" s="391">
        <f t="shared" si="73"/>
        <v>0</v>
      </c>
      <c r="N94" s="393">
        <f t="shared" si="74"/>
        <v>0</v>
      </c>
      <c r="O94" s="377">
        <f t="shared" si="99"/>
        <v>0</v>
      </c>
      <c r="P94" s="377">
        <f t="shared" si="75"/>
        <v>0</v>
      </c>
      <c r="Q94" s="378">
        <f t="shared" si="76"/>
        <v>0</v>
      </c>
      <c r="R94" s="377">
        <f t="shared" si="77"/>
        <v>0</v>
      </c>
      <c r="S94" s="377">
        <f t="shared" si="78"/>
        <v>0</v>
      </c>
      <c r="T94" s="378">
        <f t="shared" si="79"/>
        <v>0</v>
      </c>
      <c r="U94" s="379">
        <f t="shared" si="80"/>
        <v>0</v>
      </c>
      <c r="V94" s="390">
        <f t="shared" si="81"/>
        <v>0</v>
      </c>
      <c r="W94" s="351"/>
      <c r="X94" s="346"/>
      <c r="Y94" s="345"/>
      <c r="Z94" s="346"/>
      <c r="AA94" s="345"/>
      <c r="AB94" s="347"/>
      <c r="AC94" s="570">
        <f t="shared" si="82"/>
        <v>0</v>
      </c>
      <c r="AD94" s="571">
        <f t="shared" si="83"/>
        <v>0</v>
      </c>
      <c r="AE94" s="391">
        <f t="shared" si="84"/>
        <v>0</v>
      </c>
      <c r="AF94" s="397">
        <f t="shared" si="85"/>
        <v>0</v>
      </c>
      <c r="AG94" s="377">
        <f t="shared" si="86"/>
        <v>0</v>
      </c>
      <c r="AH94" s="377">
        <f t="shared" si="87"/>
        <v>0</v>
      </c>
      <c r="AI94" s="378">
        <f t="shared" si="88"/>
        <v>0</v>
      </c>
      <c r="AJ94" s="377">
        <f t="shared" si="89"/>
        <v>0</v>
      </c>
      <c r="AK94" s="377">
        <f t="shared" si="90"/>
        <v>0</v>
      </c>
      <c r="AL94" s="378">
        <f t="shared" si="91"/>
        <v>0</v>
      </c>
      <c r="AM94" s="379">
        <f t="shared" si="92"/>
        <v>0</v>
      </c>
      <c r="AN94" s="380">
        <f t="shared" si="93"/>
        <v>0</v>
      </c>
      <c r="AO94" s="61">
        <f t="shared" si="94"/>
        <v>0</v>
      </c>
      <c r="AP94" s="366">
        <f t="shared" si="95"/>
        <v>0</v>
      </c>
      <c r="AQ94" s="366">
        <f t="shared" si="96"/>
        <v>0</v>
      </c>
      <c r="AR94" s="367">
        <f t="shared" si="97"/>
        <v>0</v>
      </c>
      <c r="AS94" s="368">
        <f t="shared" si="98"/>
        <v>0</v>
      </c>
      <c r="AT94" s="233">
        <f t="shared" si="61"/>
        <v>0</v>
      </c>
    </row>
    <row r="95" spans="1:46" hidden="1" x14ac:dyDescent="0.35">
      <c r="A95" s="275"/>
      <c r="B95" s="97">
        <v>89</v>
      </c>
      <c r="C95" s="100">
        <f>VLOOKUP(B:B,'Start List Youth'!C:F,2,FALSE)</f>
        <v>0</v>
      </c>
      <c r="D95" s="127">
        <f>VLOOKUP(B:B,'Start List Youth'!C:F,4,FALSE)</f>
        <v>0</v>
      </c>
      <c r="E95" s="348"/>
      <c r="F95" s="352"/>
      <c r="G95" s="348"/>
      <c r="H95" s="352"/>
      <c r="I95" s="348"/>
      <c r="J95" s="353"/>
      <c r="K95" s="394">
        <f t="shared" si="71"/>
        <v>0</v>
      </c>
      <c r="L95" s="395">
        <f t="shared" si="72"/>
        <v>0</v>
      </c>
      <c r="M95" s="394">
        <f t="shared" si="73"/>
        <v>0</v>
      </c>
      <c r="N95" s="396">
        <f t="shared" si="74"/>
        <v>0</v>
      </c>
      <c r="O95" s="382">
        <f t="shared" si="99"/>
        <v>0</v>
      </c>
      <c r="P95" s="382">
        <f t="shared" si="75"/>
        <v>0</v>
      </c>
      <c r="Q95" s="381">
        <f t="shared" si="76"/>
        <v>0</v>
      </c>
      <c r="R95" s="381">
        <f t="shared" si="77"/>
        <v>0</v>
      </c>
      <c r="S95" s="382">
        <f t="shared" si="78"/>
        <v>0</v>
      </c>
      <c r="T95" s="381">
        <f t="shared" si="79"/>
        <v>0</v>
      </c>
      <c r="U95" s="383">
        <f t="shared" si="80"/>
        <v>0</v>
      </c>
      <c r="V95" s="389">
        <f t="shared" si="81"/>
        <v>0</v>
      </c>
      <c r="W95" s="354"/>
      <c r="X95" s="352"/>
      <c r="Y95" s="348"/>
      <c r="Z95" s="352"/>
      <c r="AA95" s="348"/>
      <c r="AB95" s="353"/>
      <c r="AC95" s="570">
        <f t="shared" si="82"/>
        <v>0</v>
      </c>
      <c r="AD95" s="573">
        <f t="shared" si="83"/>
        <v>0</v>
      </c>
      <c r="AE95" s="394">
        <f t="shared" si="84"/>
        <v>0</v>
      </c>
      <c r="AF95" s="398">
        <f t="shared" si="85"/>
        <v>0</v>
      </c>
      <c r="AG95" s="381">
        <f t="shared" si="86"/>
        <v>0</v>
      </c>
      <c r="AH95" s="382">
        <f t="shared" si="87"/>
        <v>0</v>
      </c>
      <c r="AI95" s="381">
        <f t="shared" si="88"/>
        <v>0</v>
      </c>
      <c r="AJ95" s="382">
        <f t="shared" si="89"/>
        <v>0</v>
      </c>
      <c r="AK95" s="382">
        <f t="shared" si="90"/>
        <v>0</v>
      </c>
      <c r="AL95" s="381">
        <f t="shared" si="91"/>
        <v>0</v>
      </c>
      <c r="AM95" s="383">
        <f t="shared" si="92"/>
        <v>0</v>
      </c>
      <c r="AN95" s="384">
        <f t="shared" si="93"/>
        <v>0</v>
      </c>
      <c r="AO95" s="61">
        <f t="shared" si="94"/>
        <v>0</v>
      </c>
      <c r="AP95" s="366">
        <f t="shared" si="95"/>
        <v>0</v>
      </c>
      <c r="AQ95" s="366">
        <f t="shared" si="96"/>
        <v>0</v>
      </c>
      <c r="AR95" s="367">
        <f t="shared" si="97"/>
        <v>0</v>
      </c>
      <c r="AS95" s="368">
        <f t="shared" si="98"/>
        <v>0</v>
      </c>
      <c r="AT95" s="233">
        <f t="shared" si="61"/>
        <v>0</v>
      </c>
    </row>
    <row r="96" spans="1:46" hidden="1" x14ac:dyDescent="0.35">
      <c r="A96" s="275"/>
      <c r="B96" s="97">
        <v>90</v>
      </c>
      <c r="C96" s="100">
        <f>VLOOKUP(B:B,'Start List Youth'!C:F,2,FALSE)</f>
        <v>0</v>
      </c>
      <c r="D96" s="127">
        <f>VLOOKUP(B:B,'Start List Youth'!C:F,4,FALSE)</f>
        <v>0</v>
      </c>
      <c r="E96" s="345"/>
      <c r="F96" s="346"/>
      <c r="G96" s="345"/>
      <c r="H96" s="346"/>
      <c r="I96" s="345"/>
      <c r="J96" s="347"/>
      <c r="K96" s="391">
        <f t="shared" si="71"/>
        <v>0</v>
      </c>
      <c r="L96" s="392">
        <f t="shared" si="72"/>
        <v>0</v>
      </c>
      <c r="M96" s="391">
        <f t="shared" si="73"/>
        <v>0</v>
      </c>
      <c r="N96" s="393">
        <f t="shared" si="74"/>
        <v>0</v>
      </c>
      <c r="O96" s="377">
        <f t="shared" si="99"/>
        <v>0</v>
      </c>
      <c r="P96" s="377">
        <f t="shared" si="75"/>
        <v>0</v>
      </c>
      <c r="Q96" s="378">
        <f t="shared" si="76"/>
        <v>0</v>
      </c>
      <c r="R96" s="377">
        <f t="shared" si="77"/>
        <v>0</v>
      </c>
      <c r="S96" s="377">
        <f t="shared" si="78"/>
        <v>0</v>
      </c>
      <c r="T96" s="378">
        <f t="shared" si="79"/>
        <v>0</v>
      </c>
      <c r="U96" s="379">
        <f t="shared" si="80"/>
        <v>0</v>
      </c>
      <c r="V96" s="390">
        <f t="shared" si="81"/>
        <v>0</v>
      </c>
      <c r="W96" s="351"/>
      <c r="X96" s="346"/>
      <c r="Y96" s="345"/>
      <c r="Z96" s="346"/>
      <c r="AA96" s="345"/>
      <c r="AB96" s="347"/>
      <c r="AC96" s="570">
        <f t="shared" si="82"/>
        <v>0</v>
      </c>
      <c r="AD96" s="571">
        <f t="shared" si="83"/>
        <v>0</v>
      </c>
      <c r="AE96" s="391">
        <f t="shared" si="84"/>
        <v>0</v>
      </c>
      <c r="AF96" s="397">
        <f t="shared" si="85"/>
        <v>0</v>
      </c>
      <c r="AG96" s="377">
        <f t="shared" si="86"/>
        <v>0</v>
      </c>
      <c r="AH96" s="377">
        <f t="shared" si="87"/>
        <v>0</v>
      </c>
      <c r="AI96" s="378">
        <f t="shared" si="88"/>
        <v>0</v>
      </c>
      <c r="AJ96" s="377">
        <f t="shared" si="89"/>
        <v>0</v>
      </c>
      <c r="AK96" s="377">
        <f t="shared" si="90"/>
        <v>0</v>
      </c>
      <c r="AL96" s="378">
        <f t="shared" si="91"/>
        <v>0</v>
      </c>
      <c r="AM96" s="379">
        <f t="shared" si="92"/>
        <v>0</v>
      </c>
      <c r="AN96" s="380">
        <f t="shared" si="93"/>
        <v>0</v>
      </c>
      <c r="AO96" s="61">
        <f t="shared" si="94"/>
        <v>0</v>
      </c>
      <c r="AP96" s="366">
        <f t="shared" si="95"/>
        <v>0</v>
      </c>
      <c r="AQ96" s="366">
        <f t="shared" si="96"/>
        <v>0</v>
      </c>
      <c r="AR96" s="367">
        <f t="shared" si="97"/>
        <v>0</v>
      </c>
      <c r="AS96" s="368">
        <f t="shared" si="98"/>
        <v>0</v>
      </c>
      <c r="AT96" s="233">
        <f t="shared" si="61"/>
        <v>0</v>
      </c>
    </row>
    <row r="97" spans="1:46" hidden="1" x14ac:dyDescent="0.35">
      <c r="A97" s="275"/>
      <c r="B97" s="97">
        <v>91</v>
      </c>
      <c r="C97" s="100">
        <f>VLOOKUP(B:B,'Start List Youth'!C:F,2,FALSE)</f>
        <v>0</v>
      </c>
      <c r="D97" s="127">
        <f>VLOOKUP(B:B,'Start List Youth'!C:F,4,FALSE)</f>
        <v>0</v>
      </c>
      <c r="E97" s="348"/>
      <c r="F97" s="352"/>
      <c r="G97" s="348"/>
      <c r="H97" s="352"/>
      <c r="I97" s="348"/>
      <c r="J97" s="353"/>
      <c r="K97" s="394">
        <f t="shared" si="71"/>
        <v>0</v>
      </c>
      <c r="L97" s="395">
        <f t="shared" si="72"/>
        <v>0</v>
      </c>
      <c r="M97" s="394">
        <f t="shared" si="73"/>
        <v>0</v>
      </c>
      <c r="N97" s="396">
        <f t="shared" si="74"/>
        <v>0</v>
      </c>
      <c r="O97" s="382">
        <f t="shared" si="99"/>
        <v>0</v>
      </c>
      <c r="P97" s="382">
        <f t="shared" si="75"/>
        <v>0</v>
      </c>
      <c r="Q97" s="381">
        <f t="shared" si="76"/>
        <v>0</v>
      </c>
      <c r="R97" s="381">
        <f t="shared" si="77"/>
        <v>0</v>
      </c>
      <c r="S97" s="382">
        <f t="shared" si="78"/>
        <v>0</v>
      </c>
      <c r="T97" s="381">
        <f t="shared" si="79"/>
        <v>0</v>
      </c>
      <c r="U97" s="383">
        <f t="shared" si="80"/>
        <v>0</v>
      </c>
      <c r="V97" s="389">
        <f t="shared" si="81"/>
        <v>0</v>
      </c>
      <c r="W97" s="354"/>
      <c r="X97" s="352"/>
      <c r="Y97" s="348"/>
      <c r="Z97" s="352"/>
      <c r="AA97" s="348"/>
      <c r="AB97" s="353"/>
      <c r="AC97" s="570">
        <f t="shared" si="82"/>
        <v>0</v>
      </c>
      <c r="AD97" s="573">
        <f t="shared" si="83"/>
        <v>0</v>
      </c>
      <c r="AE97" s="394">
        <f t="shared" si="84"/>
        <v>0</v>
      </c>
      <c r="AF97" s="398">
        <f t="shared" si="85"/>
        <v>0</v>
      </c>
      <c r="AG97" s="381">
        <f t="shared" si="86"/>
        <v>0</v>
      </c>
      <c r="AH97" s="382">
        <f t="shared" si="87"/>
        <v>0</v>
      </c>
      <c r="AI97" s="381">
        <f t="shared" si="88"/>
        <v>0</v>
      </c>
      <c r="AJ97" s="382">
        <f t="shared" si="89"/>
        <v>0</v>
      </c>
      <c r="AK97" s="382">
        <f t="shared" si="90"/>
        <v>0</v>
      </c>
      <c r="AL97" s="381">
        <f t="shared" si="91"/>
        <v>0</v>
      </c>
      <c r="AM97" s="383">
        <f t="shared" si="92"/>
        <v>0</v>
      </c>
      <c r="AN97" s="384">
        <f t="shared" si="93"/>
        <v>0</v>
      </c>
      <c r="AO97" s="61">
        <f t="shared" si="94"/>
        <v>0</v>
      </c>
      <c r="AP97" s="366">
        <f t="shared" si="95"/>
        <v>0</v>
      </c>
      <c r="AQ97" s="366">
        <f t="shared" si="96"/>
        <v>0</v>
      </c>
      <c r="AR97" s="367">
        <f t="shared" si="97"/>
        <v>0</v>
      </c>
      <c r="AS97" s="368">
        <f t="shared" si="98"/>
        <v>0</v>
      </c>
      <c r="AT97" s="233">
        <f t="shared" si="61"/>
        <v>0</v>
      </c>
    </row>
    <row r="98" spans="1:46" hidden="1" x14ac:dyDescent="0.35">
      <c r="A98" s="275"/>
      <c r="B98" s="97">
        <v>92</v>
      </c>
      <c r="C98" s="100">
        <f>VLOOKUP(B:B,'Start List Youth'!C:F,2,FALSE)</f>
        <v>0</v>
      </c>
      <c r="D98" s="127">
        <f>VLOOKUP(B:B,'Start List Youth'!C:F,4,FALSE)</f>
        <v>0</v>
      </c>
      <c r="E98" s="345"/>
      <c r="F98" s="346"/>
      <c r="G98" s="345"/>
      <c r="H98" s="346"/>
      <c r="I98" s="345"/>
      <c r="J98" s="347"/>
      <c r="K98" s="391">
        <f t="shared" si="71"/>
        <v>0</v>
      </c>
      <c r="L98" s="392">
        <f t="shared" si="72"/>
        <v>0</v>
      </c>
      <c r="M98" s="391">
        <f t="shared" si="73"/>
        <v>0</v>
      </c>
      <c r="N98" s="393">
        <f t="shared" si="74"/>
        <v>0</v>
      </c>
      <c r="O98" s="377">
        <f t="shared" si="99"/>
        <v>0</v>
      </c>
      <c r="P98" s="377">
        <f t="shared" si="75"/>
        <v>0</v>
      </c>
      <c r="Q98" s="378">
        <f t="shared" si="76"/>
        <v>0</v>
      </c>
      <c r="R98" s="377">
        <f t="shared" si="77"/>
        <v>0</v>
      </c>
      <c r="S98" s="377">
        <f t="shared" si="78"/>
        <v>0</v>
      </c>
      <c r="T98" s="378">
        <f t="shared" si="79"/>
        <v>0</v>
      </c>
      <c r="U98" s="379">
        <f t="shared" si="80"/>
        <v>0</v>
      </c>
      <c r="V98" s="390">
        <f t="shared" si="81"/>
        <v>0</v>
      </c>
      <c r="W98" s="351"/>
      <c r="X98" s="346"/>
      <c r="Y98" s="345"/>
      <c r="Z98" s="346"/>
      <c r="AA98" s="345"/>
      <c r="AB98" s="347"/>
      <c r="AC98" s="570">
        <f t="shared" si="82"/>
        <v>0</v>
      </c>
      <c r="AD98" s="571">
        <f t="shared" si="83"/>
        <v>0</v>
      </c>
      <c r="AE98" s="391">
        <f t="shared" si="84"/>
        <v>0</v>
      </c>
      <c r="AF98" s="397">
        <f t="shared" si="85"/>
        <v>0</v>
      </c>
      <c r="AG98" s="377">
        <f t="shared" si="86"/>
        <v>0</v>
      </c>
      <c r="AH98" s="377">
        <f t="shared" si="87"/>
        <v>0</v>
      </c>
      <c r="AI98" s="378">
        <f t="shared" si="88"/>
        <v>0</v>
      </c>
      <c r="AJ98" s="377">
        <f t="shared" si="89"/>
        <v>0</v>
      </c>
      <c r="AK98" s="377">
        <f t="shared" si="90"/>
        <v>0</v>
      </c>
      <c r="AL98" s="378">
        <f t="shared" si="91"/>
        <v>0</v>
      </c>
      <c r="AM98" s="379">
        <f t="shared" si="92"/>
        <v>0</v>
      </c>
      <c r="AN98" s="380">
        <f t="shared" si="93"/>
        <v>0</v>
      </c>
      <c r="AO98" s="61">
        <f t="shared" si="94"/>
        <v>0</v>
      </c>
      <c r="AP98" s="366">
        <f t="shared" si="95"/>
        <v>0</v>
      </c>
      <c r="AQ98" s="366">
        <f t="shared" si="96"/>
        <v>0</v>
      </c>
      <c r="AR98" s="367">
        <f t="shared" si="97"/>
        <v>0</v>
      </c>
      <c r="AS98" s="368">
        <f t="shared" si="98"/>
        <v>0</v>
      </c>
      <c r="AT98" s="233">
        <f t="shared" si="61"/>
        <v>0</v>
      </c>
    </row>
    <row r="99" spans="1:46" hidden="1" x14ac:dyDescent="0.35">
      <c r="A99" s="275"/>
      <c r="B99" s="97">
        <v>93</v>
      </c>
      <c r="C99" s="100">
        <f>VLOOKUP(B:B,'Start List Youth'!C:F,2,FALSE)</f>
        <v>0</v>
      </c>
      <c r="D99" s="127">
        <f>VLOOKUP(B:B,'Start List Youth'!C:F,4,FALSE)</f>
        <v>0</v>
      </c>
      <c r="E99" s="348"/>
      <c r="F99" s="352"/>
      <c r="G99" s="348"/>
      <c r="H99" s="352"/>
      <c r="I99" s="348"/>
      <c r="J99" s="353"/>
      <c r="K99" s="394">
        <f t="shared" si="71"/>
        <v>0</v>
      </c>
      <c r="L99" s="395">
        <f t="shared" si="72"/>
        <v>0</v>
      </c>
      <c r="M99" s="394">
        <f t="shared" si="73"/>
        <v>0</v>
      </c>
      <c r="N99" s="396">
        <f t="shared" si="74"/>
        <v>0</v>
      </c>
      <c r="O99" s="382">
        <f t="shared" si="99"/>
        <v>0</v>
      </c>
      <c r="P99" s="382">
        <f t="shared" si="75"/>
        <v>0</v>
      </c>
      <c r="Q99" s="381">
        <f t="shared" si="76"/>
        <v>0</v>
      </c>
      <c r="R99" s="381">
        <f t="shared" si="77"/>
        <v>0</v>
      </c>
      <c r="S99" s="382">
        <f t="shared" si="78"/>
        <v>0</v>
      </c>
      <c r="T99" s="381">
        <f t="shared" si="79"/>
        <v>0</v>
      </c>
      <c r="U99" s="383">
        <f t="shared" si="80"/>
        <v>0</v>
      </c>
      <c r="V99" s="389">
        <f t="shared" si="81"/>
        <v>0</v>
      </c>
      <c r="W99" s="354"/>
      <c r="X99" s="352"/>
      <c r="Y99" s="348"/>
      <c r="Z99" s="352"/>
      <c r="AA99" s="348"/>
      <c r="AB99" s="353"/>
      <c r="AC99" s="570">
        <f t="shared" si="82"/>
        <v>0</v>
      </c>
      <c r="AD99" s="573">
        <f t="shared" si="83"/>
        <v>0</v>
      </c>
      <c r="AE99" s="394">
        <f t="shared" si="84"/>
        <v>0</v>
      </c>
      <c r="AF99" s="398">
        <f t="shared" si="85"/>
        <v>0</v>
      </c>
      <c r="AG99" s="381">
        <f t="shared" si="86"/>
        <v>0</v>
      </c>
      <c r="AH99" s="382">
        <f t="shared" si="87"/>
        <v>0</v>
      </c>
      <c r="AI99" s="381">
        <f t="shared" si="88"/>
        <v>0</v>
      </c>
      <c r="AJ99" s="382">
        <f t="shared" si="89"/>
        <v>0</v>
      </c>
      <c r="AK99" s="382">
        <f t="shared" si="90"/>
        <v>0</v>
      </c>
      <c r="AL99" s="381">
        <f t="shared" si="91"/>
        <v>0</v>
      </c>
      <c r="AM99" s="383">
        <f t="shared" si="92"/>
        <v>0</v>
      </c>
      <c r="AN99" s="384">
        <f t="shared" si="93"/>
        <v>0</v>
      </c>
      <c r="AO99" s="61">
        <f t="shared" si="94"/>
        <v>0</v>
      </c>
      <c r="AP99" s="366">
        <f t="shared" si="95"/>
        <v>0</v>
      </c>
      <c r="AQ99" s="366">
        <f t="shared" si="96"/>
        <v>0</v>
      </c>
      <c r="AR99" s="367">
        <f t="shared" si="97"/>
        <v>0</v>
      </c>
      <c r="AS99" s="368">
        <f t="shared" si="98"/>
        <v>0</v>
      </c>
      <c r="AT99" s="233">
        <f t="shared" si="61"/>
        <v>0</v>
      </c>
    </row>
    <row r="100" spans="1:46" hidden="1" x14ac:dyDescent="0.35">
      <c r="A100" s="275"/>
      <c r="B100" s="97">
        <v>94</v>
      </c>
      <c r="C100" s="100">
        <f>VLOOKUP(B:B,'Start List Youth'!C:F,2,FALSE)</f>
        <v>0</v>
      </c>
      <c r="D100" s="127">
        <f>VLOOKUP(B:B,'Start List Youth'!C:F,4,FALSE)</f>
        <v>0</v>
      </c>
      <c r="E100" s="345"/>
      <c r="F100" s="346"/>
      <c r="G100" s="345"/>
      <c r="H100" s="346"/>
      <c r="I100" s="345"/>
      <c r="J100" s="347"/>
      <c r="K100" s="391">
        <f t="shared" si="71"/>
        <v>0</v>
      </c>
      <c r="L100" s="392">
        <f t="shared" si="72"/>
        <v>0</v>
      </c>
      <c r="M100" s="391">
        <f t="shared" si="73"/>
        <v>0</v>
      </c>
      <c r="N100" s="393">
        <f t="shared" si="74"/>
        <v>0</v>
      </c>
      <c r="O100" s="377">
        <f t="shared" si="99"/>
        <v>0</v>
      </c>
      <c r="P100" s="377">
        <f t="shared" si="75"/>
        <v>0</v>
      </c>
      <c r="Q100" s="378">
        <f t="shared" si="76"/>
        <v>0</v>
      </c>
      <c r="R100" s="377">
        <f t="shared" si="77"/>
        <v>0</v>
      </c>
      <c r="S100" s="377">
        <f t="shared" si="78"/>
        <v>0</v>
      </c>
      <c r="T100" s="378">
        <f t="shared" si="79"/>
        <v>0</v>
      </c>
      <c r="U100" s="379">
        <f t="shared" si="80"/>
        <v>0</v>
      </c>
      <c r="V100" s="390">
        <f t="shared" si="81"/>
        <v>0</v>
      </c>
      <c r="W100" s="351"/>
      <c r="X100" s="346"/>
      <c r="Y100" s="345"/>
      <c r="Z100" s="346"/>
      <c r="AA100" s="345"/>
      <c r="AB100" s="347"/>
      <c r="AC100" s="570">
        <f t="shared" si="82"/>
        <v>0</v>
      </c>
      <c r="AD100" s="571">
        <f t="shared" si="83"/>
        <v>0</v>
      </c>
      <c r="AE100" s="391">
        <f t="shared" si="84"/>
        <v>0</v>
      </c>
      <c r="AF100" s="397">
        <f t="shared" si="85"/>
        <v>0</v>
      </c>
      <c r="AG100" s="377">
        <f t="shared" si="86"/>
        <v>0</v>
      </c>
      <c r="AH100" s="377">
        <f t="shared" si="87"/>
        <v>0</v>
      </c>
      <c r="AI100" s="378">
        <f t="shared" si="88"/>
        <v>0</v>
      </c>
      <c r="AJ100" s="377">
        <f t="shared" si="89"/>
        <v>0</v>
      </c>
      <c r="AK100" s="377">
        <f t="shared" si="90"/>
        <v>0</v>
      </c>
      <c r="AL100" s="378">
        <f t="shared" si="91"/>
        <v>0</v>
      </c>
      <c r="AM100" s="379">
        <f t="shared" si="92"/>
        <v>0</v>
      </c>
      <c r="AN100" s="380">
        <f t="shared" si="93"/>
        <v>0</v>
      </c>
      <c r="AO100" s="61">
        <f t="shared" si="94"/>
        <v>0</v>
      </c>
      <c r="AP100" s="366">
        <f t="shared" si="95"/>
        <v>0</v>
      </c>
      <c r="AQ100" s="366">
        <f t="shared" si="96"/>
        <v>0</v>
      </c>
      <c r="AR100" s="367">
        <f t="shared" si="97"/>
        <v>0</v>
      </c>
      <c r="AS100" s="368">
        <f t="shared" si="98"/>
        <v>0</v>
      </c>
      <c r="AT100" s="233">
        <f t="shared" si="61"/>
        <v>0</v>
      </c>
    </row>
    <row r="101" spans="1:46" hidden="1" x14ac:dyDescent="0.35">
      <c r="A101" s="275"/>
      <c r="B101" s="97">
        <v>95</v>
      </c>
      <c r="C101" s="100">
        <f>VLOOKUP(B:B,'Start List Youth'!C:F,2,FALSE)</f>
        <v>0</v>
      </c>
      <c r="D101" s="127">
        <f>VLOOKUP(B:B,'Start List Youth'!C:F,4,FALSE)</f>
        <v>0</v>
      </c>
      <c r="E101" s="348"/>
      <c r="F101" s="352"/>
      <c r="G101" s="348"/>
      <c r="H101" s="352"/>
      <c r="I101" s="348"/>
      <c r="J101" s="353"/>
      <c r="K101" s="394">
        <f t="shared" si="71"/>
        <v>0</v>
      </c>
      <c r="L101" s="395">
        <f t="shared" si="72"/>
        <v>0</v>
      </c>
      <c r="M101" s="394">
        <f t="shared" si="73"/>
        <v>0</v>
      </c>
      <c r="N101" s="396">
        <f t="shared" si="74"/>
        <v>0</v>
      </c>
      <c r="O101" s="382">
        <f t="shared" si="99"/>
        <v>0</v>
      </c>
      <c r="P101" s="382">
        <f t="shared" si="75"/>
        <v>0</v>
      </c>
      <c r="Q101" s="381">
        <f t="shared" si="76"/>
        <v>0</v>
      </c>
      <c r="R101" s="381">
        <f t="shared" si="77"/>
        <v>0</v>
      </c>
      <c r="S101" s="382">
        <f t="shared" si="78"/>
        <v>0</v>
      </c>
      <c r="T101" s="381">
        <f t="shared" si="79"/>
        <v>0</v>
      </c>
      <c r="U101" s="383">
        <f t="shared" si="80"/>
        <v>0</v>
      </c>
      <c r="V101" s="389">
        <f t="shared" si="81"/>
        <v>0</v>
      </c>
      <c r="W101" s="354"/>
      <c r="X101" s="352"/>
      <c r="Y101" s="348"/>
      <c r="Z101" s="352"/>
      <c r="AA101" s="348"/>
      <c r="AB101" s="353"/>
      <c r="AC101" s="570">
        <f t="shared" si="82"/>
        <v>0</v>
      </c>
      <c r="AD101" s="573">
        <f t="shared" si="83"/>
        <v>0</v>
      </c>
      <c r="AE101" s="394">
        <f t="shared" si="84"/>
        <v>0</v>
      </c>
      <c r="AF101" s="398">
        <f t="shared" si="85"/>
        <v>0</v>
      </c>
      <c r="AG101" s="381">
        <f t="shared" si="86"/>
        <v>0</v>
      </c>
      <c r="AH101" s="382">
        <f t="shared" si="87"/>
        <v>0</v>
      </c>
      <c r="AI101" s="381">
        <f t="shared" si="88"/>
        <v>0</v>
      </c>
      <c r="AJ101" s="382">
        <f t="shared" si="89"/>
        <v>0</v>
      </c>
      <c r="AK101" s="382">
        <f t="shared" si="90"/>
        <v>0</v>
      </c>
      <c r="AL101" s="381">
        <f t="shared" si="91"/>
        <v>0</v>
      </c>
      <c r="AM101" s="383">
        <f t="shared" si="92"/>
        <v>0</v>
      </c>
      <c r="AN101" s="384">
        <f t="shared" si="93"/>
        <v>0</v>
      </c>
      <c r="AO101" s="61">
        <f t="shared" si="94"/>
        <v>0</v>
      </c>
      <c r="AP101" s="366">
        <f t="shared" si="95"/>
        <v>0</v>
      </c>
      <c r="AQ101" s="366">
        <f t="shared" si="96"/>
        <v>0</v>
      </c>
      <c r="AR101" s="367">
        <f t="shared" si="97"/>
        <v>0</v>
      </c>
      <c r="AS101" s="368">
        <f t="shared" si="98"/>
        <v>0</v>
      </c>
      <c r="AT101" s="233">
        <f t="shared" si="61"/>
        <v>0</v>
      </c>
    </row>
    <row r="102" spans="1:46" hidden="1" x14ac:dyDescent="0.35">
      <c r="A102" s="275"/>
      <c r="B102" s="97">
        <v>96</v>
      </c>
      <c r="C102" s="100">
        <f>VLOOKUP(B:B,'Start List Youth'!C:F,2,FALSE)</f>
        <v>0</v>
      </c>
      <c r="D102" s="127">
        <f>VLOOKUP(B:B,'Start List Youth'!C:F,4,FALSE)</f>
        <v>0</v>
      </c>
      <c r="E102" s="345"/>
      <c r="F102" s="346"/>
      <c r="G102" s="345"/>
      <c r="H102" s="346"/>
      <c r="I102" s="345"/>
      <c r="J102" s="347"/>
      <c r="K102" s="391">
        <f t="shared" si="71"/>
        <v>0</v>
      </c>
      <c r="L102" s="392">
        <f t="shared" si="72"/>
        <v>0</v>
      </c>
      <c r="M102" s="391">
        <f t="shared" si="73"/>
        <v>0</v>
      </c>
      <c r="N102" s="393">
        <f t="shared" si="74"/>
        <v>0</v>
      </c>
      <c r="O102" s="377">
        <f t="shared" si="99"/>
        <v>0</v>
      </c>
      <c r="P102" s="377">
        <f t="shared" si="75"/>
        <v>0</v>
      </c>
      <c r="Q102" s="378">
        <f t="shared" si="76"/>
        <v>0</v>
      </c>
      <c r="R102" s="377">
        <f t="shared" si="77"/>
        <v>0</v>
      </c>
      <c r="S102" s="377">
        <f t="shared" si="78"/>
        <v>0</v>
      </c>
      <c r="T102" s="378">
        <f t="shared" si="79"/>
        <v>0</v>
      </c>
      <c r="U102" s="379">
        <f t="shared" si="80"/>
        <v>0</v>
      </c>
      <c r="V102" s="390">
        <f t="shared" si="81"/>
        <v>0</v>
      </c>
      <c r="W102" s="351"/>
      <c r="X102" s="346"/>
      <c r="Y102" s="345"/>
      <c r="Z102" s="346"/>
      <c r="AA102" s="345"/>
      <c r="AB102" s="347"/>
      <c r="AC102" s="570">
        <f t="shared" si="82"/>
        <v>0</v>
      </c>
      <c r="AD102" s="571">
        <f t="shared" si="83"/>
        <v>0</v>
      </c>
      <c r="AE102" s="391">
        <f t="shared" si="84"/>
        <v>0</v>
      </c>
      <c r="AF102" s="397">
        <f t="shared" si="85"/>
        <v>0</v>
      </c>
      <c r="AG102" s="377">
        <f t="shared" si="86"/>
        <v>0</v>
      </c>
      <c r="AH102" s="377">
        <f t="shared" si="87"/>
        <v>0</v>
      </c>
      <c r="AI102" s="378">
        <f t="shared" si="88"/>
        <v>0</v>
      </c>
      <c r="AJ102" s="377">
        <f t="shared" si="89"/>
        <v>0</v>
      </c>
      <c r="AK102" s="377">
        <f t="shared" si="90"/>
        <v>0</v>
      </c>
      <c r="AL102" s="378">
        <f t="shared" si="91"/>
        <v>0</v>
      </c>
      <c r="AM102" s="379">
        <f t="shared" si="92"/>
        <v>0</v>
      </c>
      <c r="AN102" s="380">
        <f t="shared" si="93"/>
        <v>0</v>
      </c>
      <c r="AO102" s="61">
        <f t="shared" si="94"/>
        <v>0</v>
      </c>
      <c r="AP102" s="366">
        <f t="shared" si="95"/>
        <v>0</v>
      </c>
      <c r="AQ102" s="366">
        <f t="shared" si="96"/>
        <v>0</v>
      </c>
      <c r="AR102" s="367">
        <f t="shared" si="97"/>
        <v>0</v>
      </c>
      <c r="AS102" s="368">
        <f t="shared" si="98"/>
        <v>0</v>
      </c>
      <c r="AT102" s="233">
        <f t="shared" si="61"/>
        <v>0</v>
      </c>
    </row>
    <row r="103" spans="1:46" hidden="1" x14ac:dyDescent="0.35">
      <c r="A103" s="275"/>
      <c r="B103" s="97">
        <v>97</v>
      </c>
      <c r="C103" s="100">
        <f>VLOOKUP(B:B,'Start List Youth'!C:F,2,FALSE)</f>
        <v>0</v>
      </c>
      <c r="D103" s="127">
        <f>VLOOKUP(B:B,'Start List Youth'!C:F,4,FALSE)</f>
        <v>0</v>
      </c>
      <c r="E103" s="348"/>
      <c r="F103" s="352"/>
      <c r="G103" s="348"/>
      <c r="H103" s="352"/>
      <c r="I103" s="348"/>
      <c r="J103" s="353"/>
      <c r="K103" s="394">
        <f t="shared" si="71"/>
        <v>0</v>
      </c>
      <c r="L103" s="395">
        <f t="shared" si="72"/>
        <v>0</v>
      </c>
      <c r="M103" s="394">
        <f t="shared" si="73"/>
        <v>0</v>
      </c>
      <c r="N103" s="396">
        <f t="shared" si="74"/>
        <v>0</v>
      </c>
      <c r="O103" s="382">
        <f t="shared" si="99"/>
        <v>0</v>
      </c>
      <c r="P103" s="382">
        <f t="shared" si="75"/>
        <v>0</v>
      </c>
      <c r="Q103" s="381">
        <f t="shared" si="76"/>
        <v>0</v>
      </c>
      <c r="R103" s="381">
        <f t="shared" si="77"/>
        <v>0</v>
      </c>
      <c r="S103" s="382">
        <f t="shared" si="78"/>
        <v>0</v>
      </c>
      <c r="T103" s="381">
        <f t="shared" si="79"/>
        <v>0</v>
      </c>
      <c r="U103" s="383">
        <f t="shared" si="80"/>
        <v>0</v>
      </c>
      <c r="V103" s="389">
        <f t="shared" si="81"/>
        <v>0</v>
      </c>
      <c r="W103" s="354"/>
      <c r="X103" s="352"/>
      <c r="Y103" s="348"/>
      <c r="Z103" s="352"/>
      <c r="AA103" s="348"/>
      <c r="AB103" s="353"/>
      <c r="AC103" s="570">
        <f t="shared" si="82"/>
        <v>0</v>
      </c>
      <c r="AD103" s="573">
        <f t="shared" si="83"/>
        <v>0</v>
      </c>
      <c r="AE103" s="394">
        <f t="shared" si="84"/>
        <v>0</v>
      </c>
      <c r="AF103" s="398">
        <f t="shared" si="85"/>
        <v>0</v>
      </c>
      <c r="AG103" s="381">
        <f t="shared" si="86"/>
        <v>0</v>
      </c>
      <c r="AH103" s="382">
        <f t="shared" si="87"/>
        <v>0</v>
      </c>
      <c r="AI103" s="381">
        <f t="shared" si="88"/>
        <v>0</v>
      </c>
      <c r="AJ103" s="382">
        <f t="shared" si="89"/>
        <v>0</v>
      </c>
      <c r="AK103" s="382">
        <f t="shared" si="90"/>
        <v>0</v>
      </c>
      <c r="AL103" s="381">
        <f t="shared" si="91"/>
        <v>0</v>
      </c>
      <c r="AM103" s="383">
        <f t="shared" si="92"/>
        <v>0</v>
      </c>
      <c r="AN103" s="384">
        <f t="shared" si="93"/>
        <v>0</v>
      </c>
      <c r="AO103" s="61">
        <f t="shared" si="94"/>
        <v>0</v>
      </c>
      <c r="AP103" s="366">
        <f t="shared" si="95"/>
        <v>0</v>
      </c>
      <c r="AQ103" s="366">
        <f t="shared" si="96"/>
        <v>0</v>
      </c>
      <c r="AR103" s="367">
        <f t="shared" si="97"/>
        <v>0</v>
      </c>
      <c r="AS103" s="368">
        <f t="shared" si="98"/>
        <v>0</v>
      </c>
      <c r="AT103" s="233">
        <f t="shared" si="61"/>
        <v>0</v>
      </c>
    </row>
    <row r="104" spans="1:46" hidden="1" x14ac:dyDescent="0.35">
      <c r="A104" s="275"/>
      <c r="B104" s="97">
        <v>98</v>
      </c>
      <c r="C104" s="100">
        <f>VLOOKUP(B:B,'Start List Youth'!C:F,2,FALSE)</f>
        <v>0</v>
      </c>
      <c r="D104" s="127">
        <f>VLOOKUP(B:B,'Start List Youth'!C:F,4,FALSE)</f>
        <v>0</v>
      </c>
      <c r="E104" s="345"/>
      <c r="F104" s="346"/>
      <c r="G104" s="345"/>
      <c r="H104" s="346"/>
      <c r="I104" s="345"/>
      <c r="J104" s="347"/>
      <c r="K104" s="391">
        <f t="shared" si="71"/>
        <v>0</v>
      </c>
      <c r="L104" s="392">
        <f t="shared" si="72"/>
        <v>0</v>
      </c>
      <c r="M104" s="391">
        <f t="shared" si="73"/>
        <v>0</v>
      </c>
      <c r="N104" s="393">
        <f t="shared" si="74"/>
        <v>0</v>
      </c>
      <c r="O104" s="377">
        <f t="shared" si="99"/>
        <v>0</v>
      </c>
      <c r="P104" s="377">
        <f t="shared" si="75"/>
        <v>0</v>
      </c>
      <c r="Q104" s="378">
        <f t="shared" si="76"/>
        <v>0</v>
      </c>
      <c r="R104" s="377">
        <f t="shared" si="77"/>
        <v>0</v>
      </c>
      <c r="S104" s="377">
        <f t="shared" si="78"/>
        <v>0</v>
      </c>
      <c r="T104" s="378">
        <f t="shared" si="79"/>
        <v>0</v>
      </c>
      <c r="U104" s="379">
        <f t="shared" si="80"/>
        <v>0</v>
      </c>
      <c r="V104" s="390">
        <f t="shared" si="81"/>
        <v>0</v>
      </c>
      <c r="W104" s="351"/>
      <c r="X104" s="346"/>
      <c r="Y104" s="345"/>
      <c r="Z104" s="346"/>
      <c r="AA104" s="345"/>
      <c r="AB104" s="347"/>
      <c r="AC104" s="570">
        <f t="shared" si="82"/>
        <v>0</v>
      </c>
      <c r="AD104" s="571">
        <f t="shared" si="83"/>
        <v>0</v>
      </c>
      <c r="AE104" s="391">
        <f t="shared" si="84"/>
        <v>0</v>
      </c>
      <c r="AF104" s="397">
        <f t="shared" si="85"/>
        <v>0</v>
      </c>
      <c r="AG104" s="377">
        <f t="shared" si="86"/>
        <v>0</v>
      </c>
      <c r="AH104" s="377">
        <f t="shared" si="87"/>
        <v>0</v>
      </c>
      <c r="AI104" s="378">
        <f t="shared" si="88"/>
        <v>0</v>
      </c>
      <c r="AJ104" s="377">
        <f t="shared" si="89"/>
        <v>0</v>
      </c>
      <c r="AK104" s="377">
        <f t="shared" si="90"/>
        <v>0</v>
      </c>
      <c r="AL104" s="378">
        <f t="shared" si="91"/>
        <v>0</v>
      </c>
      <c r="AM104" s="379">
        <f t="shared" si="92"/>
        <v>0</v>
      </c>
      <c r="AN104" s="380">
        <f t="shared" si="93"/>
        <v>0</v>
      </c>
      <c r="AO104" s="61">
        <f t="shared" si="94"/>
        <v>0</v>
      </c>
      <c r="AP104" s="366">
        <f t="shared" si="95"/>
        <v>0</v>
      </c>
      <c r="AQ104" s="366">
        <f t="shared" si="96"/>
        <v>0</v>
      </c>
      <c r="AR104" s="367">
        <f t="shared" si="97"/>
        <v>0</v>
      </c>
      <c r="AS104" s="368">
        <f t="shared" si="98"/>
        <v>0</v>
      </c>
      <c r="AT104" s="233">
        <f t="shared" si="61"/>
        <v>0</v>
      </c>
    </row>
    <row r="105" spans="1:46" hidden="1" x14ac:dyDescent="0.35">
      <c r="A105" s="275"/>
      <c r="B105" s="97">
        <v>99</v>
      </c>
      <c r="C105" s="100">
        <f>VLOOKUP(B:B,'Start List Youth'!C:F,2,FALSE)</f>
        <v>0</v>
      </c>
      <c r="D105" s="127">
        <f>VLOOKUP(B:B,'Start List Youth'!C:F,4,FALSE)</f>
        <v>0</v>
      </c>
      <c r="E105" s="348"/>
      <c r="F105" s="352"/>
      <c r="G105" s="348"/>
      <c r="H105" s="352"/>
      <c r="I105" s="348"/>
      <c r="J105" s="353"/>
      <c r="K105" s="394">
        <f t="shared" si="71"/>
        <v>0</v>
      </c>
      <c r="L105" s="395">
        <f t="shared" si="72"/>
        <v>0</v>
      </c>
      <c r="M105" s="394">
        <f t="shared" si="73"/>
        <v>0</v>
      </c>
      <c r="N105" s="396">
        <f t="shared" si="74"/>
        <v>0</v>
      </c>
      <c r="O105" s="382">
        <f t="shared" si="99"/>
        <v>0</v>
      </c>
      <c r="P105" s="382">
        <f t="shared" si="75"/>
        <v>0</v>
      </c>
      <c r="Q105" s="381">
        <f t="shared" si="76"/>
        <v>0</v>
      </c>
      <c r="R105" s="381">
        <f t="shared" si="77"/>
        <v>0</v>
      </c>
      <c r="S105" s="382">
        <f t="shared" si="78"/>
        <v>0</v>
      </c>
      <c r="T105" s="381">
        <f t="shared" si="79"/>
        <v>0</v>
      </c>
      <c r="U105" s="383">
        <f t="shared" si="80"/>
        <v>0</v>
      </c>
      <c r="V105" s="389">
        <f t="shared" si="81"/>
        <v>0</v>
      </c>
      <c r="W105" s="354"/>
      <c r="X105" s="352"/>
      <c r="Y105" s="348"/>
      <c r="Z105" s="352"/>
      <c r="AA105" s="348"/>
      <c r="AB105" s="353"/>
      <c r="AC105" s="570">
        <f t="shared" si="82"/>
        <v>0</v>
      </c>
      <c r="AD105" s="573">
        <f t="shared" si="83"/>
        <v>0</v>
      </c>
      <c r="AE105" s="394">
        <f t="shared" si="84"/>
        <v>0</v>
      </c>
      <c r="AF105" s="398">
        <f t="shared" si="85"/>
        <v>0</v>
      </c>
      <c r="AG105" s="381">
        <f t="shared" si="86"/>
        <v>0</v>
      </c>
      <c r="AH105" s="382">
        <f t="shared" si="87"/>
        <v>0</v>
      </c>
      <c r="AI105" s="381">
        <f t="shared" si="88"/>
        <v>0</v>
      </c>
      <c r="AJ105" s="382">
        <f t="shared" si="89"/>
        <v>0</v>
      </c>
      <c r="AK105" s="382">
        <f t="shared" si="90"/>
        <v>0</v>
      </c>
      <c r="AL105" s="381">
        <f t="shared" si="91"/>
        <v>0</v>
      </c>
      <c r="AM105" s="383">
        <f t="shared" si="92"/>
        <v>0</v>
      </c>
      <c r="AN105" s="384">
        <f t="shared" si="93"/>
        <v>0</v>
      </c>
      <c r="AO105" s="61">
        <f t="shared" si="94"/>
        <v>0</v>
      </c>
      <c r="AP105" s="366">
        <f t="shared" si="95"/>
        <v>0</v>
      </c>
      <c r="AQ105" s="366">
        <f t="shared" si="96"/>
        <v>0</v>
      </c>
      <c r="AR105" s="367">
        <f t="shared" si="97"/>
        <v>0</v>
      </c>
      <c r="AS105" s="368">
        <f t="shared" si="98"/>
        <v>0</v>
      </c>
      <c r="AT105" s="233">
        <f t="shared" si="61"/>
        <v>0</v>
      </c>
    </row>
    <row r="106" spans="1:46" hidden="1" x14ac:dyDescent="0.35">
      <c r="A106" s="275"/>
      <c r="B106" s="97">
        <v>100</v>
      </c>
      <c r="C106" s="100">
        <f>VLOOKUP(B:B,'Start List Youth'!C:F,2,FALSE)</f>
        <v>0</v>
      </c>
      <c r="D106" s="127">
        <f>VLOOKUP(B:B,'Start List Youth'!C:F,4,FALSE)</f>
        <v>0</v>
      </c>
      <c r="E106" s="345"/>
      <c r="F106" s="346"/>
      <c r="G106" s="345"/>
      <c r="H106" s="346"/>
      <c r="I106" s="345"/>
      <c r="J106" s="347"/>
      <c r="K106" s="391">
        <f t="shared" si="71"/>
        <v>0</v>
      </c>
      <c r="L106" s="392">
        <f t="shared" si="72"/>
        <v>0</v>
      </c>
      <c r="M106" s="391">
        <f t="shared" si="73"/>
        <v>0</v>
      </c>
      <c r="N106" s="393">
        <f t="shared" si="74"/>
        <v>0</v>
      </c>
      <c r="O106" s="377">
        <f t="shared" si="99"/>
        <v>0</v>
      </c>
      <c r="P106" s="377">
        <f t="shared" si="75"/>
        <v>0</v>
      </c>
      <c r="Q106" s="378">
        <f t="shared" si="76"/>
        <v>0</v>
      </c>
      <c r="R106" s="377">
        <f t="shared" si="77"/>
        <v>0</v>
      </c>
      <c r="S106" s="377">
        <f t="shared" si="78"/>
        <v>0</v>
      </c>
      <c r="T106" s="378">
        <f t="shared" si="79"/>
        <v>0</v>
      </c>
      <c r="U106" s="379">
        <f t="shared" si="80"/>
        <v>0</v>
      </c>
      <c r="V106" s="390">
        <f t="shared" si="81"/>
        <v>0</v>
      </c>
      <c r="W106" s="351"/>
      <c r="X106" s="346"/>
      <c r="Y106" s="345"/>
      <c r="Z106" s="346"/>
      <c r="AA106" s="345"/>
      <c r="AB106" s="347"/>
      <c r="AC106" s="570">
        <f t="shared" si="82"/>
        <v>0</v>
      </c>
      <c r="AD106" s="571">
        <f t="shared" si="83"/>
        <v>0</v>
      </c>
      <c r="AE106" s="391">
        <f t="shared" si="84"/>
        <v>0</v>
      </c>
      <c r="AF106" s="397">
        <f t="shared" si="85"/>
        <v>0</v>
      </c>
      <c r="AG106" s="377">
        <f t="shared" si="86"/>
        <v>0</v>
      </c>
      <c r="AH106" s="377">
        <f t="shared" si="87"/>
        <v>0</v>
      </c>
      <c r="AI106" s="378">
        <f t="shared" si="88"/>
        <v>0</v>
      </c>
      <c r="AJ106" s="377">
        <f t="shared" si="89"/>
        <v>0</v>
      </c>
      <c r="AK106" s="377">
        <f t="shared" si="90"/>
        <v>0</v>
      </c>
      <c r="AL106" s="378">
        <f t="shared" si="91"/>
        <v>0</v>
      </c>
      <c r="AM106" s="379">
        <f t="shared" si="92"/>
        <v>0</v>
      </c>
      <c r="AN106" s="380">
        <f t="shared" si="93"/>
        <v>0</v>
      </c>
      <c r="AO106" s="61">
        <f t="shared" si="94"/>
        <v>0</v>
      </c>
      <c r="AP106" s="366">
        <f t="shared" si="95"/>
        <v>0</v>
      </c>
      <c r="AQ106" s="366">
        <f t="shared" si="96"/>
        <v>0</v>
      </c>
      <c r="AR106" s="367">
        <f t="shared" si="97"/>
        <v>0</v>
      </c>
      <c r="AS106" s="368">
        <f t="shared" si="98"/>
        <v>0</v>
      </c>
      <c r="AT106" s="233">
        <f t="shared" si="61"/>
        <v>0</v>
      </c>
    </row>
    <row r="107" spans="1:46" hidden="1" x14ac:dyDescent="0.35">
      <c r="A107" s="275"/>
      <c r="B107" s="97">
        <v>101</v>
      </c>
      <c r="C107" s="100">
        <f>VLOOKUP(B:B,'Start List Youth'!C:F,2,FALSE)</f>
        <v>0</v>
      </c>
      <c r="D107" s="127">
        <f>VLOOKUP(B:B,'Start List Youth'!C:F,4,FALSE)</f>
        <v>0</v>
      </c>
      <c r="E107" s="348"/>
      <c r="F107" s="352"/>
      <c r="G107" s="348"/>
      <c r="H107" s="352"/>
      <c r="I107" s="348"/>
      <c r="J107" s="353"/>
      <c r="K107" s="394">
        <f t="shared" si="71"/>
        <v>0</v>
      </c>
      <c r="L107" s="395">
        <f t="shared" si="72"/>
        <v>0</v>
      </c>
      <c r="M107" s="394">
        <f t="shared" si="73"/>
        <v>0</v>
      </c>
      <c r="N107" s="396">
        <f t="shared" si="74"/>
        <v>0</v>
      </c>
      <c r="O107" s="382">
        <f t="shared" si="99"/>
        <v>0</v>
      </c>
      <c r="P107" s="382">
        <f t="shared" si="75"/>
        <v>0</v>
      </c>
      <c r="Q107" s="381">
        <f t="shared" si="76"/>
        <v>0</v>
      </c>
      <c r="R107" s="381">
        <f t="shared" si="77"/>
        <v>0</v>
      </c>
      <c r="S107" s="382">
        <f t="shared" si="78"/>
        <v>0</v>
      </c>
      <c r="T107" s="381">
        <f t="shared" si="79"/>
        <v>0</v>
      </c>
      <c r="U107" s="383">
        <f t="shared" si="80"/>
        <v>0</v>
      </c>
      <c r="V107" s="389">
        <f t="shared" si="81"/>
        <v>0</v>
      </c>
      <c r="W107" s="354"/>
      <c r="X107" s="352"/>
      <c r="Y107" s="348"/>
      <c r="Z107" s="352"/>
      <c r="AA107" s="348"/>
      <c r="AB107" s="353"/>
      <c r="AC107" s="570">
        <f t="shared" si="82"/>
        <v>0</v>
      </c>
      <c r="AD107" s="573">
        <f t="shared" si="83"/>
        <v>0</v>
      </c>
      <c r="AE107" s="394">
        <f t="shared" si="84"/>
        <v>0</v>
      </c>
      <c r="AF107" s="398">
        <f t="shared" si="85"/>
        <v>0</v>
      </c>
      <c r="AG107" s="381">
        <f t="shared" si="86"/>
        <v>0</v>
      </c>
      <c r="AH107" s="382">
        <f t="shared" si="87"/>
        <v>0</v>
      </c>
      <c r="AI107" s="381">
        <f t="shared" si="88"/>
        <v>0</v>
      </c>
      <c r="AJ107" s="382">
        <f t="shared" si="89"/>
        <v>0</v>
      </c>
      <c r="AK107" s="382">
        <f t="shared" si="90"/>
        <v>0</v>
      </c>
      <c r="AL107" s="381">
        <f t="shared" si="91"/>
        <v>0</v>
      </c>
      <c r="AM107" s="383">
        <f t="shared" si="92"/>
        <v>0</v>
      </c>
      <c r="AN107" s="384">
        <f t="shared" si="93"/>
        <v>0</v>
      </c>
      <c r="AO107" s="61">
        <f t="shared" si="94"/>
        <v>0</v>
      </c>
      <c r="AP107" s="366">
        <f t="shared" si="95"/>
        <v>0</v>
      </c>
      <c r="AQ107" s="366">
        <f t="shared" si="96"/>
        <v>0</v>
      </c>
      <c r="AR107" s="367">
        <f t="shared" si="97"/>
        <v>0</v>
      </c>
      <c r="AS107" s="368">
        <f t="shared" si="98"/>
        <v>0</v>
      </c>
      <c r="AT107" s="233">
        <f t="shared" si="61"/>
        <v>0</v>
      </c>
    </row>
    <row r="108" spans="1:46" hidden="1" x14ac:dyDescent="0.35">
      <c r="A108" s="275"/>
      <c r="B108" s="97">
        <v>102</v>
      </c>
      <c r="C108" s="100">
        <f>VLOOKUP(B:B,'Start List Youth'!C:F,2,FALSE)</f>
        <v>0</v>
      </c>
      <c r="D108" s="127">
        <f>VLOOKUP(B:B,'Start List Youth'!C:F,4,FALSE)</f>
        <v>0</v>
      </c>
      <c r="E108" s="345"/>
      <c r="F108" s="346"/>
      <c r="G108" s="345"/>
      <c r="H108" s="346"/>
      <c r="I108" s="345"/>
      <c r="J108" s="347"/>
      <c r="K108" s="391">
        <f t="shared" si="71"/>
        <v>0</v>
      </c>
      <c r="L108" s="392">
        <f t="shared" si="72"/>
        <v>0</v>
      </c>
      <c r="M108" s="391">
        <f t="shared" si="73"/>
        <v>0</v>
      </c>
      <c r="N108" s="393">
        <f t="shared" si="74"/>
        <v>0</v>
      </c>
      <c r="O108" s="377">
        <f t="shared" si="99"/>
        <v>0</v>
      </c>
      <c r="P108" s="377">
        <f t="shared" si="75"/>
        <v>0</v>
      </c>
      <c r="Q108" s="378">
        <f t="shared" si="76"/>
        <v>0</v>
      </c>
      <c r="R108" s="377">
        <f t="shared" si="77"/>
        <v>0</v>
      </c>
      <c r="S108" s="377">
        <f t="shared" si="78"/>
        <v>0</v>
      </c>
      <c r="T108" s="378">
        <f t="shared" si="79"/>
        <v>0</v>
      </c>
      <c r="U108" s="379">
        <f t="shared" si="80"/>
        <v>0</v>
      </c>
      <c r="V108" s="390">
        <f t="shared" si="81"/>
        <v>0</v>
      </c>
      <c r="W108" s="351"/>
      <c r="X108" s="346"/>
      <c r="Y108" s="345"/>
      <c r="Z108" s="346"/>
      <c r="AA108" s="345"/>
      <c r="AB108" s="347"/>
      <c r="AC108" s="570">
        <f t="shared" si="82"/>
        <v>0</v>
      </c>
      <c r="AD108" s="571">
        <f t="shared" si="83"/>
        <v>0</v>
      </c>
      <c r="AE108" s="391">
        <f t="shared" si="84"/>
        <v>0</v>
      </c>
      <c r="AF108" s="397">
        <f t="shared" si="85"/>
        <v>0</v>
      </c>
      <c r="AG108" s="377">
        <f t="shared" si="86"/>
        <v>0</v>
      </c>
      <c r="AH108" s="377">
        <f t="shared" si="87"/>
        <v>0</v>
      </c>
      <c r="AI108" s="378">
        <f t="shared" si="88"/>
        <v>0</v>
      </c>
      <c r="AJ108" s="377">
        <f t="shared" si="89"/>
        <v>0</v>
      </c>
      <c r="AK108" s="377">
        <f t="shared" si="90"/>
        <v>0</v>
      </c>
      <c r="AL108" s="378">
        <f t="shared" si="91"/>
        <v>0</v>
      </c>
      <c r="AM108" s="379">
        <f t="shared" si="92"/>
        <v>0</v>
      </c>
      <c r="AN108" s="380">
        <f t="shared" si="93"/>
        <v>0</v>
      </c>
      <c r="AO108" s="61">
        <f t="shared" si="94"/>
        <v>0</v>
      </c>
      <c r="AP108" s="366">
        <f t="shared" si="95"/>
        <v>0</v>
      </c>
      <c r="AQ108" s="366">
        <f t="shared" si="96"/>
        <v>0</v>
      </c>
      <c r="AR108" s="367">
        <f t="shared" si="97"/>
        <v>0</v>
      </c>
      <c r="AS108" s="368">
        <f t="shared" si="98"/>
        <v>0</v>
      </c>
      <c r="AT108" s="233">
        <f t="shared" si="61"/>
        <v>0</v>
      </c>
    </row>
    <row r="109" spans="1:46" hidden="1" x14ac:dyDescent="0.35">
      <c r="A109" s="275"/>
      <c r="B109" s="97">
        <v>103</v>
      </c>
      <c r="C109" s="100">
        <f>VLOOKUP(B:B,'Start List Youth'!C:F,2,FALSE)</f>
        <v>0</v>
      </c>
      <c r="D109" s="127">
        <f>VLOOKUP(B:B,'Start List Youth'!C:F,4,FALSE)</f>
        <v>0</v>
      </c>
      <c r="E109" s="348"/>
      <c r="F109" s="352"/>
      <c r="G109" s="348"/>
      <c r="H109" s="352"/>
      <c r="I109" s="348"/>
      <c r="J109" s="353"/>
      <c r="K109" s="394">
        <f t="shared" si="71"/>
        <v>0</v>
      </c>
      <c r="L109" s="395">
        <f t="shared" si="72"/>
        <v>0</v>
      </c>
      <c r="M109" s="394">
        <f t="shared" si="73"/>
        <v>0</v>
      </c>
      <c r="N109" s="396">
        <f t="shared" si="74"/>
        <v>0</v>
      </c>
      <c r="O109" s="382">
        <f t="shared" si="99"/>
        <v>0</v>
      </c>
      <c r="P109" s="382">
        <f t="shared" si="75"/>
        <v>0</v>
      </c>
      <c r="Q109" s="381">
        <f t="shared" si="76"/>
        <v>0</v>
      </c>
      <c r="R109" s="381">
        <f t="shared" si="77"/>
        <v>0</v>
      </c>
      <c r="S109" s="382">
        <f t="shared" si="78"/>
        <v>0</v>
      </c>
      <c r="T109" s="381">
        <f t="shared" si="79"/>
        <v>0</v>
      </c>
      <c r="U109" s="383">
        <f t="shared" si="80"/>
        <v>0</v>
      </c>
      <c r="V109" s="389">
        <f t="shared" si="81"/>
        <v>0</v>
      </c>
      <c r="W109" s="354"/>
      <c r="X109" s="352"/>
      <c r="Y109" s="348"/>
      <c r="Z109" s="352"/>
      <c r="AA109" s="348"/>
      <c r="AB109" s="353"/>
      <c r="AC109" s="570">
        <f t="shared" si="82"/>
        <v>0</v>
      </c>
      <c r="AD109" s="573">
        <f t="shared" si="83"/>
        <v>0</v>
      </c>
      <c r="AE109" s="394">
        <f t="shared" si="84"/>
        <v>0</v>
      </c>
      <c r="AF109" s="398">
        <f t="shared" si="85"/>
        <v>0</v>
      </c>
      <c r="AG109" s="381">
        <f t="shared" si="86"/>
        <v>0</v>
      </c>
      <c r="AH109" s="382">
        <f t="shared" si="87"/>
        <v>0</v>
      </c>
      <c r="AI109" s="381">
        <f t="shared" si="88"/>
        <v>0</v>
      </c>
      <c r="AJ109" s="382">
        <f t="shared" si="89"/>
        <v>0</v>
      </c>
      <c r="AK109" s="382">
        <f t="shared" si="90"/>
        <v>0</v>
      </c>
      <c r="AL109" s="381">
        <f t="shared" si="91"/>
        <v>0</v>
      </c>
      <c r="AM109" s="383">
        <f t="shared" si="92"/>
        <v>0</v>
      </c>
      <c r="AN109" s="384">
        <f t="shared" si="93"/>
        <v>0</v>
      </c>
      <c r="AO109" s="61">
        <f t="shared" si="94"/>
        <v>0</v>
      </c>
      <c r="AP109" s="366">
        <f t="shared" si="95"/>
        <v>0</v>
      </c>
      <c r="AQ109" s="366">
        <f t="shared" si="96"/>
        <v>0</v>
      </c>
      <c r="AR109" s="367">
        <f t="shared" si="97"/>
        <v>0</v>
      </c>
      <c r="AS109" s="368">
        <f t="shared" si="98"/>
        <v>0</v>
      </c>
      <c r="AT109" s="233">
        <f t="shared" si="61"/>
        <v>0</v>
      </c>
    </row>
    <row r="110" spans="1:46" hidden="1" x14ac:dyDescent="0.35">
      <c r="A110" s="275"/>
      <c r="B110" s="97">
        <v>104</v>
      </c>
      <c r="C110" s="100">
        <f>VLOOKUP(B:B,'Start List Youth'!C:F,2,FALSE)</f>
        <v>0</v>
      </c>
      <c r="D110" s="127">
        <f>VLOOKUP(B:B,'Start List Youth'!C:F,4,FALSE)</f>
        <v>0</v>
      </c>
      <c r="E110" s="345"/>
      <c r="F110" s="346"/>
      <c r="G110" s="345"/>
      <c r="H110" s="346"/>
      <c r="I110" s="345"/>
      <c r="J110" s="347"/>
      <c r="K110" s="391">
        <f t="shared" si="71"/>
        <v>0</v>
      </c>
      <c r="L110" s="392">
        <f t="shared" si="72"/>
        <v>0</v>
      </c>
      <c r="M110" s="391">
        <f t="shared" si="73"/>
        <v>0</v>
      </c>
      <c r="N110" s="393">
        <f t="shared" si="74"/>
        <v>0</v>
      </c>
      <c r="O110" s="377">
        <f t="shared" si="99"/>
        <v>0</v>
      </c>
      <c r="P110" s="377">
        <f t="shared" si="75"/>
        <v>0</v>
      </c>
      <c r="Q110" s="378">
        <f t="shared" si="76"/>
        <v>0</v>
      </c>
      <c r="R110" s="377">
        <f t="shared" si="77"/>
        <v>0</v>
      </c>
      <c r="S110" s="377">
        <f t="shared" si="78"/>
        <v>0</v>
      </c>
      <c r="T110" s="378">
        <f t="shared" si="79"/>
        <v>0</v>
      </c>
      <c r="U110" s="379">
        <f t="shared" si="80"/>
        <v>0</v>
      </c>
      <c r="V110" s="390">
        <f t="shared" si="81"/>
        <v>0</v>
      </c>
      <c r="W110" s="351"/>
      <c r="X110" s="346"/>
      <c r="Y110" s="345"/>
      <c r="Z110" s="346"/>
      <c r="AA110" s="345"/>
      <c r="AB110" s="347"/>
      <c r="AC110" s="570">
        <f t="shared" si="82"/>
        <v>0</v>
      </c>
      <c r="AD110" s="571">
        <f t="shared" si="83"/>
        <v>0</v>
      </c>
      <c r="AE110" s="391">
        <f t="shared" si="84"/>
        <v>0</v>
      </c>
      <c r="AF110" s="397">
        <f t="shared" si="85"/>
        <v>0</v>
      </c>
      <c r="AG110" s="377">
        <f t="shared" si="86"/>
        <v>0</v>
      </c>
      <c r="AH110" s="377">
        <f t="shared" si="87"/>
        <v>0</v>
      </c>
      <c r="AI110" s="378">
        <f t="shared" si="88"/>
        <v>0</v>
      </c>
      <c r="AJ110" s="377">
        <f t="shared" si="89"/>
        <v>0</v>
      </c>
      <c r="AK110" s="377">
        <f t="shared" si="90"/>
        <v>0</v>
      </c>
      <c r="AL110" s="378">
        <f t="shared" si="91"/>
        <v>0</v>
      </c>
      <c r="AM110" s="379">
        <f t="shared" si="92"/>
        <v>0</v>
      </c>
      <c r="AN110" s="380">
        <f t="shared" si="93"/>
        <v>0</v>
      </c>
      <c r="AO110" s="61">
        <f t="shared" si="94"/>
        <v>0</v>
      </c>
      <c r="AP110" s="366">
        <f t="shared" si="95"/>
        <v>0</v>
      </c>
      <c r="AQ110" s="366">
        <f t="shared" si="96"/>
        <v>0</v>
      </c>
      <c r="AR110" s="367">
        <f t="shared" si="97"/>
        <v>0</v>
      </c>
      <c r="AS110" s="368">
        <f t="shared" si="98"/>
        <v>0</v>
      </c>
      <c r="AT110" s="233">
        <f t="shared" si="61"/>
        <v>0</v>
      </c>
    </row>
    <row r="111" spans="1:46" hidden="1" x14ac:dyDescent="0.35">
      <c r="A111" s="275"/>
      <c r="B111" s="97">
        <v>105</v>
      </c>
      <c r="C111" s="100">
        <f>VLOOKUP(B:B,'Start List Youth'!C:F,2,FALSE)</f>
        <v>0</v>
      </c>
      <c r="D111" s="127">
        <f>VLOOKUP(B:B,'Start List Youth'!C:F,4,FALSE)</f>
        <v>0</v>
      </c>
      <c r="E111" s="348"/>
      <c r="F111" s="352"/>
      <c r="G111" s="348"/>
      <c r="H111" s="352"/>
      <c r="I111" s="348"/>
      <c r="J111" s="353"/>
      <c r="K111" s="394">
        <f t="shared" si="71"/>
        <v>0</v>
      </c>
      <c r="L111" s="395">
        <f t="shared" si="72"/>
        <v>0</v>
      </c>
      <c r="M111" s="394">
        <f t="shared" si="73"/>
        <v>0</v>
      </c>
      <c r="N111" s="396">
        <f t="shared" si="74"/>
        <v>0</v>
      </c>
      <c r="O111" s="382">
        <f t="shared" si="99"/>
        <v>0</v>
      </c>
      <c r="P111" s="382">
        <f t="shared" si="75"/>
        <v>0</v>
      </c>
      <c r="Q111" s="381">
        <f t="shared" si="76"/>
        <v>0</v>
      </c>
      <c r="R111" s="381">
        <f t="shared" si="77"/>
        <v>0</v>
      </c>
      <c r="S111" s="382">
        <f t="shared" si="78"/>
        <v>0</v>
      </c>
      <c r="T111" s="381">
        <f t="shared" si="79"/>
        <v>0</v>
      </c>
      <c r="U111" s="383">
        <f t="shared" si="80"/>
        <v>0</v>
      </c>
      <c r="V111" s="389">
        <f t="shared" si="81"/>
        <v>0</v>
      </c>
      <c r="W111" s="354"/>
      <c r="X111" s="352"/>
      <c r="Y111" s="348"/>
      <c r="Z111" s="352"/>
      <c r="AA111" s="348"/>
      <c r="AB111" s="353"/>
      <c r="AC111" s="570">
        <f t="shared" si="82"/>
        <v>0</v>
      </c>
      <c r="AD111" s="573">
        <f t="shared" si="83"/>
        <v>0</v>
      </c>
      <c r="AE111" s="394">
        <f t="shared" si="84"/>
        <v>0</v>
      </c>
      <c r="AF111" s="398">
        <f t="shared" si="85"/>
        <v>0</v>
      </c>
      <c r="AG111" s="381">
        <f t="shared" si="86"/>
        <v>0</v>
      </c>
      <c r="AH111" s="382">
        <f t="shared" si="87"/>
        <v>0</v>
      </c>
      <c r="AI111" s="381">
        <f t="shared" si="88"/>
        <v>0</v>
      </c>
      <c r="AJ111" s="382">
        <f t="shared" si="89"/>
        <v>0</v>
      </c>
      <c r="AK111" s="382">
        <f t="shared" si="90"/>
        <v>0</v>
      </c>
      <c r="AL111" s="381">
        <f t="shared" si="91"/>
        <v>0</v>
      </c>
      <c r="AM111" s="383">
        <f t="shared" si="92"/>
        <v>0</v>
      </c>
      <c r="AN111" s="384">
        <f t="shared" si="93"/>
        <v>0</v>
      </c>
      <c r="AO111" s="61">
        <f t="shared" si="94"/>
        <v>0</v>
      </c>
      <c r="AP111" s="366">
        <f t="shared" si="95"/>
        <v>0</v>
      </c>
      <c r="AQ111" s="366">
        <f t="shared" si="96"/>
        <v>0</v>
      </c>
      <c r="AR111" s="367">
        <f t="shared" si="97"/>
        <v>0</v>
      </c>
      <c r="AS111" s="368">
        <f t="shared" si="98"/>
        <v>0</v>
      </c>
      <c r="AT111" s="233">
        <f t="shared" si="61"/>
        <v>0</v>
      </c>
    </row>
    <row r="112" spans="1:46" hidden="1" x14ac:dyDescent="0.35">
      <c r="A112" s="275"/>
      <c r="B112" s="97">
        <v>106</v>
      </c>
      <c r="C112" s="100">
        <f>VLOOKUP(B:B,'Start List Youth'!C:F,2,FALSE)</f>
        <v>0</v>
      </c>
      <c r="D112" s="127">
        <f>VLOOKUP(B:B,'Start List Youth'!C:F,4,FALSE)</f>
        <v>0</v>
      </c>
      <c r="E112" s="345"/>
      <c r="F112" s="346"/>
      <c r="G112" s="345"/>
      <c r="H112" s="346"/>
      <c r="I112" s="345"/>
      <c r="J112" s="347"/>
      <c r="K112" s="391">
        <f t="shared" si="71"/>
        <v>0</v>
      </c>
      <c r="L112" s="392">
        <f t="shared" si="72"/>
        <v>0</v>
      </c>
      <c r="M112" s="391">
        <f t="shared" si="73"/>
        <v>0</v>
      </c>
      <c r="N112" s="393">
        <f t="shared" si="74"/>
        <v>0</v>
      </c>
      <c r="O112" s="377">
        <f t="shared" si="99"/>
        <v>0</v>
      </c>
      <c r="P112" s="377">
        <f t="shared" si="75"/>
        <v>0</v>
      </c>
      <c r="Q112" s="378">
        <f t="shared" si="76"/>
        <v>0</v>
      </c>
      <c r="R112" s="377">
        <f t="shared" si="77"/>
        <v>0</v>
      </c>
      <c r="S112" s="377">
        <f t="shared" si="78"/>
        <v>0</v>
      </c>
      <c r="T112" s="378">
        <f t="shared" si="79"/>
        <v>0</v>
      </c>
      <c r="U112" s="379">
        <f t="shared" si="80"/>
        <v>0</v>
      </c>
      <c r="V112" s="390">
        <f t="shared" si="81"/>
        <v>0</v>
      </c>
      <c r="W112" s="351"/>
      <c r="X112" s="346"/>
      <c r="Y112" s="345"/>
      <c r="Z112" s="346"/>
      <c r="AA112" s="345"/>
      <c r="AB112" s="347"/>
      <c r="AC112" s="570">
        <f t="shared" si="82"/>
        <v>0</v>
      </c>
      <c r="AD112" s="571">
        <f t="shared" si="83"/>
        <v>0</v>
      </c>
      <c r="AE112" s="391">
        <f t="shared" si="84"/>
        <v>0</v>
      </c>
      <c r="AF112" s="397">
        <f t="shared" si="85"/>
        <v>0</v>
      </c>
      <c r="AG112" s="377">
        <f t="shared" si="86"/>
        <v>0</v>
      </c>
      <c r="AH112" s="377">
        <f t="shared" si="87"/>
        <v>0</v>
      </c>
      <c r="AI112" s="378">
        <f t="shared" si="88"/>
        <v>0</v>
      </c>
      <c r="AJ112" s="377">
        <f t="shared" si="89"/>
        <v>0</v>
      </c>
      <c r="AK112" s="377">
        <f t="shared" si="90"/>
        <v>0</v>
      </c>
      <c r="AL112" s="378">
        <f t="shared" si="91"/>
        <v>0</v>
      </c>
      <c r="AM112" s="379">
        <f t="shared" si="92"/>
        <v>0</v>
      </c>
      <c r="AN112" s="380">
        <f t="shared" si="93"/>
        <v>0</v>
      </c>
      <c r="AO112" s="61">
        <f t="shared" si="94"/>
        <v>0</v>
      </c>
      <c r="AP112" s="366">
        <f t="shared" si="95"/>
        <v>0</v>
      </c>
      <c r="AQ112" s="366">
        <f t="shared" si="96"/>
        <v>0</v>
      </c>
      <c r="AR112" s="367">
        <f t="shared" si="97"/>
        <v>0</v>
      </c>
      <c r="AS112" s="368">
        <f t="shared" si="98"/>
        <v>0</v>
      </c>
      <c r="AT112" s="233">
        <f t="shared" si="61"/>
        <v>0</v>
      </c>
    </row>
    <row r="113" spans="1:46" hidden="1" x14ac:dyDescent="0.35">
      <c r="A113" s="275"/>
      <c r="B113" s="97">
        <v>107</v>
      </c>
      <c r="C113" s="100">
        <f>VLOOKUP(B:B,'Start List Youth'!C:F,2,FALSE)</f>
        <v>0</v>
      </c>
      <c r="D113" s="127">
        <f>VLOOKUP(B:B,'Start List Youth'!C:F,4,FALSE)</f>
        <v>0</v>
      </c>
      <c r="E113" s="348"/>
      <c r="F113" s="352"/>
      <c r="G113" s="348"/>
      <c r="H113" s="352"/>
      <c r="I113" s="348"/>
      <c r="J113" s="353"/>
      <c r="K113" s="394">
        <f t="shared" si="71"/>
        <v>0</v>
      </c>
      <c r="L113" s="395">
        <f t="shared" si="72"/>
        <v>0</v>
      </c>
      <c r="M113" s="394">
        <f t="shared" si="73"/>
        <v>0</v>
      </c>
      <c r="N113" s="396">
        <f t="shared" si="74"/>
        <v>0</v>
      </c>
      <c r="O113" s="382">
        <f t="shared" si="99"/>
        <v>0</v>
      </c>
      <c r="P113" s="382">
        <f t="shared" si="75"/>
        <v>0</v>
      </c>
      <c r="Q113" s="381">
        <f t="shared" si="76"/>
        <v>0</v>
      </c>
      <c r="R113" s="381">
        <f t="shared" si="77"/>
        <v>0</v>
      </c>
      <c r="S113" s="382">
        <f t="shared" si="78"/>
        <v>0</v>
      </c>
      <c r="T113" s="381">
        <f t="shared" si="79"/>
        <v>0</v>
      </c>
      <c r="U113" s="383">
        <f t="shared" si="80"/>
        <v>0</v>
      </c>
      <c r="V113" s="389">
        <f t="shared" si="81"/>
        <v>0</v>
      </c>
      <c r="W113" s="354"/>
      <c r="X113" s="352"/>
      <c r="Y113" s="348"/>
      <c r="Z113" s="352"/>
      <c r="AA113" s="348"/>
      <c r="AB113" s="353"/>
      <c r="AC113" s="570">
        <f t="shared" si="82"/>
        <v>0</v>
      </c>
      <c r="AD113" s="573">
        <f t="shared" si="83"/>
        <v>0</v>
      </c>
      <c r="AE113" s="394">
        <f t="shared" si="84"/>
        <v>0</v>
      </c>
      <c r="AF113" s="398">
        <f t="shared" si="85"/>
        <v>0</v>
      </c>
      <c r="AG113" s="381">
        <f t="shared" si="86"/>
        <v>0</v>
      </c>
      <c r="AH113" s="382">
        <f t="shared" si="87"/>
        <v>0</v>
      </c>
      <c r="AI113" s="381">
        <f t="shared" si="88"/>
        <v>0</v>
      </c>
      <c r="AJ113" s="382">
        <f t="shared" si="89"/>
        <v>0</v>
      </c>
      <c r="AK113" s="382">
        <f t="shared" si="90"/>
        <v>0</v>
      </c>
      <c r="AL113" s="381">
        <f t="shared" si="91"/>
        <v>0</v>
      </c>
      <c r="AM113" s="383">
        <f t="shared" si="92"/>
        <v>0</v>
      </c>
      <c r="AN113" s="384">
        <f t="shared" si="93"/>
        <v>0</v>
      </c>
      <c r="AO113" s="61">
        <f t="shared" si="94"/>
        <v>0</v>
      </c>
      <c r="AP113" s="366">
        <f t="shared" si="95"/>
        <v>0</v>
      </c>
      <c r="AQ113" s="366">
        <f t="shared" si="96"/>
        <v>0</v>
      </c>
      <c r="AR113" s="367">
        <f t="shared" si="97"/>
        <v>0</v>
      </c>
      <c r="AS113" s="368">
        <f t="shared" si="98"/>
        <v>0</v>
      </c>
      <c r="AT113" s="233">
        <f t="shared" si="61"/>
        <v>0</v>
      </c>
    </row>
    <row r="114" spans="1:46" hidden="1" x14ac:dyDescent="0.35">
      <c r="A114" s="275"/>
      <c r="B114" s="97">
        <v>108</v>
      </c>
      <c r="C114" s="100">
        <f>VLOOKUP(B:B,'Start List Youth'!C:F,2,FALSE)</f>
        <v>0</v>
      </c>
      <c r="D114" s="127">
        <f>VLOOKUP(B:B,'Start List Youth'!C:F,4,FALSE)</f>
        <v>0</v>
      </c>
      <c r="E114" s="345"/>
      <c r="F114" s="346"/>
      <c r="G114" s="345"/>
      <c r="H114" s="346"/>
      <c r="I114" s="345"/>
      <c r="J114" s="347"/>
      <c r="K114" s="391">
        <f t="shared" si="71"/>
        <v>0</v>
      </c>
      <c r="L114" s="392">
        <f t="shared" si="72"/>
        <v>0</v>
      </c>
      <c r="M114" s="391">
        <f t="shared" si="73"/>
        <v>0</v>
      </c>
      <c r="N114" s="393">
        <f t="shared" si="74"/>
        <v>0</v>
      </c>
      <c r="O114" s="377">
        <f t="shared" si="99"/>
        <v>0</v>
      </c>
      <c r="P114" s="377">
        <f t="shared" si="75"/>
        <v>0</v>
      </c>
      <c r="Q114" s="378">
        <f t="shared" si="76"/>
        <v>0</v>
      </c>
      <c r="R114" s="377">
        <f t="shared" si="77"/>
        <v>0</v>
      </c>
      <c r="S114" s="377">
        <f t="shared" si="78"/>
        <v>0</v>
      </c>
      <c r="T114" s="378">
        <f t="shared" si="79"/>
        <v>0</v>
      </c>
      <c r="U114" s="379">
        <f t="shared" si="80"/>
        <v>0</v>
      </c>
      <c r="V114" s="390">
        <f t="shared" si="81"/>
        <v>0</v>
      </c>
      <c r="W114" s="351"/>
      <c r="X114" s="346"/>
      <c r="Y114" s="345"/>
      <c r="Z114" s="346"/>
      <c r="AA114" s="345"/>
      <c r="AB114" s="347"/>
      <c r="AC114" s="570">
        <f t="shared" si="82"/>
        <v>0</v>
      </c>
      <c r="AD114" s="571">
        <f t="shared" si="83"/>
        <v>0</v>
      </c>
      <c r="AE114" s="391">
        <f t="shared" si="84"/>
        <v>0</v>
      </c>
      <c r="AF114" s="397">
        <f t="shared" si="85"/>
        <v>0</v>
      </c>
      <c r="AG114" s="377">
        <f t="shared" si="86"/>
        <v>0</v>
      </c>
      <c r="AH114" s="377">
        <f t="shared" si="87"/>
        <v>0</v>
      </c>
      <c r="AI114" s="378">
        <f t="shared" si="88"/>
        <v>0</v>
      </c>
      <c r="AJ114" s="377">
        <f t="shared" si="89"/>
        <v>0</v>
      </c>
      <c r="AK114" s="377">
        <f t="shared" si="90"/>
        <v>0</v>
      </c>
      <c r="AL114" s="378">
        <f t="shared" si="91"/>
        <v>0</v>
      </c>
      <c r="AM114" s="379">
        <f t="shared" si="92"/>
        <v>0</v>
      </c>
      <c r="AN114" s="380">
        <f t="shared" si="93"/>
        <v>0</v>
      </c>
      <c r="AO114" s="61">
        <f t="shared" si="94"/>
        <v>0</v>
      </c>
      <c r="AP114" s="366">
        <f t="shared" si="95"/>
        <v>0</v>
      </c>
      <c r="AQ114" s="366">
        <f t="shared" si="96"/>
        <v>0</v>
      </c>
      <c r="AR114" s="367">
        <f t="shared" si="97"/>
        <v>0</v>
      </c>
      <c r="AS114" s="368">
        <f t="shared" si="98"/>
        <v>0</v>
      </c>
      <c r="AT114" s="233">
        <f t="shared" si="61"/>
        <v>0</v>
      </c>
    </row>
    <row r="115" spans="1:46" hidden="1" x14ac:dyDescent="0.35">
      <c r="A115" s="275"/>
      <c r="B115" s="97">
        <v>109</v>
      </c>
      <c r="C115" s="100">
        <f>VLOOKUP(B:B,'Start List Youth'!C:F,2,FALSE)</f>
        <v>0</v>
      </c>
      <c r="D115" s="127">
        <f>VLOOKUP(B:B,'Start List Youth'!C:F,4,FALSE)</f>
        <v>0</v>
      </c>
      <c r="E115" s="348"/>
      <c r="F115" s="352"/>
      <c r="G115" s="348"/>
      <c r="H115" s="352"/>
      <c r="I115" s="348"/>
      <c r="J115" s="353"/>
      <c r="K115" s="394">
        <f t="shared" si="71"/>
        <v>0</v>
      </c>
      <c r="L115" s="395">
        <f t="shared" si="72"/>
        <v>0</v>
      </c>
      <c r="M115" s="394">
        <f t="shared" si="73"/>
        <v>0</v>
      </c>
      <c r="N115" s="396">
        <f t="shared" si="74"/>
        <v>0</v>
      </c>
      <c r="O115" s="382">
        <f t="shared" si="99"/>
        <v>0</v>
      </c>
      <c r="P115" s="382">
        <f t="shared" si="75"/>
        <v>0</v>
      </c>
      <c r="Q115" s="381">
        <f t="shared" si="76"/>
        <v>0</v>
      </c>
      <c r="R115" s="381">
        <f t="shared" si="77"/>
        <v>0</v>
      </c>
      <c r="S115" s="382">
        <f t="shared" si="78"/>
        <v>0</v>
      </c>
      <c r="T115" s="381">
        <f t="shared" si="79"/>
        <v>0</v>
      </c>
      <c r="U115" s="383">
        <f t="shared" si="80"/>
        <v>0</v>
      </c>
      <c r="V115" s="389">
        <f t="shared" si="81"/>
        <v>0</v>
      </c>
      <c r="W115" s="354"/>
      <c r="X115" s="352"/>
      <c r="Y115" s="348"/>
      <c r="Z115" s="352"/>
      <c r="AA115" s="348"/>
      <c r="AB115" s="353"/>
      <c r="AC115" s="570">
        <f t="shared" si="82"/>
        <v>0</v>
      </c>
      <c r="AD115" s="573">
        <f t="shared" si="83"/>
        <v>0</v>
      </c>
      <c r="AE115" s="394">
        <f t="shared" si="84"/>
        <v>0</v>
      </c>
      <c r="AF115" s="398">
        <f t="shared" si="85"/>
        <v>0</v>
      </c>
      <c r="AG115" s="381">
        <f t="shared" si="86"/>
        <v>0</v>
      </c>
      <c r="AH115" s="382">
        <f t="shared" si="87"/>
        <v>0</v>
      </c>
      <c r="AI115" s="381">
        <f t="shared" si="88"/>
        <v>0</v>
      </c>
      <c r="AJ115" s="382">
        <f t="shared" si="89"/>
        <v>0</v>
      </c>
      <c r="AK115" s="382">
        <f t="shared" si="90"/>
        <v>0</v>
      </c>
      <c r="AL115" s="381">
        <f t="shared" si="91"/>
        <v>0</v>
      </c>
      <c r="AM115" s="383">
        <f t="shared" si="92"/>
        <v>0</v>
      </c>
      <c r="AN115" s="384">
        <f t="shared" si="93"/>
        <v>0</v>
      </c>
      <c r="AO115" s="61">
        <f t="shared" si="94"/>
        <v>0</v>
      </c>
      <c r="AP115" s="366">
        <f t="shared" si="95"/>
        <v>0</v>
      </c>
      <c r="AQ115" s="366">
        <f t="shared" si="96"/>
        <v>0</v>
      </c>
      <c r="AR115" s="367">
        <f t="shared" si="97"/>
        <v>0</v>
      </c>
      <c r="AS115" s="368">
        <f t="shared" si="98"/>
        <v>0</v>
      </c>
      <c r="AT115" s="233">
        <f t="shared" si="61"/>
        <v>0</v>
      </c>
    </row>
    <row r="116" spans="1:46" hidden="1" x14ac:dyDescent="0.35">
      <c r="A116" s="275"/>
      <c r="B116" s="97">
        <v>110</v>
      </c>
      <c r="C116" s="100">
        <f>VLOOKUP(B:B,'Start List Youth'!C:F,2,FALSE)</f>
        <v>0</v>
      </c>
      <c r="D116" s="127">
        <f>VLOOKUP(B:B,'Start List Youth'!C:F,4,FALSE)</f>
        <v>0</v>
      </c>
      <c r="E116" s="345"/>
      <c r="F116" s="346"/>
      <c r="G116" s="345"/>
      <c r="H116" s="346"/>
      <c r="I116" s="345"/>
      <c r="J116" s="347"/>
      <c r="K116" s="391">
        <f t="shared" si="71"/>
        <v>0</v>
      </c>
      <c r="L116" s="392">
        <f t="shared" si="72"/>
        <v>0</v>
      </c>
      <c r="M116" s="391">
        <f t="shared" si="73"/>
        <v>0</v>
      </c>
      <c r="N116" s="393">
        <f t="shared" si="74"/>
        <v>0</v>
      </c>
      <c r="O116" s="377">
        <f t="shared" si="99"/>
        <v>0</v>
      </c>
      <c r="P116" s="377">
        <f t="shared" si="75"/>
        <v>0</v>
      </c>
      <c r="Q116" s="378">
        <f t="shared" si="76"/>
        <v>0</v>
      </c>
      <c r="R116" s="377">
        <f t="shared" si="77"/>
        <v>0</v>
      </c>
      <c r="S116" s="377">
        <f t="shared" si="78"/>
        <v>0</v>
      </c>
      <c r="T116" s="378">
        <f t="shared" si="79"/>
        <v>0</v>
      </c>
      <c r="U116" s="379">
        <f t="shared" si="80"/>
        <v>0</v>
      </c>
      <c r="V116" s="390">
        <f t="shared" si="81"/>
        <v>0</v>
      </c>
      <c r="W116" s="351"/>
      <c r="X116" s="346"/>
      <c r="Y116" s="345"/>
      <c r="Z116" s="346"/>
      <c r="AA116" s="345"/>
      <c r="AB116" s="347"/>
      <c r="AC116" s="570">
        <f t="shared" si="82"/>
        <v>0</v>
      </c>
      <c r="AD116" s="571">
        <f t="shared" si="83"/>
        <v>0</v>
      </c>
      <c r="AE116" s="391">
        <f t="shared" si="84"/>
        <v>0</v>
      </c>
      <c r="AF116" s="397">
        <f t="shared" si="85"/>
        <v>0</v>
      </c>
      <c r="AG116" s="377">
        <f t="shared" si="86"/>
        <v>0</v>
      </c>
      <c r="AH116" s="377">
        <f t="shared" si="87"/>
        <v>0</v>
      </c>
      <c r="AI116" s="378">
        <f t="shared" si="88"/>
        <v>0</v>
      </c>
      <c r="AJ116" s="377">
        <f t="shared" si="89"/>
        <v>0</v>
      </c>
      <c r="AK116" s="377">
        <f t="shared" si="90"/>
        <v>0</v>
      </c>
      <c r="AL116" s="378">
        <f t="shared" si="91"/>
        <v>0</v>
      </c>
      <c r="AM116" s="379">
        <f t="shared" si="92"/>
        <v>0</v>
      </c>
      <c r="AN116" s="380">
        <f t="shared" si="93"/>
        <v>0</v>
      </c>
      <c r="AO116" s="61">
        <f t="shared" si="94"/>
        <v>0</v>
      </c>
      <c r="AP116" s="366">
        <f t="shared" si="95"/>
        <v>0</v>
      </c>
      <c r="AQ116" s="366">
        <f t="shared" si="96"/>
        <v>0</v>
      </c>
      <c r="AR116" s="367">
        <f t="shared" si="97"/>
        <v>0</v>
      </c>
      <c r="AS116" s="368">
        <f t="shared" si="98"/>
        <v>0</v>
      </c>
      <c r="AT116" s="233">
        <f t="shared" si="61"/>
        <v>0</v>
      </c>
    </row>
    <row r="117" spans="1:46" hidden="1" x14ac:dyDescent="0.35">
      <c r="A117" s="275"/>
      <c r="B117" s="97">
        <v>111</v>
      </c>
      <c r="C117" s="100">
        <f>VLOOKUP(B:B,'Start List Youth'!C:F,2,FALSE)</f>
        <v>0</v>
      </c>
      <c r="D117" s="127">
        <f>VLOOKUP(B:B,'Start List Youth'!C:F,4,FALSE)</f>
        <v>0</v>
      </c>
      <c r="E117" s="348"/>
      <c r="F117" s="352"/>
      <c r="G117" s="348"/>
      <c r="H117" s="352"/>
      <c r="I117" s="348"/>
      <c r="J117" s="353"/>
      <c r="K117" s="394">
        <f t="shared" si="71"/>
        <v>0</v>
      </c>
      <c r="L117" s="395">
        <f t="shared" si="72"/>
        <v>0</v>
      </c>
      <c r="M117" s="394">
        <f t="shared" si="73"/>
        <v>0</v>
      </c>
      <c r="N117" s="396">
        <f t="shared" si="74"/>
        <v>0</v>
      </c>
      <c r="O117" s="382">
        <f t="shared" si="99"/>
        <v>0</v>
      </c>
      <c r="P117" s="382">
        <f t="shared" si="75"/>
        <v>0</v>
      </c>
      <c r="Q117" s="381">
        <f t="shared" si="76"/>
        <v>0</v>
      </c>
      <c r="R117" s="381">
        <f t="shared" si="77"/>
        <v>0</v>
      </c>
      <c r="S117" s="382">
        <f t="shared" si="78"/>
        <v>0</v>
      </c>
      <c r="T117" s="381">
        <f t="shared" si="79"/>
        <v>0</v>
      </c>
      <c r="U117" s="383">
        <f t="shared" si="80"/>
        <v>0</v>
      </c>
      <c r="V117" s="389">
        <f t="shared" si="81"/>
        <v>0</v>
      </c>
      <c r="W117" s="354"/>
      <c r="X117" s="352"/>
      <c r="Y117" s="348"/>
      <c r="Z117" s="352"/>
      <c r="AA117" s="348"/>
      <c r="AB117" s="353"/>
      <c r="AC117" s="570">
        <f t="shared" si="82"/>
        <v>0</v>
      </c>
      <c r="AD117" s="573">
        <f t="shared" si="83"/>
        <v>0</v>
      </c>
      <c r="AE117" s="394">
        <f t="shared" si="84"/>
        <v>0</v>
      </c>
      <c r="AF117" s="398">
        <f t="shared" si="85"/>
        <v>0</v>
      </c>
      <c r="AG117" s="381">
        <f t="shared" si="86"/>
        <v>0</v>
      </c>
      <c r="AH117" s="382">
        <f t="shared" si="87"/>
        <v>0</v>
      </c>
      <c r="AI117" s="381">
        <f t="shared" si="88"/>
        <v>0</v>
      </c>
      <c r="AJ117" s="382">
        <f t="shared" si="89"/>
        <v>0</v>
      </c>
      <c r="AK117" s="382">
        <f t="shared" si="90"/>
        <v>0</v>
      </c>
      <c r="AL117" s="381">
        <f t="shared" si="91"/>
        <v>0</v>
      </c>
      <c r="AM117" s="383">
        <f t="shared" si="92"/>
        <v>0</v>
      </c>
      <c r="AN117" s="384">
        <f t="shared" si="93"/>
        <v>0</v>
      </c>
      <c r="AO117" s="61">
        <f t="shared" si="94"/>
        <v>0</v>
      </c>
      <c r="AP117" s="366">
        <f t="shared" si="95"/>
        <v>0</v>
      </c>
      <c r="AQ117" s="366">
        <f t="shared" si="96"/>
        <v>0</v>
      </c>
      <c r="AR117" s="367">
        <f t="shared" si="97"/>
        <v>0</v>
      </c>
      <c r="AS117" s="368">
        <f t="shared" si="98"/>
        <v>0</v>
      </c>
      <c r="AT117" s="233">
        <f t="shared" si="61"/>
        <v>0</v>
      </c>
    </row>
    <row r="118" spans="1:46" hidden="1" x14ac:dyDescent="0.35">
      <c r="A118" s="275"/>
      <c r="B118" s="97">
        <v>112</v>
      </c>
      <c r="C118" s="100">
        <f>VLOOKUP(B:B,'Start List Youth'!C:F,2,FALSE)</f>
        <v>0</v>
      </c>
      <c r="D118" s="127">
        <f>VLOOKUP(B:B,'Start List Youth'!C:F,4,FALSE)</f>
        <v>0</v>
      </c>
      <c r="E118" s="345"/>
      <c r="F118" s="346"/>
      <c r="G118" s="345"/>
      <c r="H118" s="346"/>
      <c r="I118" s="345"/>
      <c r="J118" s="347"/>
      <c r="K118" s="391">
        <f t="shared" si="71"/>
        <v>0</v>
      </c>
      <c r="L118" s="392">
        <f t="shared" si="72"/>
        <v>0</v>
      </c>
      <c r="M118" s="391">
        <f t="shared" si="73"/>
        <v>0</v>
      </c>
      <c r="N118" s="393">
        <f t="shared" si="74"/>
        <v>0</v>
      </c>
      <c r="O118" s="377">
        <f t="shared" si="99"/>
        <v>0</v>
      </c>
      <c r="P118" s="377">
        <f t="shared" si="75"/>
        <v>0</v>
      </c>
      <c r="Q118" s="378">
        <f t="shared" si="76"/>
        <v>0</v>
      </c>
      <c r="R118" s="377">
        <f t="shared" si="77"/>
        <v>0</v>
      </c>
      <c r="S118" s="377">
        <f t="shared" si="78"/>
        <v>0</v>
      </c>
      <c r="T118" s="378">
        <f t="shared" si="79"/>
        <v>0</v>
      </c>
      <c r="U118" s="379">
        <f t="shared" si="80"/>
        <v>0</v>
      </c>
      <c r="V118" s="390">
        <f t="shared" si="81"/>
        <v>0</v>
      </c>
      <c r="W118" s="351"/>
      <c r="X118" s="346"/>
      <c r="Y118" s="345"/>
      <c r="Z118" s="346"/>
      <c r="AA118" s="345"/>
      <c r="AB118" s="347"/>
      <c r="AC118" s="570">
        <f t="shared" si="82"/>
        <v>0</v>
      </c>
      <c r="AD118" s="571">
        <f t="shared" si="83"/>
        <v>0</v>
      </c>
      <c r="AE118" s="391">
        <f t="shared" si="84"/>
        <v>0</v>
      </c>
      <c r="AF118" s="397">
        <f t="shared" si="85"/>
        <v>0</v>
      </c>
      <c r="AG118" s="377">
        <f t="shared" si="86"/>
        <v>0</v>
      </c>
      <c r="AH118" s="377">
        <f t="shared" si="87"/>
        <v>0</v>
      </c>
      <c r="AI118" s="378">
        <f t="shared" si="88"/>
        <v>0</v>
      </c>
      <c r="AJ118" s="377">
        <f t="shared" si="89"/>
        <v>0</v>
      </c>
      <c r="AK118" s="377">
        <f t="shared" si="90"/>
        <v>0</v>
      </c>
      <c r="AL118" s="378">
        <f t="shared" si="91"/>
        <v>0</v>
      </c>
      <c r="AM118" s="379">
        <f t="shared" si="92"/>
        <v>0</v>
      </c>
      <c r="AN118" s="380">
        <f t="shared" si="93"/>
        <v>0</v>
      </c>
      <c r="AO118" s="61">
        <f t="shared" si="94"/>
        <v>0</v>
      </c>
      <c r="AP118" s="366">
        <f t="shared" si="95"/>
        <v>0</v>
      </c>
      <c r="AQ118" s="366">
        <f t="shared" si="96"/>
        <v>0</v>
      </c>
      <c r="AR118" s="367">
        <f t="shared" si="97"/>
        <v>0</v>
      </c>
      <c r="AS118" s="368">
        <f t="shared" si="98"/>
        <v>0</v>
      </c>
      <c r="AT118" s="233">
        <f t="shared" si="61"/>
        <v>0</v>
      </c>
    </row>
    <row r="119" spans="1:46" hidden="1" x14ac:dyDescent="0.35">
      <c r="A119" s="275"/>
      <c r="B119" s="97">
        <v>113</v>
      </c>
      <c r="C119" s="100">
        <f>VLOOKUP(B:B,'Start List Youth'!C:F,2,FALSE)</f>
        <v>0</v>
      </c>
      <c r="D119" s="127">
        <f>VLOOKUP(B:B,'Start List Youth'!C:F,4,FALSE)</f>
        <v>0</v>
      </c>
      <c r="E119" s="348"/>
      <c r="F119" s="352"/>
      <c r="G119" s="348"/>
      <c r="H119" s="352"/>
      <c r="I119" s="348"/>
      <c r="J119" s="353"/>
      <c r="K119" s="394">
        <f t="shared" si="71"/>
        <v>0</v>
      </c>
      <c r="L119" s="395">
        <f t="shared" si="72"/>
        <v>0</v>
      </c>
      <c r="M119" s="394">
        <f t="shared" si="73"/>
        <v>0</v>
      </c>
      <c r="N119" s="396">
        <f t="shared" si="74"/>
        <v>0</v>
      </c>
      <c r="O119" s="382">
        <f t="shared" si="99"/>
        <v>0</v>
      </c>
      <c r="P119" s="382">
        <f t="shared" si="75"/>
        <v>0</v>
      </c>
      <c r="Q119" s="381">
        <f t="shared" si="76"/>
        <v>0</v>
      </c>
      <c r="R119" s="381">
        <f t="shared" si="77"/>
        <v>0</v>
      </c>
      <c r="S119" s="382">
        <f t="shared" si="78"/>
        <v>0</v>
      </c>
      <c r="T119" s="381">
        <f t="shared" si="79"/>
        <v>0</v>
      </c>
      <c r="U119" s="383">
        <f t="shared" si="80"/>
        <v>0</v>
      </c>
      <c r="V119" s="389">
        <f t="shared" si="81"/>
        <v>0</v>
      </c>
      <c r="W119" s="354"/>
      <c r="X119" s="352"/>
      <c r="Y119" s="348"/>
      <c r="Z119" s="352"/>
      <c r="AA119" s="348"/>
      <c r="AB119" s="353"/>
      <c r="AC119" s="570">
        <f t="shared" si="82"/>
        <v>0</v>
      </c>
      <c r="AD119" s="573">
        <f t="shared" si="83"/>
        <v>0</v>
      </c>
      <c r="AE119" s="394">
        <f t="shared" si="84"/>
        <v>0</v>
      </c>
      <c r="AF119" s="398">
        <f t="shared" si="85"/>
        <v>0</v>
      </c>
      <c r="AG119" s="381">
        <f t="shared" si="86"/>
        <v>0</v>
      </c>
      <c r="AH119" s="382">
        <f t="shared" si="87"/>
        <v>0</v>
      </c>
      <c r="AI119" s="381">
        <f t="shared" si="88"/>
        <v>0</v>
      </c>
      <c r="AJ119" s="382">
        <f t="shared" si="89"/>
        <v>0</v>
      </c>
      <c r="AK119" s="382">
        <f t="shared" si="90"/>
        <v>0</v>
      </c>
      <c r="AL119" s="381">
        <f t="shared" si="91"/>
        <v>0</v>
      </c>
      <c r="AM119" s="383">
        <f t="shared" si="92"/>
        <v>0</v>
      </c>
      <c r="AN119" s="384">
        <f t="shared" si="93"/>
        <v>0</v>
      </c>
      <c r="AO119" s="61">
        <f t="shared" si="94"/>
        <v>0</v>
      </c>
      <c r="AP119" s="366">
        <f t="shared" si="95"/>
        <v>0</v>
      </c>
      <c r="AQ119" s="366">
        <f t="shared" si="96"/>
        <v>0</v>
      </c>
      <c r="AR119" s="367">
        <f t="shared" si="97"/>
        <v>0</v>
      </c>
      <c r="AS119" s="368">
        <f t="shared" si="98"/>
        <v>0</v>
      </c>
      <c r="AT119" s="233">
        <f t="shared" si="61"/>
        <v>0</v>
      </c>
    </row>
    <row r="120" spans="1:46" hidden="1" x14ac:dyDescent="0.35">
      <c r="A120" s="275"/>
      <c r="B120" s="97">
        <v>114</v>
      </c>
      <c r="C120" s="100">
        <f>VLOOKUP(B:B,'Start List Youth'!C:F,2,FALSE)</f>
        <v>0</v>
      </c>
      <c r="D120" s="127">
        <f>VLOOKUP(B:B,'Start List Youth'!C:F,4,FALSE)</f>
        <v>0</v>
      </c>
      <c r="E120" s="345"/>
      <c r="F120" s="346"/>
      <c r="G120" s="345"/>
      <c r="H120" s="346"/>
      <c r="I120" s="345"/>
      <c r="J120" s="347"/>
      <c r="K120" s="391">
        <f t="shared" si="71"/>
        <v>0</v>
      </c>
      <c r="L120" s="392">
        <f t="shared" si="72"/>
        <v>0</v>
      </c>
      <c r="M120" s="391">
        <f t="shared" si="73"/>
        <v>0</v>
      </c>
      <c r="N120" s="393">
        <f t="shared" si="74"/>
        <v>0</v>
      </c>
      <c r="O120" s="377">
        <f t="shared" si="99"/>
        <v>0</v>
      </c>
      <c r="P120" s="377">
        <f t="shared" si="75"/>
        <v>0</v>
      </c>
      <c r="Q120" s="378">
        <f t="shared" si="76"/>
        <v>0</v>
      </c>
      <c r="R120" s="377">
        <f t="shared" si="77"/>
        <v>0</v>
      </c>
      <c r="S120" s="377">
        <f t="shared" si="78"/>
        <v>0</v>
      </c>
      <c r="T120" s="378">
        <f t="shared" si="79"/>
        <v>0</v>
      </c>
      <c r="U120" s="379">
        <f t="shared" si="80"/>
        <v>0</v>
      </c>
      <c r="V120" s="390">
        <f t="shared" si="81"/>
        <v>0</v>
      </c>
      <c r="W120" s="351"/>
      <c r="X120" s="346"/>
      <c r="Y120" s="345"/>
      <c r="Z120" s="346"/>
      <c r="AA120" s="345"/>
      <c r="AB120" s="347"/>
      <c r="AC120" s="570">
        <f t="shared" si="82"/>
        <v>0</v>
      </c>
      <c r="AD120" s="571">
        <f t="shared" si="83"/>
        <v>0</v>
      </c>
      <c r="AE120" s="391">
        <f t="shared" si="84"/>
        <v>0</v>
      </c>
      <c r="AF120" s="397">
        <f t="shared" si="85"/>
        <v>0</v>
      </c>
      <c r="AG120" s="377">
        <f t="shared" si="86"/>
        <v>0</v>
      </c>
      <c r="AH120" s="377">
        <f t="shared" si="87"/>
        <v>0</v>
      </c>
      <c r="AI120" s="378">
        <f t="shared" si="88"/>
        <v>0</v>
      </c>
      <c r="AJ120" s="377">
        <f t="shared" si="89"/>
        <v>0</v>
      </c>
      <c r="AK120" s="377">
        <f t="shared" si="90"/>
        <v>0</v>
      </c>
      <c r="AL120" s="378">
        <f t="shared" si="91"/>
        <v>0</v>
      </c>
      <c r="AM120" s="379">
        <f t="shared" si="92"/>
        <v>0</v>
      </c>
      <c r="AN120" s="380">
        <f t="shared" si="93"/>
        <v>0</v>
      </c>
      <c r="AO120" s="61">
        <f t="shared" si="94"/>
        <v>0</v>
      </c>
      <c r="AP120" s="366">
        <f t="shared" si="95"/>
        <v>0</v>
      </c>
      <c r="AQ120" s="366">
        <f t="shared" si="96"/>
        <v>0</v>
      </c>
      <c r="AR120" s="367">
        <f t="shared" si="97"/>
        <v>0</v>
      </c>
      <c r="AS120" s="368">
        <f t="shared" si="98"/>
        <v>0</v>
      </c>
      <c r="AT120" s="233">
        <f t="shared" si="61"/>
        <v>0</v>
      </c>
    </row>
    <row r="121" spans="1:46" hidden="1" x14ac:dyDescent="0.35">
      <c r="A121" s="275"/>
      <c r="B121" s="97">
        <v>115</v>
      </c>
      <c r="C121" s="100">
        <f>VLOOKUP(B:B,'Start List Youth'!C:F,2,FALSE)</f>
        <v>0</v>
      </c>
      <c r="D121" s="127">
        <f>VLOOKUP(B:B,'Start List Youth'!C:F,4,FALSE)</f>
        <v>0</v>
      </c>
      <c r="E121" s="348"/>
      <c r="F121" s="352"/>
      <c r="G121" s="348"/>
      <c r="H121" s="352"/>
      <c r="I121" s="348"/>
      <c r="J121" s="353"/>
      <c r="K121" s="394">
        <f t="shared" si="71"/>
        <v>0</v>
      </c>
      <c r="L121" s="395">
        <f t="shared" si="72"/>
        <v>0</v>
      </c>
      <c r="M121" s="394">
        <f t="shared" si="73"/>
        <v>0</v>
      </c>
      <c r="N121" s="396">
        <f t="shared" si="74"/>
        <v>0</v>
      </c>
      <c r="O121" s="382">
        <f t="shared" si="99"/>
        <v>0</v>
      </c>
      <c r="P121" s="382">
        <f t="shared" si="75"/>
        <v>0</v>
      </c>
      <c r="Q121" s="381">
        <f t="shared" si="76"/>
        <v>0</v>
      </c>
      <c r="R121" s="381">
        <f t="shared" si="77"/>
        <v>0</v>
      </c>
      <c r="S121" s="382">
        <f t="shared" si="78"/>
        <v>0</v>
      </c>
      <c r="T121" s="381">
        <f t="shared" si="79"/>
        <v>0</v>
      </c>
      <c r="U121" s="383">
        <f t="shared" si="80"/>
        <v>0</v>
      </c>
      <c r="V121" s="389">
        <f t="shared" si="81"/>
        <v>0</v>
      </c>
      <c r="W121" s="354"/>
      <c r="X121" s="352"/>
      <c r="Y121" s="348"/>
      <c r="Z121" s="352"/>
      <c r="AA121" s="348"/>
      <c r="AB121" s="353"/>
      <c r="AC121" s="570">
        <f t="shared" si="82"/>
        <v>0</v>
      </c>
      <c r="AD121" s="573">
        <f t="shared" si="83"/>
        <v>0</v>
      </c>
      <c r="AE121" s="394">
        <f t="shared" si="84"/>
        <v>0</v>
      </c>
      <c r="AF121" s="398">
        <f t="shared" si="85"/>
        <v>0</v>
      </c>
      <c r="AG121" s="381">
        <f t="shared" si="86"/>
        <v>0</v>
      </c>
      <c r="AH121" s="382">
        <f t="shared" si="87"/>
        <v>0</v>
      </c>
      <c r="AI121" s="381">
        <f t="shared" si="88"/>
        <v>0</v>
      </c>
      <c r="AJ121" s="382">
        <f t="shared" si="89"/>
        <v>0</v>
      </c>
      <c r="AK121" s="382">
        <f t="shared" si="90"/>
        <v>0</v>
      </c>
      <c r="AL121" s="381">
        <f t="shared" si="91"/>
        <v>0</v>
      </c>
      <c r="AM121" s="383">
        <f t="shared" si="92"/>
        <v>0</v>
      </c>
      <c r="AN121" s="384">
        <f t="shared" si="93"/>
        <v>0</v>
      </c>
      <c r="AO121" s="61">
        <f t="shared" si="94"/>
        <v>0</v>
      </c>
      <c r="AP121" s="366">
        <f t="shared" si="95"/>
        <v>0</v>
      </c>
      <c r="AQ121" s="366">
        <f t="shared" si="96"/>
        <v>0</v>
      </c>
      <c r="AR121" s="367">
        <f t="shared" si="97"/>
        <v>0</v>
      </c>
      <c r="AS121" s="368">
        <f t="shared" si="98"/>
        <v>0</v>
      </c>
      <c r="AT121" s="233">
        <f t="shared" si="61"/>
        <v>0</v>
      </c>
    </row>
    <row r="122" spans="1:46" hidden="1" x14ac:dyDescent="0.35">
      <c r="A122" s="275"/>
      <c r="B122" s="97">
        <v>116</v>
      </c>
      <c r="C122" s="100">
        <f>VLOOKUP(B:B,'Start List Youth'!C:F,2,FALSE)</f>
        <v>0</v>
      </c>
      <c r="D122" s="127">
        <f>VLOOKUP(B:B,'Start List Youth'!C:F,4,FALSE)</f>
        <v>0</v>
      </c>
      <c r="E122" s="345"/>
      <c r="F122" s="346"/>
      <c r="G122" s="345"/>
      <c r="H122" s="346"/>
      <c r="I122" s="345"/>
      <c r="J122" s="347"/>
      <c r="K122" s="391">
        <f t="shared" si="71"/>
        <v>0</v>
      </c>
      <c r="L122" s="392">
        <f t="shared" si="72"/>
        <v>0</v>
      </c>
      <c r="M122" s="391">
        <f t="shared" si="73"/>
        <v>0</v>
      </c>
      <c r="N122" s="393">
        <f t="shared" si="74"/>
        <v>0</v>
      </c>
      <c r="O122" s="377">
        <f t="shared" si="99"/>
        <v>0</v>
      </c>
      <c r="P122" s="377">
        <f t="shared" si="75"/>
        <v>0</v>
      </c>
      <c r="Q122" s="378">
        <f t="shared" si="76"/>
        <v>0</v>
      </c>
      <c r="R122" s="377">
        <f t="shared" si="77"/>
        <v>0</v>
      </c>
      <c r="S122" s="377">
        <f t="shared" si="78"/>
        <v>0</v>
      </c>
      <c r="T122" s="378">
        <f t="shared" si="79"/>
        <v>0</v>
      </c>
      <c r="U122" s="379">
        <f t="shared" si="80"/>
        <v>0</v>
      </c>
      <c r="V122" s="390">
        <f t="shared" si="81"/>
        <v>0</v>
      </c>
      <c r="W122" s="351"/>
      <c r="X122" s="346"/>
      <c r="Y122" s="345"/>
      <c r="Z122" s="346"/>
      <c r="AA122" s="345"/>
      <c r="AB122" s="347"/>
      <c r="AC122" s="570">
        <f t="shared" si="82"/>
        <v>0</v>
      </c>
      <c r="AD122" s="571">
        <f t="shared" si="83"/>
        <v>0</v>
      </c>
      <c r="AE122" s="391">
        <f t="shared" si="84"/>
        <v>0</v>
      </c>
      <c r="AF122" s="397">
        <f t="shared" si="85"/>
        <v>0</v>
      </c>
      <c r="AG122" s="377">
        <f t="shared" si="86"/>
        <v>0</v>
      </c>
      <c r="AH122" s="377">
        <f t="shared" si="87"/>
        <v>0</v>
      </c>
      <c r="AI122" s="378">
        <f t="shared" si="88"/>
        <v>0</v>
      </c>
      <c r="AJ122" s="377">
        <f t="shared" si="89"/>
        <v>0</v>
      </c>
      <c r="AK122" s="377">
        <f t="shared" si="90"/>
        <v>0</v>
      </c>
      <c r="AL122" s="378">
        <f t="shared" si="91"/>
        <v>0</v>
      </c>
      <c r="AM122" s="379">
        <f t="shared" si="92"/>
        <v>0</v>
      </c>
      <c r="AN122" s="380">
        <f t="shared" si="93"/>
        <v>0</v>
      </c>
      <c r="AO122" s="61">
        <f t="shared" si="94"/>
        <v>0</v>
      </c>
      <c r="AP122" s="366">
        <f t="shared" si="95"/>
        <v>0</v>
      </c>
      <c r="AQ122" s="366">
        <f t="shared" si="96"/>
        <v>0</v>
      </c>
      <c r="AR122" s="367">
        <f t="shared" si="97"/>
        <v>0</v>
      </c>
      <c r="AS122" s="368">
        <f t="shared" si="98"/>
        <v>0</v>
      </c>
      <c r="AT122" s="233">
        <f t="shared" si="61"/>
        <v>0</v>
      </c>
    </row>
    <row r="123" spans="1:46" hidden="1" x14ac:dyDescent="0.35">
      <c r="A123" s="275"/>
      <c r="B123" s="97">
        <v>117</v>
      </c>
      <c r="C123" s="100">
        <f>VLOOKUP(B:B,'Start List Youth'!C:F,2,FALSE)</f>
        <v>0</v>
      </c>
      <c r="D123" s="127">
        <f>VLOOKUP(B:B,'Start List Youth'!C:F,4,FALSE)</f>
        <v>0</v>
      </c>
      <c r="E123" s="348"/>
      <c r="F123" s="352"/>
      <c r="G123" s="348"/>
      <c r="H123" s="352"/>
      <c r="I123" s="348"/>
      <c r="J123" s="353"/>
      <c r="K123" s="394">
        <f t="shared" si="71"/>
        <v>0</v>
      </c>
      <c r="L123" s="395">
        <f t="shared" si="72"/>
        <v>0</v>
      </c>
      <c r="M123" s="394">
        <f t="shared" si="73"/>
        <v>0</v>
      </c>
      <c r="N123" s="396">
        <f t="shared" si="74"/>
        <v>0</v>
      </c>
      <c r="O123" s="382">
        <f t="shared" si="99"/>
        <v>0</v>
      </c>
      <c r="P123" s="382">
        <f t="shared" si="75"/>
        <v>0</v>
      </c>
      <c r="Q123" s="381">
        <f t="shared" si="76"/>
        <v>0</v>
      </c>
      <c r="R123" s="381">
        <f t="shared" si="77"/>
        <v>0</v>
      </c>
      <c r="S123" s="382">
        <f t="shared" si="78"/>
        <v>0</v>
      </c>
      <c r="T123" s="381">
        <f t="shared" si="79"/>
        <v>0</v>
      </c>
      <c r="U123" s="383">
        <f t="shared" si="80"/>
        <v>0</v>
      </c>
      <c r="V123" s="389">
        <f t="shared" si="81"/>
        <v>0</v>
      </c>
      <c r="W123" s="354"/>
      <c r="X123" s="352"/>
      <c r="Y123" s="348"/>
      <c r="Z123" s="352"/>
      <c r="AA123" s="348"/>
      <c r="AB123" s="353"/>
      <c r="AC123" s="570">
        <f t="shared" si="82"/>
        <v>0</v>
      </c>
      <c r="AD123" s="573">
        <f t="shared" si="83"/>
        <v>0</v>
      </c>
      <c r="AE123" s="394">
        <f t="shared" si="84"/>
        <v>0</v>
      </c>
      <c r="AF123" s="398">
        <f t="shared" si="85"/>
        <v>0</v>
      </c>
      <c r="AG123" s="381">
        <f t="shared" si="86"/>
        <v>0</v>
      </c>
      <c r="AH123" s="382">
        <f t="shared" si="87"/>
        <v>0</v>
      </c>
      <c r="AI123" s="381">
        <f t="shared" si="88"/>
        <v>0</v>
      </c>
      <c r="AJ123" s="382">
        <f t="shared" si="89"/>
        <v>0</v>
      </c>
      <c r="AK123" s="382">
        <f t="shared" si="90"/>
        <v>0</v>
      </c>
      <c r="AL123" s="381">
        <f t="shared" si="91"/>
        <v>0</v>
      </c>
      <c r="AM123" s="383">
        <f t="shared" si="92"/>
        <v>0</v>
      </c>
      <c r="AN123" s="384">
        <f t="shared" si="93"/>
        <v>0</v>
      </c>
      <c r="AO123" s="61">
        <f t="shared" si="94"/>
        <v>0</v>
      </c>
      <c r="AP123" s="366">
        <f t="shared" si="95"/>
        <v>0</v>
      </c>
      <c r="AQ123" s="366">
        <f t="shared" si="96"/>
        <v>0</v>
      </c>
      <c r="AR123" s="367">
        <f t="shared" si="97"/>
        <v>0</v>
      </c>
      <c r="AS123" s="368">
        <f t="shared" si="98"/>
        <v>0</v>
      </c>
      <c r="AT123" s="233">
        <f t="shared" si="61"/>
        <v>0</v>
      </c>
    </row>
    <row r="124" spans="1:46" hidden="1" x14ac:dyDescent="0.35">
      <c r="A124" s="275"/>
      <c r="B124" s="97">
        <v>118</v>
      </c>
      <c r="C124" s="100">
        <f>VLOOKUP(B:B,'Start List Youth'!C:F,2,FALSE)</f>
        <v>0</v>
      </c>
      <c r="D124" s="127">
        <f>VLOOKUP(B:B,'Start List Youth'!C:F,4,FALSE)</f>
        <v>0</v>
      </c>
      <c r="E124" s="345"/>
      <c r="F124" s="346"/>
      <c r="G124" s="345"/>
      <c r="H124" s="346"/>
      <c r="I124" s="345"/>
      <c r="J124" s="347"/>
      <c r="K124" s="391">
        <f t="shared" si="71"/>
        <v>0</v>
      </c>
      <c r="L124" s="392">
        <f t="shared" si="72"/>
        <v>0</v>
      </c>
      <c r="M124" s="391">
        <f t="shared" si="73"/>
        <v>0</v>
      </c>
      <c r="N124" s="393">
        <f t="shared" si="74"/>
        <v>0</v>
      </c>
      <c r="O124" s="377">
        <f t="shared" si="99"/>
        <v>0</v>
      </c>
      <c r="P124" s="377">
        <f t="shared" si="75"/>
        <v>0</v>
      </c>
      <c r="Q124" s="378">
        <f t="shared" si="76"/>
        <v>0</v>
      </c>
      <c r="R124" s="377">
        <f t="shared" si="77"/>
        <v>0</v>
      </c>
      <c r="S124" s="377">
        <f t="shared" si="78"/>
        <v>0</v>
      </c>
      <c r="T124" s="378">
        <f t="shared" si="79"/>
        <v>0</v>
      </c>
      <c r="U124" s="379">
        <f t="shared" si="80"/>
        <v>0</v>
      </c>
      <c r="V124" s="390">
        <f t="shared" si="81"/>
        <v>0</v>
      </c>
      <c r="W124" s="351"/>
      <c r="X124" s="346"/>
      <c r="Y124" s="345"/>
      <c r="Z124" s="346"/>
      <c r="AA124" s="345"/>
      <c r="AB124" s="347"/>
      <c r="AC124" s="570">
        <f t="shared" si="82"/>
        <v>0</v>
      </c>
      <c r="AD124" s="571">
        <f t="shared" si="83"/>
        <v>0</v>
      </c>
      <c r="AE124" s="391">
        <f t="shared" si="84"/>
        <v>0</v>
      </c>
      <c r="AF124" s="397">
        <f t="shared" si="85"/>
        <v>0</v>
      </c>
      <c r="AG124" s="377">
        <f t="shared" si="86"/>
        <v>0</v>
      </c>
      <c r="AH124" s="377">
        <f t="shared" si="87"/>
        <v>0</v>
      </c>
      <c r="AI124" s="378">
        <f t="shared" si="88"/>
        <v>0</v>
      </c>
      <c r="AJ124" s="377">
        <f t="shared" si="89"/>
        <v>0</v>
      </c>
      <c r="AK124" s="377">
        <f t="shared" si="90"/>
        <v>0</v>
      </c>
      <c r="AL124" s="378">
        <f t="shared" si="91"/>
        <v>0</v>
      </c>
      <c r="AM124" s="379">
        <f t="shared" si="92"/>
        <v>0</v>
      </c>
      <c r="AN124" s="380">
        <f t="shared" si="93"/>
        <v>0</v>
      </c>
      <c r="AO124" s="61">
        <f t="shared" si="94"/>
        <v>0</v>
      </c>
      <c r="AP124" s="366">
        <f t="shared" si="95"/>
        <v>0</v>
      </c>
      <c r="AQ124" s="366">
        <f t="shared" si="96"/>
        <v>0</v>
      </c>
      <c r="AR124" s="367">
        <f t="shared" si="97"/>
        <v>0</v>
      </c>
      <c r="AS124" s="368">
        <f t="shared" si="98"/>
        <v>0</v>
      </c>
      <c r="AT124" s="233">
        <f t="shared" si="61"/>
        <v>0</v>
      </c>
    </row>
    <row r="125" spans="1:46" hidden="1" x14ac:dyDescent="0.35">
      <c r="A125" s="275"/>
      <c r="B125" s="97">
        <v>119</v>
      </c>
      <c r="C125" s="100">
        <f>VLOOKUP(B:B,'Start List Youth'!C:F,2,FALSE)</f>
        <v>0</v>
      </c>
      <c r="D125" s="127">
        <f>VLOOKUP(B:B,'Start List Youth'!C:F,4,FALSE)</f>
        <v>0</v>
      </c>
      <c r="E125" s="348"/>
      <c r="F125" s="352"/>
      <c r="G125" s="348"/>
      <c r="H125" s="352"/>
      <c r="I125" s="348"/>
      <c r="J125" s="353"/>
      <c r="K125" s="394">
        <f t="shared" si="71"/>
        <v>0</v>
      </c>
      <c r="L125" s="395">
        <f t="shared" si="72"/>
        <v>0</v>
      </c>
      <c r="M125" s="394">
        <f t="shared" si="73"/>
        <v>0</v>
      </c>
      <c r="N125" s="396">
        <f t="shared" si="74"/>
        <v>0</v>
      </c>
      <c r="O125" s="382">
        <f t="shared" si="99"/>
        <v>0</v>
      </c>
      <c r="P125" s="382">
        <f t="shared" si="75"/>
        <v>0</v>
      </c>
      <c r="Q125" s="381">
        <f t="shared" si="76"/>
        <v>0</v>
      </c>
      <c r="R125" s="381">
        <f t="shared" si="77"/>
        <v>0</v>
      </c>
      <c r="S125" s="382">
        <f t="shared" si="78"/>
        <v>0</v>
      </c>
      <c r="T125" s="381">
        <f t="shared" si="79"/>
        <v>0</v>
      </c>
      <c r="U125" s="383">
        <f t="shared" si="80"/>
        <v>0</v>
      </c>
      <c r="V125" s="389">
        <f t="shared" si="81"/>
        <v>0</v>
      </c>
      <c r="W125" s="354"/>
      <c r="X125" s="352"/>
      <c r="Y125" s="348"/>
      <c r="Z125" s="352"/>
      <c r="AA125" s="348"/>
      <c r="AB125" s="353"/>
      <c r="AC125" s="570">
        <f t="shared" si="82"/>
        <v>0</v>
      </c>
      <c r="AD125" s="573">
        <f t="shared" si="83"/>
        <v>0</v>
      </c>
      <c r="AE125" s="394">
        <f t="shared" si="84"/>
        <v>0</v>
      </c>
      <c r="AF125" s="398">
        <f t="shared" si="85"/>
        <v>0</v>
      </c>
      <c r="AG125" s="381">
        <f t="shared" si="86"/>
        <v>0</v>
      </c>
      <c r="AH125" s="382">
        <f t="shared" si="87"/>
        <v>0</v>
      </c>
      <c r="AI125" s="381">
        <f t="shared" si="88"/>
        <v>0</v>
      </c>
      <c r="AJ125" s="382">
        <f t="shared" si="89"/>
        <v>0</v>
      </c>
      <c r="AK125" s="382">
        <f t="shared" si="90"/>
        <v>0</v>
      </c>
      <c r="AL125" s="381">
        <f t="shared" si="91"/>
        <v>0</v>
      </c>
      <c r="AM125" s="383">
        <f t="shared" si="92"/>
        <v>0</v>
      </c>
      <c r="AN125" s="384">
        <f t="shared" si="93"/>
        <v>0</v>
      </c>
      <c r="AO125" s="61">
        <f t="shared" si="94"/>
        <v>0</v>
      </c>
      <c r="AP125" s="366">
        <f t="shared" si="95"/>
        <v>0</v>
      </c>
      <c r="AQ125" s="366">
        <f t="shared" si="96"/>
        <v>0</v>
      </c>
      <c r="AR125" s="367">
        <f t="shared" si="97"/>
        <v>0</v>
      </c>
      <c r="AS125" s="368">
        <f t="shared" si="98"/>
        <v>0</v>
      </c>
      <c r="AT125" s="233">
        <f t="shared" si="61"/>
        <v>0</v>
      </c>
    </row>
    <row r="126" spans="1:46" hidden="1" x14ac:dyDescent="0.35">
      <c r="A126" s="275"/>
      <c r="B126" s="97">
        <v>120</v>
      </c>
      <c r="C126" s="100">
        <f>VLOOKUP(B:B,'Start List Youth'!C:F,2,FALSE)</f>
        <v>0</v>
      </c>
      <c r="D126" s="127">
        <f>VLOOKUP(B:B,'Start List Youth'!C:F,4,FALSE)</f>
        <v>0</v>
      </c>
      <c r="E126" s="345"/>
      <c r="F126" s="346"/>
      <c r="G126" s="345"/>
      <c r="H126" s="346"/>
      <c r="I126" s="345"/>
      <c r="J126" s="347"/>
      <c r="K126" s="391">
        <f t="shared" si="71"/>
        <v>0</v>
      </c>
      <c r="L126" s="392">
        <f t="shared" si="72"/>
        <v>0</v>
      </c>
      <c r="M126" s="391">
        <f t="shared" si="73"/>
        <v>0</v>
      </c>
      <c r="N126" s="393">
        <f t="shared" si="74"/>
        <v>0</v>
      </c>
      <c r="O126" s="377">
        <f t="shared" si="99"/>
        <v>0</v>
      </c>
      <c r="P126" s="377">
        <f t="shared" si="75"/>
        <v>0</v>
      </c>
      <c r="Q126" s="378">
        <f t="shared" si="76"/>
        <v>0</v>
      </c>
      <c r="R126" s="377">
        <f t="shared" si="77"/>
        <v>0</v>
      </c>
      <c r="S126" s="377">
        <f t="shared" si="78"/>
        <v>0</v>
      </c>
      <c r="T126" s="378">
        <f t="shared" si="79"/>
        <v>0</v>
      </c>
      <c r="U126" s="379">
        <f t="shared" si="80"/>
        <v>0</v>
      </c>
      <c r="V126" s="390">
        <f t="shared" si="81"/>
        <v>0</v>
      </c>
      <c r="W126" s="351"/>
      <c r="X126" s="346"/>
      <c r="Y126" s="345"/>
      <c r="Z126" s="346"/>
      <c r="AA126" s="345"/>
      <c r="AB126" s="347"/>
      <c r="AC126" s="570">
        <f t="shared" si="82"/>
        <v>0</v>
      </c>
      <c r="AD126" s="571">
        <f t="shared" si="83"/>
        <v>0</v>
      </c>
      <c r="AE126" s="391">
        <f t="shared" si="84"/>
        <v>0</v>
      </c>
      <c r="AF126" s="397">
        <f t="shared" si="85"/>
        <v>0</v>
      </c>
      <c r="AG126" s="377">
        <f t="shared" si="86"/>
        <v>0</v>
      </c>
      <c r="AH126" s="377">
        <f t="shared" si="87"/>
        <v>0</v>
      </c>
      <c r="AI126" s="378">
        <f t="shared" si="88"/>
        <v>0</v>
      </c>
      <c r="AJ126" s="377">
        <f t="shared" si="89"/>
        <v>0</v>
      </c>
      <c r="AK126" s="377">
        <f t="shared" si="90"/>
        <v>0</v>
      </c>
      <c r="AL126" s="378">
        <f t="shared" si="91"/>
        <v>0</v>
      </c>
      <c r="AM126" s="379">
        <f t="shared" si="92"/>
        <v>0</v>
      </c>
      <c r="AN126" s="380">
        <f t="shared" si="93"/>
        <v>0</v>
      </c>
      <c r="AO126" s="61">
        <f t="shared" si="94"/>
        <v>0</v>
      </c>
      <c r="AP126" s="366">
        <f t="shared" si="95"/>
        <v>0</v>
      </c>
      <c r="AQ126" s="366">
        <f t="shared" si="96"/>
        <v>0</v>
      </c>
      <c r="AR126" s="367">
        <f t="shared" si="97"/>
        <v>0</v>
      </c>
      <c r="AS126" s="368">
        <f t="shared" si="98"/>
        <v>0</v>
      </c>
      <c r="AT126" s="233">
        <f t="shared" si="61"/>
        <v>0</v>
      </c>
    </row>
    <row r="127" spans="1:46" hidden="1" x14ac:dyDescent="0.35">
      <c r="A127" s="275"/>
      <c r="B127" s="97">
        <v>121</v>
      </c>
      <c r="C127" s="100">
        <f>VLOOKUP(B:B,'Start List Youth'!C:F,2,FALSE)</f>
        <v>0</v>
      </c>
      <c r="D127" s="127">
        <f>VLOOKUP(B:B,'Start List Youth'!C:F,4,FALSE)</f>
        <v>0</v>
      </c>
      <c r="E127" s="348"/>
      <c r="F127" s="352"/>
      <c r="G127" s="348"/>
      <c r="H127" s="352"/>
      <c r="I127" s="348"/>
      <c r="J127" s="353"/>
      <c r="K127" s="394">
        <f t="shared" si="71"/>
        <v>0</v>
      </c>
      <c r="L127" s="395">
        <f t="shared" si="72"/>
        <v>0</v>
      </c>
      <c r="M127" s="394">
        <f t="shared" si="73"/>
        <v>0</v>
      </c>
      <c r="N127" s="396">
        <f t="shared" si="74"/>
        <v>0</v>
      </c>
      <c r="O127" s="382">
        <f t="shared" si="99"/>
        <v>0</v>
      </c>
      <c r="P127" s="382">
        <f t="shared" si="75"/>
        <v>0</v>
      </c>
      <c r="Q127" s="381">
        <f t="shared" si="76"/>
        <v>0</v>
      </c>
      <c r="R127" s="381">
        <f t="shared" si="77"/>
        <v>0</v>
      </c>
      <c r="S127" s="382">
        <f t="shared" si="78"/>
        <v>0</v>
      </c>
      <c r="T127" s="381">
        <f t="shared" si="79"/>
        <v>0</v>
      </c>
      <c r="U127" s="383">
        <f t="shared" si="80"/>
        <v>0</v>
      </c>
      <c r="V127" s="389">
        <f t="shared" si="81"/>
        <v>0</v>
      </c>
      <c r="W127" s="354"/>
      <c r="X127" s="352"/>
      <c r="Y127" s="348"/>
      <c r="Z127" s="352"/>
      <c r="AA127" s="348"/>
      <c r="AB127" s="353"/>
      <c r="AC127" s="570">
        <f t="shared" si="82"/>
        <v>0</v>
      </c>
      <c r="AD127" s="573">
        <f t="shared" si="83"/>
        <v>0</v>
      </c>
      <c r="AE127" s="394">
        <f t="shared" si="84"/>
        <v>0</v>
      </c>
      <c r="AF127" s="398">
        <f t="shared" si="85"/>
        <v>0</v>
      </c>
      <c r="AG127" s="381">
        <f t="shared" si="86"/>
        <v>0</v>
      </c>
      <c r="AH127" s="382">
        <f t="shared" si="87"/>
        <v>0</v>
      </c>
      <c r="AI127" s="381">
        <f t="shared" si="88"/>
        <v>0</v>
      </c>
      <c r="AJ127" s="382">
        <f t="shared" si="89"/>
        <v>0</v>
      </c>
      <c r="AK127" s="382">
        <f t="shared" si="90"/>
        <v>0</v>
      </c>
      <c r="AL127" s="381">
        <f t="shared" si="91"/>
        <v>0</v>
      </c>
      <c r="AM127" s="383">
        <f t="shared" si="92"/>
        <v>0</v>
      </c>
      <c r="AN127" s="384">
        <f t="shared" si="93"/>
        <v>0</v>
      </c>
      <c r="AO127" s="61">
        <f t="shared" si="94"/>
        <v>0</v>
      </c>
      <c r="AP127" s="366">
        <f t="shared" si="95"/>
        <v>0</v>
      </c>
      <c r="AQ127" s="366">
        <f t="shared" si="96"/>
        <v>0</v>
      </c>
      <c r="AR127" s="367">
        <f t="shared" si="97"/>
        <v>0</v>
      </c>
      <c r="AS127" s="368">
        <f t="shared" si="98"/>
        <v>0</v>
      </c>
      <c r="AT127" s="233">
        <f t="shared" si="61"/>
        <v>0</v>
      </c>
    </row>
    <row r="128" spans="1:46" hidden="1" x14ac:dyDescent="0.35">
      <c r="A128" s="275"/>
      <c r="B128" s="97">
        <v>122</v>
      </c>
      <c r="C128" s="100">
        <f>VLOOKUP(B:B,'Start List Youth'!C:F,2,FALSE)</f>
        <v>0</v>
      </c>
      <c r="D128" s="127">
        <f>VLOOKUP(B:B,'Start List Youth'!C:F,4,FALSE)</f>
        <v>0</v>
      </c>
      <c r="E128" s="345"/>
      <c r="F128" s="346"/>
      <c r="G128" s="345"/>
      <c r="H128" s="346"/>
      <c r="I128" s="345"/>
      <c r="J128" s="347"/>
      <c r="K128" s="391">
        <f t="shared" si="71"/>
        <v>0</v>
      </c>
      <c r="L128" s="392">
        <f t="shared" si="72"/>
        <v>0</v>
      </c>
      <c r="M128" s="391">
        <f t="shared" si="73"/>
        <v>0</v>
      </c>
      <c r="N128" s="393">
        <f t="shared" si="74"/>
        <v>0</v>
      </c>
      <c r="O128" s="377">
        <f t="shared" si="99"/>
        <v>0</v>
      </c>
      <c r="P128" s="377">
        <f t="shared" si="75"/>
        <v>0</v>
      </c>
      <c r="Q128" s="378">
        <f t="shared" si="76"/>
        <v>0</v>
      </c>
      <c r="R128" s="377">
        <f t="shared" si="77"/>
        <v>0</v>
      </c>
      <c r="S128" s="377">
        <f t="shared" si="78"/>
        <v>0</v>
      </c>
      <c r="T128" s="378">
        <f t="shared" si="79"/>
        <v>0</v>
      </c>
      <c r="U128" s="379">
        <f t="shared" si="80"/>
        <v>0</v>
      </c>
      <c r="V128" s="390">
        <f t="shared" si="81"/>
        <v>0</v>
      </c>
      <c r="W128" s="351"/>
      <c r="X128" s="346"/>
      <c r="Y128" s="345"/>
      <c r="Z128" s="346"/>
      <c r="AA128" s="345"/>
      <c r="AB128" s="347"/>
      <c r="AC128" s="570">
        <f t="shared" si="82"/>
        <v>0</v>
      </c>
      <c r="AD128" s="571">
        <f t="shared" si="83"/>
        <v>0</v>
      </c>
      <c r="AE128" s="391">
        <f t="shared" si="84"/>
        <v>0</v>
      </c>
      <c r="AF128" s="397">
        <f t="shared" si="85"/>
        <v>0</v>
      </c>
      <c r="AG128" s="377">
        <f t="shared" si="86"/>
        <v>0</v>
      </c>
      <c r="AH128" s="377">
        <f t="shared" si="87"/>
        <v>0</v>
      </c>
      <c r="AI128" s="378">
        <f t="shared" si="88"/>
        <v>0</v>
      </c>
      <c r="AJ128" s="377">
        <f t="shared" si="89"/>
        <v>0</v>
      </c>
      <c r="AK128" s="377">
        <f t="shared" si="90"/>
        <v>0</v>
      </c>
      <c r="AL128" s="378">
        <f t="shared" si="91"/>
        <v>0</v>
      </c>
      <c r="AM128" s="379">
        <f t="shared" si="92"/>
        <v>0</v>
      </c>
      <c r="AN128" s="380">
        <f t="shared" si="93"/>
        <v>0</v>
      </c>
      <c r="AO128" s="61">
        <f t="shared" si="94"/>
        <v>0</v>
      </c>
      <c r="AP128" s="366">
        <f t="shared" si="95"/>
        <v>0</v>
      </c>
      <c r="AQ128" s="366">
        <f t="shared" si="96"/>
        <v>0</v>
      </c>
      <c r="AR128" s="367">
        <f t="shared" si="97"/>
        <v>0</v>
      </c>
      <c r="AS128" s="368">
        <f t="shared" si="98"/>
        <v>0</v>
      </c>
      <c r="AT128" s="233">
        <f t="shared" si="61"/>
        <v>0</v>
      </c>
    </row>
    <row r="129" spans="1:46" hidden="1" x14ac:dyDescent="0.35">
      <c r="A129" s="275"/>
      <c r="B129" s="97">
        <v>123</v>
      </c>
      <c r="C129" s="100">
        <f>VLOOKUP(B:B,'Start List Youth'!C:F,2,FALSE)</f>
        <v>0</v>
      </c>
      <c r="D129" s="127">
        <f>VLOOKUP(B:B,'Start List Youth'!C:F,4,FALSE)</f>
        <v>0</v>
      </c>
      <c r="E129" s="348"/>
      <c r="F129" s="352"/>
      <c r="G129" s="348"/>
      <c r="H129" s="352"/>
      <c r="I129" s="348"/>
      <c r="J129" s="353"/>
      <c r="K129" s="394">
        <f t="shared" si="71"/>
        <v>0</v>
      </c>
      <c r="L129" s="395">
        <f t="shared" si="72"/>
        <v>0</v>
      </c>
      <c r="M129" s="394">
        <f t="shared" si="73"/>
        <v>0</v>
      </c>
      <c r="N129" s="396">
        <f t="shared" si="74"/>
        <v>0</v>
      </c>
      <c r="O129" s="382">
        <f t="shared" si="99"/>
        <v>0</v>
      </c>
      <c r="P129" s="382">
        <f t="shared" si="75"/>
        <v>0</v>
      </c>
      <c r="Q129" s="381">
        <f t="shared" si="76"/>
        <v>0</v>
      </c>
      <c r="R129" s="381">
        <f t="shared" si="77"/>
        <v>0</v>
      </c>
      <c r="S129" s="382">
        <f t="shared" si="78"/>
        <v>0</v>
      </c>
      <c r="T129" s="381">
        <f t="shared" si="79"/>
        <v>0</v>
      </c>
      <c r="U129" s="383">
        <f t="shared" si="80"/>
        <v>0</v>
      </c>
      <c r="V129" s="389">
        <f t="shared" si="81"/>
        <v>0</v>
      </c>
      <c r="W129" s="354"/>
      <c r="X129" s="352"/>
      <c r="Y129" s="348"/>
      <c r="Z129" s="352"/>
      <c r="AA129" s="348"/>
      <c r="AB129" s="353"/>
      <c r="AC129" s="570">
        <f t="shared" si="82"/>
        <v>0</v>
      </c>
      <c r="AD129" s="573">
        <f t="shared" si="83"/>
        <v>0</v>
      </c>
      <c r="AE129" s="394">
        <f t="shared" si="84"/>
        <v>0</v>
      </c>
      <c r="AF129" s="398">
        <f t="shared" si="85"/>
        <v>0</v>
      </c>
      <c r="AG129" s="381">
        <f t="shared" si="86"/>
        <v>0</v>
      </c>
      <c r="AH129" s="382">
        <f t="shared" si="87"/>
        <v>0</v>
      </c>
      <c r="AI129" s="381">
        <f t="shared" si="88"/>
        <v>0</v>
      </c>
      <c r="AJ129" s="382">
        <f t="shared" si="89"/>
        <v>0</v>
      </c>
      <c r="AK129" s="382">
        <f t="shared" si="90"/>
        <v>0</v>
      </c>
      <c r="AL129" s="381">
        <f t="shared" si="91"/>
        <v>0</v>
      </c>
      <c r="AM129" s="383">
        <f t="shared" si="92"/>
        <v>0</v>
      </c>
      <c r="AN129" s="384">
        <f t="shared" si="93"/>
        <v>0</v>
      </c>
      <c r="AO129" s="61">
        <f t="shared" si="94"/>
        <v>0</v>
      </c>
      <c r="AP129" s="366">
        <f t="shared" si="95"/>
        <v>0</v>
      </c>
      <c r="AQ129" s="366">
        <f t="shared" si="96"/>
        <v>0</v>
      </c>
      <c r="AR129" s="367">
        <f t="shared" si="97"/>
        <v>0</v>
      </c>
      <c r="AS129" s="368">
        <f t="shared" si="98"/>
        <v>0</v>
      </c>
      <c r="AT129" s="233">
        <f t="shared" si="61"/>
        <v>0</v>
      </c>
    </row>
    <row r="130" spans="1:46" hidden="1" x14ac:dyDescent="0.35">
      <c r="A130" s="275"/>
      <c r="B130" s="97">
        <v>124</v>
      </c>
      <c r="C130" s="100">
        <f>VLOOKUP(B:B,'Start List Youth'!C:F,2,FALSE)</f>
        <v>0</v>
      </c>
      <c r="D130" s="127">
        <f>VLOOKUP(B:B,'Start List Youth'!C:F,4,FALSE)</f>
        <v>0</v>
      </c>
      <c r="E130" s="345"/>
      <c r="F130" s="346"/>
      <c r="G130" s="345"/>
      <c r="H130" s="346"/>
      <c r="I130" s="345"/>
      <c r="J130" s="347"/>
      <c r="K130" s="391">
        <f t="shared" si="71"/>
        <v>0</v>
      </c>
      <c r="L130" s="392">
        <f t="shared" si="72"/>
        <v>0</v>
      </c>
      <c r="M130" s="391">
        <f t="shared" si="73"/>
        <v>0</v>
      </c>
      <c r="N130" s="393">
        <f t="shared" si="74"/>
        <v>0</v>
      </c>
      <c r="O130" s="377">
        <f t="shared" si="99"/>
        <v>0</v>
      </c>
      <c r="P130" s="377">
        <f t="shared" si="75"/>
        <v>0</v>
      </c>
      <c r="Q130" s="378">
        <f t="shared" si="76"/>
        <v>0</v>
      </c>
      <c r="R130" s="377">
        <f t="shared" si="77"/>
        <v>0</v>
      </c>
      <c r="S130" s="377">
        <f t="shared" si="78"/>
        <v>0</v>
      </c>
      <c r="T130" s="378">
        <f t="shared" si="79"/>
        <v>0</v>
      </c>
      <c r="U130" s="379">
        <f t="shared" si="80"/>
        <v>0</v>
      </c>
      <c r="V130" s="390">
        <f t="shared" si="81"/>
        <v>0</v>
      </c>
      <c r="W130" s="351"/>
      <c r="X130" s="346"/>
      <c r="Y130" s="345"/>
      <c r="Z130" s="346"/>
      <c r="AA130" s="345"/>
      <c r="AB130" s="347"/>
      <c r="AC130" s="570">
        <f t="shared" si="82"/>
        <v>0</v>
      </c>
      <c r="AD130" s="571">
        <f t="shared" si="83"/>
        <v>0</v>
      </c>
      <c r="AE130" s="391">
        <f t="shared" si="84"/>
        <v>0</v>
      </c>
      <c r="AF130" s="397">
        <f t="shared" si="85"/>
        <v>0</v>
      </c>
      <c r="AG130" s="377">
        <f t="shared" si="86"/>
        <v>0</v>
      </c>
      <c r="AH130" s="377">
        <f t="shared" si="87"/>
        <v>0</v>
      </c>
      <c r="AI130" s="378">
        <f t="shared" si="88"/>
        <v>0</v>
      </c>
      <c r="AJ130" s="377">
        <f t="shared" si="89"/>
        <v>0</v>
      </c>
      <c r="AK130" s="377">
        <f t="shared" si="90"/>
        <v>0</v>
      </c>
      <c r="AL130" s="378">
        <f t="shared" si="91"/>
        <v>0</v>
      </c>
      <c r="AM130" s="379">
        <f t="shared" si="92"/>
        <v>0</v>
      </c>
      <c r="AN130" s="380">
        <f t="shared" si="93"/>
        <v>0</v>
      </c>
      <c r="AO130" s="61">
        <f t="shared" si="94"/>
        <v>0</v>
      </c>
      <c r="AP130" s="366">
        <f t="shared" si="95"/>
        <v>0</v>
      </c>
      <c r="AQ130" s="366">
        <f t="shared" si="96"/>
        <v>0</v>
      </c>
      <c r="AR130" s="367">
        <f t="shared" si="97"/>
        <v>0</v>
      </c>
      <c r="AS130" s="368">
        <f t="shared" si="98"/>
        <v>0</v>
      </c>
      <c r="AT130" s="233">
        <f t="shared" si="61"/>
        <v>0</v>
      </c>
    </row>
    <row r="131" spans="1:46" hidden="1" x14ac:dyDescent="0.35">
      <c r="A131" s="275"/>
      <c r="B131" s="97">
        <v>125</v>
      </c>
      <c r="C131" s="100">
        <f>VLOOKUP(B:B,'Start List Youth'!C:F,2,FALSE)</f>
        <v>0</v>
      </c>
      <c r="D131" s="127">
        <f>VLOOKUP(B:B,'Start List Youth'!C:F,4,FALSE)</f>
        <v>0</v>
      </c>
      <c r="E131" s="348"/>
      <c r="F131" s="352"/>
      <c r="G131" s="348"/>
      <c r="H131" s="352"/>
      <c r="I131" s="348"/>
      <c r="J131" s="353"/>
      <c r="K131" s="394">
        <f t="shared" si="71"/>
        <v>0</v>
      </c>
      <c r="L131" s="395">
        <f t="shared" si="72"/>
        <v>0</v>
      </c>
      <c r="M131" s="394">
        <f t="shared" si="73"/>
        <v>0</v>
      </c>
      <c r="N131" s="396">
        <f t="shared" si="74"/>
        <v>0</v>
      </c>
      <c r="O131" s="382">
        <f t="shared" si="99"/>
        <v>0</v>
      </c>
      <c r="P131" s="382">
        <f t="shared" si="75"/>
        <v>0</v>
      </c>
      <c r="Q131" s="381">
        <f t="shared" si="76"/>
        <v>0</v>
      </c>
      <c r="R131" s="381">
        <f t="shared" si="77"/>
        <v>0</v>
      </c>
      <c r="S131" s="382">
        <f t="shared" si="78"/>
        <v>0</v>
      </c>
      <c r="T131" s="381">
        <f t="shared" si="79"/>
        <v>0</v>
      </c>
      <c r="U131" s="383">
        <f t="shared" si="80"/>
        <v>0</v>
      </c>
      <c r="V131" s="389">
        <f t="shared" si="81"/>
        <v>0</v>
      </c>
      <c r="W131" s="354"/>
      <c r="X131" s="352"/>
      <c r="Y131" s="348"/>
      <c r="Z131" s="352"/>
      <c r="AA131" s="348"/>
      <c r="AB131" s="353"/>
      <c r="AC131" s="570">
        <f t="shared" si="82"/>
        <v>0</v>
      </c>
      <c r="AD131" s="573">
        <f t="shared" si="83"/>
        <v>0</v>
      </c>
      <c r="AE131" s="394">
        <f t="shared" si="84"/>
        <v>0</v>
      </c>
      <c r="AF131" s="398">
        <f t="shared" si="85"/>
        <v>0</v>
      </c>
      <c r="AG131" s="381">
        <f t="shared" si="86"/>
        <v>0</v>
      </c>
      <c r="AH131" s="382">
        <f t="shared" si="87"/>
        <v>0</v>
      </c>
      <c r="AI131" s="381">
        <f t="shared" si="88"/>
        <v>0</v>
      </c>
      <c r="AJ131" s="382">
        <f t="shared" si="89"/>
        <v>0</v>
      </c>
      <c r="AK131" s="382">
        <f t="shared" si="90"/>
        <v>0</v>
      </c>
      <c r="AL131" s="381">
        <f t="shared" si="91"/>
        <v>0</v>
      </c>
      <c r="AM131" s="383">
        <f t="shared" si="92"/>
        <v>0</v>
      </c>
      <c r="AN131" s="384">
        <f t="shared" si="93"/>
        <v>0</v>
      </c>
      <c r="AO131" s="61">
        <f t="shared" si="94"/>
        <v>0</v>
      </c>
      <c r="AP131" s="366">
        <f t="shared" si="95"/>
        <v>0</v>
      </c>
      <c r="AQ131" s="366">
        <f t="shared" si="96"/>
        <v>0</v>
      </c>
      <c r="AR131" s="367">
        <f t="shared" si="97"/>
        <v>0</v>
      </c>
      <c r="AS131" s="368">
        <f t="shared" si="98"/>
        <v>0</v>
      </c>
      <c r="AT131" s="233">
        <f t="shared" si="61"/>
        <v>0</v>
      </c>
    </row>
    <row r="132" spans="1:46" hidden="1" x14ac:dyDescent="0.35">
      <c r="A132" s="275"/>
      <c r="B132" s="97">
        <v>126</v>
      </c>
      <c r="C132" s="100">
        <f>VLOOKUP(B:B,'Start List Youth'!C:F,2,FALSE)</f>
        <v>0</v>
      </c>
      <c r="D132" s="127">
        <f>VLOOKUP(B:B,'Start List Youth'!C:F,4,FALSE)</f>
        <v>0</v>
      </c>
      <c r="E132" s="345"/>
      <c r="F132" s="346"/>
      <c r="G132" s="345"/>
      <c r="H132" s="346"/>
      <c r="I132" s="345"/>
      <c r="J132" s="347"/>
      <c r="K132" s="391">
        <f t="shared" si="71"/>
        <v>0</v>
      </c>
      <c r="L132" s="392">
        <f t="shared" si="72"/>
        <v>0</v>
      </c>
      <c r="M132" s="391">
        <f t="shared" si="73"/>
        <v>0</v>
      </c>
      <c r="N132" s="393">
        <f t="shared" si="74"/>
        <v>0</v>
      </c>
      <c r="O132" s="377">
        <f t="shared" si="99"/>
        <v>0</v>
      </c>
      <c r="P132" s="377">
        <f t="shared" si="75"/>
        <v>0</v>
      </c>
      <c r="Q132" s="378">
        <f t="shared" si="76"/>
        <v>0</v>
      </c>
      <c r="R132" s="377">
        <f t="shared" si="77"/>
        <v>0</v>
      </c>
      <c r="S132" s="377">
        <f t="shared" si="78"/>
        <v>0</v>
      </c>
      <c r="T132" s="378">
        <f t="shared" si="79"/>
        <v>0</v>
      </c>
      <c r="U132" s="379">
        <f t="shared" si="80"/>
        <v>0</v>
      </c>
      <c r="V132" s="390">
        <f t="shared" si="81"/>
        <v>0</v>
      </c>
      <c r="W132" s="351"/>
      <c r="X132" s="346"/>
      <c r="Y132" s="345"/>
      <c r="Z132" s="346"/>
      <c r="AA132" s="345"/>
      <c r="AB132" s="347"/>
      <c r="AC132" s="570">
        <f t="shared" si="82"/>
        <v>0</v>
      </c>
      <c r="AD132" s="571">
        <f t="shared" si="83"/>
        <v>0</v>
      </c>
      <c r="AE132" s="391">
        <f t="shared" si="84"/>
        <v>0</v>
      </c>
      <c r="AF132" s="397">
        <f t="shared" si="85"/>
        <v>0</v>
      </c>
      <c r="AG132" s="377">
        <f t="shared" si="86"/>
        <v>0</v>
      </c>
      <c r="AH132" s="377">
        <f t="shared" si="87"/>
        <v>0</v>
      </c>
      <c r="AI132" s="378">
        <f t="shared" si="88"/>
        <v>0</v>
      </c>
      <c r="AJ132" s="377">
        <f t="shared" si="89"/>
        <v>0</v>
      </c>
      <c r="AK132" s="377">
        <f t="shared" si="90"/>
        <v>0</v>
      </c>
      <c r="AL132" s="378">
        <f t="shared" si="91"/>
        <v>0</v>
      </c>
      <c r="AM132" s="379">
        <f t="shared" si="92"/>
        <v>0</v>
      </c>
      <c r="AN132" s="380">
        <f t="shared" si="93"/>
        <v>0</v>
      </c>
      <c r="AO132" s="61">
        <f t="shared" si="94"/>
        <v>0</v>
      </c>
      <c r="AP132" s="366">
        <f t="shared" si="95"/>
        <v>0</v>
      </c>
      <c r="AQ132" s="366">
        <f t="shared" si="96"/>
        <v>0</v>
      </c>
      <c r="AR132" s="367">
        <f t="shared" si="97"/>
        <v>0</v>
      </c>
      <c r="AS132" s="368">
        <f t="shared" si="98"/>
        <v>0</v>
      </c>
      <c r="AT132" s="233">
        <f t="shared" si="61"/>
        <v>0</v>
      </c>
    </row>
    <row r="133" spans="1:46" hidden="1" x14ac:dyDescent="0.35">
      <c r="A133" s="275"/>
      <c r="B133" s="97">
        <v>127</v>
      </c>
      <c r="C133" s="100">
        <f>VLOOKUP(B:B,'Start List Youth'!C:F,2,FALSE)</f>
        <v>0</v>
      </c>
      <c r="D133" s="127">
        <f>VLOOKUP(B:B,'Start List Youth'!C:F,4,FALSE)</f>
        <v>0</v>
      </c>
      <c r="E133" s="348"/>
      <c r="F133" s="352"/>
      <c r="G133" s="348"/>
      <c r="H133" s="352"/>
      <c r="I133" s="348"/>
      <c r="J133" s="353"/>
      <c r="K133" s="394">
        <f t="shared" si="71"/>
        <v>0</v>
      </c>
      <c r="L133" s="395">
        <f t="shared" si="72"/>
        <v>0</v>
      </c>
      <c r="M133" s="394">
        <f t="shared" si="73"/>
        <v>0</v>
      </c>
      <c r="N133" s="396">
        <f t="shared" si="74"/>
        <v>0</v>
      </c>
      <c r="O133" s="382">
        <f t="shared" si="99"/>
        <v>0</v>
      </c>
      <c r="P133" s="382">
        <f t="shared" si="75"/>
        <v>0</v>
      </c>
      <c r="Q133" s="381">
        <f t="shared" si="76"/>
        <v>0</v>
      </c>
      <c r="R133" s="381">
        <f t="shared" si="77"/>
        <v>0</v>
      </c>
      <c r="S133" s="382">
        <f t="shared" si="78"/>
        <v>0</v>
      </c>
      <c r="T133" s="381">
        <f t="shared" si="79"/>
        <v>0</v>
      </c>
      <c r="U133" s="383">
        <f t="shared" si="80"/>
        <v>0</v>
      </c>
      <c r="V133" s="389">
        <f t="shared" si="81"/>
        <v>0</v>
      </c>
      <c r="W133" s="354"/>
      <c r="X133" s="352"/>
      <c r="Y133" s="348"/>
      <c r="Z133" s="352"/>
      <c r="AA133" s="348"/>
      <c r="AB133" s="353"/>
      <c r="AC133" s="570">
        <f t="shared" si="82"/>
        <v>0</v>
      </c>
      <c r="AD133" s="573">
        <f t="shared" si="83"/>
        <v>0</v>
      </c>
      <c r="AE133" s="394">
        <f t="shared" si="84"/>
        <v>0</v>
      </c>
      <c r="AF133" s="398">
        <f t="shared" si="85"/>
        <v>0</v>
      </c>
      <c r="AG133" s="381">
        <f t="shared" si="86"/>
        <v>0</v>
      </c>
      <c r="AH133" s="382">
        <f t="shared" si="87"/>
        <v>0</v>
      </c>
      <c r="AI133" s="381">
        <f t="shared" si="88"/>
        <v>0</v>
      </c>
      <c r="AJ133" s="382">
        <f t="shared" si="89"/>
        <v>0</v>
      </c>
      <c r="AK133" s="382">
        <f t="shared" si="90"/>
        <v>0</v>
      </c>
      <c r="AL133" s="381">
        <f t="shared" si="91"/>
        <v>0</v>
      </c>
      <c r="AM133" s="383">
        <f t="shared" si="92"/>
        <v>0</v>
      </c>
      <c r="AN133" s="384">
        <f t="shared" si="93"/>
        <v>0</v>
      </c>
      <c r="AO133" s="61">
        <f t="shared" si="94"/>
        <v>0</v>
      </c>
      <c r="AP133" s="366">
        <f t="shared" si="95"/>
        <v>0</v>
      </c>
      <c r="AQ133" s="366">
        <f t="shared" si="96"/>
        <v>0</v>
      </c>
      <c r="AR133" s="367">
        <f t="shared" si="97"/>
        <v>0</v>
      </c>
      <c r="AS133" s="368">
        <f t="shared" si="98"/>
        <v>0</v>
      </c>
      <c r="AT133" s="233">
        <f t="shared" si="61"/>
        <v>0</v>
      </c>
    </row>
    <row r="134" spans="1:46" hidden="1" x14ac:dyDescent="0.35">
      <c r="A134" s="275"/>
      <c r="B134" s="97">
        <v>128</v>
      </c>
      <c r="C134" s="100">
        <f>VLOOKUP(B:B,'Start List Youth'!C:F,2,FALSE)</f>
        <v>0</v>
      </c>
      <c r="D134" s="127">
        <f>VLOOKUP(B:B,'Start List Youth'!C:F,4,FALSE)</f>
        <v>0</v>
      </c>
      <c r="E134" s="345"/>
      <c r="F134" s="346"/>
      <c r="G134" s="345"/>
      <c r="H134" s="346"/>
      <c r="I134" s="345"/>
      <c r="J134" s="347"/>
      <c r="K134" s="391">
        <f t="shared" si="71"/>
        <v>0</v>
      </c>
      <c r="L134" s="392">
        <f t="shared" si="72"/>
        <v>0</v>
      </c>
      <c r="M134" s="391">
        <f t="shared" si="73"/>
        <v>0</v>
      </c>
      <c r="N134" s="393">
        <f t="shared" si="74"/>
        <v>0</v>
      </c>
      <c r="O134" s="377">
        <f t="shared" si="99"/>
        <v>0</v>
      </c>
      <c r="P134" s="377">
        <f t="shared" si="75"/>
        <v>0</v>
      </c>
      <c r="Q134" s="378">
        <f t="shared" si="76"/>
        <v>0</v>
      </c>
      <c r="R134" s="377">
        <f t="shared" si="77"/>
        <v>0</v>
      </c>
      <c r="S134" s="377">
        <f t="shared" si="78"/>
        <v>0</v>
      </c>
      <c r="T134" s="378">
        <f t="shared" si="79"/>
        <v>0</v>
      </c>
      <c r="U134" s="379">
        <f t="shared" si="80"/>
        <v>0</v>
      </c>
      <c r="V134" s="390">
        <f t="shared" si="81"/>
        <v>0</v>
      </c>
      <c r="W134" s="351"/>
      <c r="X134" s="346"/>
      <c r="Y134" s="345"/>
      <c r="Z134" s="346"/>
      <c r="AA134" s="345"/>
      <c r="AB134" s="347"/>
      <c r="AC134" s="570">
        <f t="shared" si="82"/>
        <v>0</v>
      </c>
      <c r="AD134" s="571">
        <f t="shared" si="83"/>
        <v>0</v>
      </c>
      <c r="AE134" s="391">
        <f t="shared" si="84"/>
        <v>0</v>
      </c>
      <c r="AF134" s="397">
        <f t="shared" si="85"/>
        <v>0</v>
      </c>
      <c r="AG134" s="377">
        <f t="shared" si="86"/>
        <v>0</v>
      </c>
      <c r="AH134" s="377">
        <f t="shared" si="87"/>
        <v>0</v>
      </c>
      <c r="AI134" s="378">
        <f t="shared" si="88"/>
        <v>0</v>
      </c>
      <c r="AJ134" s="377">
        <f t="shared" si="89"/>
        <v>0</v>
      </c>
      <c r="AK134" s="377">
        <f t="shared" si="90"/>
        <v>0</v>
      </c>
      <c r="AL134" s="378">
        <f t="shared" si="91"/>
        <v>0</v>
      </c>
      <c r="AM134" s="379">
        <f t="shared" si="92"/>
        <v>0</v>
      </c>
      <c r="AN134" s="380">
        <f t="shared" si="93"/>
        <v>0</v>
      </c>
      <c r="AO134" s="61">
        <f t="shared" si="94"/>
        <v>0</v>
      </c>
      <c r="AP134" s="366">
        <f t="shared" si="95"/>
        <v>0</v>
      </c>
      <c r="AQ134" s="366">
        <f t="shared" si="96"/>
        <v>0</v>
      </c>
      <c r="AR134" s="367">
        <f t="shared" si="97"/>
        <v>0</v>
      </c>
      <c r="AS134" s="368">
        <f t="shared" si="98"/>
        <v>0</v>
      </c>
      <c r="AT134" s="233">
        <f t="shared" si="61"/>
        <v>0</v>
      </c>
    </row>
    <row r="135" spans="1:46" hidden="1" x14ac:dyDescent="0.35">
      <c r="A135" s="275"/>
      <c r="B135" s="97">
        <v>129</v>
      </c>
      <c r="C135" s="100">
        <f>VLOOKUP(B:B,'Start List Youth'!C:F,2,FALSE)</f>
        <v>0</v>
      </c>
      <c r="D135" s="127">
        <f>VLOOKUP(B:B,'Start List Youth'!C:F,4,FALSE)</f>
        <v>0</v>
      </c>
      <c r="E135" s="348"/>
      <c r="F135" s="352"/>
      <c r="G135" s="348"/>
      <c r="H135" s="352"/>
      <c r="I135" s="348"/>
      <c r="J135" s="353"/>
      <c r="K135" s="394">
        <f t="shared" si="71"/>
        <v>0</v>
      </c>
      <c r="L135" s="395">
        <f t="shared" si="72"/>
        <v>0</v>
      </c>
      <c r="M135" s="394">
        <f t="shared" si="73"/>
        <v>0</v>
      </c>
      <c r="N135" s="396">
        <f t="shared" si="74"/>
        <v>0</v>
      </c>
      <c r="O135" s="382">
        <f t="shared" si="99"/>
        <v>0</v>
      </c>
      <c r="P135" s="382">
        <f t="shared" si="75"/>
        <v>0</v>
      </c>
      <c r="Q135" s="381">
        <f t="shared" si="76"/>
        <v>0</v>
      </c>
      <c r="R135" s="381">
        <f t="shared" si="77"/>
        <v>0</v>
      </c>
      <c r="S135" s="382">
        <f t="shared" si="78"/>
        <v>0</v>
      </c>
      <c r="T135" s="381">
        <f t="shared" si="79"/>
        <v>0</v>
      </c>
      <c r="U135" s="383">
        <f t="shared" si="80"/>
        <v>0</v>
      </c>
      <c r="V135" s="389">
        <f t="shared" si="81"/>
        <v>0</v>
      </c>
      <c r="W135" s="354"/>
      <c r="X135" s="352"/>
      <c r="Y135" s="348"/>
      <c r="Z135" s="352"/>
      <c r="AA135" s="348"/>
      <c r="AB135" s="353"/>
      <c r="AC135" s="570">
        <f t="shared" si="82"/>
        <v>0</v>
      </c>
      <c r="AD135" s="573">
        <f t="shared" si="83"/>
        <v>0</v>
      </c>
      <c r="AE135" s="394">
        <f t="shared" si="84"/>
        <v>0</v>
      </c>
      <c r="AF135" s="398">
        <f t="shared" si="85"/>
        <v>0</v>
      </c>
      <c r="AG135" s="381">
        <f t="shared" si="86"/>
        <v>0</v>
      </c>
      <c r="AH135" s="382">
        <f t="shared" si="87"/>
        <v>0</v>
      </c>
      <c r="AI135" s="381">
        <f t="shared" si="88"/>
        <v>0</v>
      </c>
      <c r="AJ135" s="382">
        <f t="shared" si="89"/>
        <v>0</v>
      </c>
      <c r="AK135" s="382">
        <f t="shared" si="90"/>
        <v>0</v>
      </c>
      <c r="AL135" s="381">
        <f t="shared" si="91"/>
        <v>0</v>
      </c>
      <c r="AM135" s="383">
        <f t="shared" si="92"/>
        <v>0</v>
      </c>
      <c r="AN135" s="384">
        <f t="shared" si="93"/>
        <v>0</v>
      </c>
      <c r="AO135" s="61">
        <f t="shared" si="94"/>
        <v>0</v>
      </c>
      <c r="AP135" s="366">
        <f t="shared" si="95"/>
        <v>0</v>
      </c>
      <c r="AQ135" s="366">
        <f t="shared" si="96"/>
        <v>0</v>
      </c>
      <c r="AR135" s="367">
        <f t="shared" si="97"/>
        <v>0</v>
      </c>
      <c r="AS135" s="368">
        <f t="shared" si="98"/>
        <v>0</v>
      </c>
      <c r="AT135" s="233">
        <f t="shared" si="61"/>
        <v>0</v>
      </c>
    </row>
    <row r="136" spans="1:46" hidden="1" x14ac:dyDescent="0.35">
      <c r="A136" s="275"/>
      <c r="B136" s="97">
        <v>130</v>
      </c>
      <c r="C136" s="100">
        <f>VLOOKUP(B:B,'Start List Youth'!C:F,2,FALSE)</f>
        <v>0</v>
      </c>
      <c r="D136" s="127">
        <f>VLOOKUP(B:B,'Start List Youth'!C:F,4,FALSE)</f>
        <v>0</v>
      </c>
      <c r="E136" s="345"/>
      <c r="F136" s="346"/>
      <c r="G136" s="345"/>
      <c r="H136" s="346"/>
      <c r="I136" s="345"/>
      <c r="J136" s="347"/>
      <c r="K136" s="391">
        <f t="shared" si="71"/>
        <v>0</v>
      </c>
      <c r="L136" s="392">
        <f t="shared" si="72"/>
        <v>0</v>
      </c>
      <c r="M136" s="391">
        <f t="shared" si="73"/>
        <v>0</v>
      </c>
      <c r="N136" s="393">
        <f t="shared" si="74"/>
        <v>0</v>
      </c>
      <c r="O136" s="377">
        <f t="shared" si="99"/>
        <v>0</v>
      </c>
      <c r="P136" s="377">
        <f t="shared" si="75"/>
        <v>0</v>
      </c>
      <c r="Q136" s="378">
        <f t="shared" si="76"/>
        <v>0</v>
      </c>
      <c r="R136" s="377">
        <f t="shared" si="77"/>
        <v>0</v>
      </c>
      <c r="S136" s="377">
        <f t="shared" si="78"/>
        <v>0</v>
      </c>
      <c r="T136" s="378">
        <f t="shared" si="79"/>
        <v>0</v>
      </c>
      <c r="U136" s="379">
        <f t="shared" si="80"/>
        <v>0</v>
      </c>
      <c r="V136" s="390">
        <f t="shared" si="81"/>
        <v>0</v>
      </c>
      <c r="W136" s="351"/>
      <c r="X136" s="346"/>
      <c r="Y136" s="345"/>
      <c r="Z136" s="346"/>
      <c r="AA136" s="345"/>
      <c r="AB136" s="347"/>
      <c r="AC136" s="570">
        <f t="shared" si="82"/>
        <v>0</v>
      </c>
      <c r="AD136" s="571">
        <f t="shared" si="83"/>
        <v>0</v>
      </c>
      <c r="AE136" s="391">
        <f t="shared" si="84"/>
        <v>0</v>
      </c>
      <c r="AF136" s="397">
        <f t="shared" si="85"/>
        <v>0</v>
      </c>
      <c r="AG136" s="377">
        <f t="shared" si="86"/>
        <v>0</v>
      </c>
      <c r="AH136" s="377">
        <f t="shared" si="87"/>
        <v>0</v>
      </c>
      <c r="AI136" s="378">
        <f t="shared" si="88"/>
        <v>0</v>
      </c>
      <c r="AJ136" s="377">
        <f t="shared" si="89"/>
        <v>0</v>
      </c>
      <c r="AK136" s="377">
        <f t="shared" si="90"/>
        <v>0</v>
      </c>
      <c r="AL136" s="378">
        <f t="shared" si="91"/>
        <v>0</v>
      </c>
      <c r="AM136" s="379">
        <f t="shared" si="92"/>
        <v>0</v>
      </c>
      <c r="AN136" s="380">
        <f t="shared" si="93"/>
        <v>0</v>
      </c>
      <c r="AO136" s="61">
        <f t="shared" si="94"/>
        <v>0</v>
      </c>
      <c r="AP136" s="366">
        <f t="shared" si="95"/>
        <v>0</v>
      </c>
      <c r="AQ136" s="366">
        <f t="shared" si="96"/>
        <v>0</v>
      </c>
      <c r="AR136" s="367">
        <f t="shared" si="97"/>
        <v>0</v>
      </c>
      <c r="AS136" s="368">
        <f t="shared" si="98"/>
        <v>0</v>
      </c>
      <c r="AT136" s="233">
        <f t="shared" si="61"/>
        <v>0</v>
      </c>
    </row>
    <row r="137" spans="1:46" hidden="1" x14ac:dyDescent="0.35">
      <c r="A137" s="275"/>
      <c r="B137" s="97">
        <v>131</v>
      </c>
      <c r="C137" s="100">
        <f>VLOOKUP(B:B,'Start List Youth'!C:F,2,FALSE)</f>
        <v>0</v>
      </c>
      <c r="D137" s="127">
        <f>VLOOKUP(B:B,'Start List Youth'!C:F,4,FALSE)</f>
        <v>0</v>
      </c>
      <c r="E137" s="348"/>
      <c r="F137" s="352"/>
      <c r="G137" s="348"/>
      <c r="H137" s="352"/>
      <c r="I137" s="348"/>
      <c r="J137" s="353"/>
      <c r="K137" s="394">
        <f t="shared" si="71"/>
        <v>0</v>
      </c>
      <c r="L137" s="395">
        <f t="shared" si="72"/>
        <v>0</v>
      </c>
      <c r="M137" s="394">
        <f t="shared" si="73"/>
        <v>0</v>
      </c>
      <c r="N137" s="396">
        <f t="shared" si="74"/>
        <v>0</v>
      </c>
      <c r="O137" s="382">
        <f t="shared" si="99"/>
        <v>0</v>
      </c>
      <c r="P137" s="382">
        <f t="shared" si="75"/>
        <v>0</v>
      </c>
      <c r="Q137" s="381">
        <f t="shared" si="76"/>
        <v>0</v>
      </c>
      <c r="R137" s="381">
        <f t="shared" si="77"/>
        <v>0</v>
      </c>
      <c r="S137" s="382">
        <f t="shared" si="78"/>
        <v>0</v>
      </c>
      <c r="T137" s="381">
        <f t="shared" si="79"/>
        <v>0</v>
      </c>
      <c r="U137" s="383">
        <f t="shared" si="80"/>
        <v>0</v>
      </c>
      <c r="V137" s="389">
        <f t="shared" si="81"/>
        <v>0</v>
      </c>
      <c r="W137" s="354"/>
      <c r="X137" s="352"/>
      <c r="Y137" s="348"/>
      <c r="Z137" s="352"/>
      <c r="AA137" s="348"/>
      <c r="AB137" s="353"/>
      <c r="AC137" s="570">
        <f t="shared" si="82"/>
        <v>0</v>
      </c>
      <c r="AD137" s="573">
        <f t="shared" si="83"/>
        <v>0</v>
      </c>
      <c r="AE137" s="394">
        <f t="shared" si="84"/>
        <v>0</v>
      </c>
      <c r="AF137" s="398">
        <f t="shared" si="85"/>
        <v>0</v>
      </c>
      <c r="AG137" s="381">
        <f t="shared" si="86"/>
        <v>0</v>
      </c>
      <c r="AH137" s="382">
        <f t="shared" si="87"/>
        <v>0</v>
      </c>
      <c r="AI137" s="381">
        <f t="shared" si="88"/>
        <v>0</v>
      </c>
      <c r="AJ137" s="382">
        <f t="shared" si="89"/>
        <v>0</v>
      </c>
      <c r="AK137" s="382">
        <f t="shared" si="90"/>
        <v>0</v>
      </c>
      <c r="AL137" s="381">
        <f t="shared" si="91"/>
        <v>0</v>
      </c>
      <c r="AM137" s="383">
        <f t="shared" si="92"/>
        <v>0</v>
      </c>
      <c r="AN137" s="384">
        <f t="shared" si="93"/>
        <v>0</v>
      </c>
      <c r="AO137" s="61">
        <f t="shared" si="94"/>
        <v>0</v>
      </c>
      <c r="AP137" s="366">
        <f t="shared" si="95"/>
        <v>0</v>
      </c>
      <c r="AQ137" s="366">
        <f t="shared" si="96"/>
        <v>0</v>
      </c>
      <c r="AR137" s="367">
        <f t="shared" si="97"/>
        <v>0</v>
      </c>
      <c r="AS137" s="368">
        <f t="shared" si="98"/>
        <v>0</v>
      </c>
      <c r="AT137" s="233">
        <f t="shared" ref="AT137:AT155" si="100">+AS137/$AS$6/$AT$6</f>
        <v>0</v>
      </c>
    </row>
    <row r="138" spans="1:46" hidden="1" x14ac:dyDescent="0.35">
      <c r="A138" s="275"/>
      <c r="B138" s="97">
        <v>132</v>
      </c>
      <c r="C138" s="100">
        <f>VLOOKUP(B:B,'Start List Youth'!C:F,2,FALSE)</f>
        <v>0</v>
      </c>
      <c r="D138" s="127">
        <f>VLOOKUP(B:B,'Start List Youth'!C:F,4,FALSE)</f>
        <v>0</v>
      </c>
      <c r="E138" s="345"/>
      <c r="F138" s="346"/>
      <c r="G138" s="345"/>
      <c r="H138" s="346"/>
      <c r="I138" s="345"/>
      <c r="J138" s="347"/>
      <c r="K138" s="391">
        <f t="shared" si="71"/>
        <v>0</v>
      </c>
      <c r="L138" s="392">
        <f t="shared" si="72"/>
        <v>0</v>
      </c>
      <c r="M138" s="391">
        <f t="shared" si="73"/>
        <v>0</v>
      </c>
      <c r="N138" s="393">
        <f t="shared" si="74"/>
        <v>0</v>
      </c>
      <c r="O138" s="377">
        <f t="shared" si="99"/>
        <v>0</v>
      </c>
      <c r="P138" s="377">
        <f t="shared" si="75"/>
        <v>0</v>
      </c>
      <c r="Q138" s="378">
        <f t="shared" si="76"/>
        <v>0</v>
      </c>
      <c r="R138" s="377">
        <f t="shared" si="77"/>
        <v>0</v>
      </c>
      <c r="S138" s="377">
        <f t="shared" si="78"/>
        <v>0</v>
      </c>
      <c r="T138" s="378">
        <f t="shared" si="79"/>
        <v>0</v>
      </c>
      <c r="U138" s="379">
        <f t="shared" si="80"/>
        <v>0</v>
      </c>
      <c r="V138" s="390">
        <f t="shared" si="81"/>
        <v>0</v>
      </c>
      <c r="W138" s="351"/>
      <c r="X138" s="346"/>
      <c r="Y138" s="345"/>
      <c r="Z138" s="346"/>
      <c r="AA138" s="345"/>
      <c r="AB138" s="347"/>
      <c r="AC138" s="570">
        <f t="shared" si="82"/>
        <v>0</v>
      </c>
      <c r="AD138" s="571">
        <f t="shared" si="83"/>
        <v>0</v>
      </c>
      <c r="AE138" s="391">
        <f t="shared" si="84"/>
        <v>0</v>
      </c>
      <c r="AF138" s="397">
        <f t="shared" si="85"/>
        <v>0</v>
      </c>
      <c r="AG138" s="377">
        <f t="shared" si="86"/>
        <v>0</v>
      </c>
      <c r="AH138" s="377">
        <f t="shared" si="87"/>
        <v>0</v>
      </c>
      <c r="AI138" s="378">
        <f t="shared" si="88"/>
        <v>0</v>
      </c>
      <c r="AJ138" s="377">
        <f t="shared" si="89"/>
        <v>0</v>
      </c>
      <c r="AK138" s="377">
        <f t="shared" si="90"/>
        <v>0</v>
      </c>
      <c r="AL138" s="378">
        <f t="shared" si="91"/>
        <v>0</v>
      </c>
      <c r="AM138" s="379">
        <f t="shared" si="92"/>
        <v>0</v>
      </c>
      <c r="AN138" s="380">
        <f t="shared" si="93"/>
        <v>0</v>
      </c>
      <c r="AO138" s="61">
        <f t="shared" si="94"/>
        <v>0</v>
      </c>
      <c r="AP138" s="366">
        <f t="shared" si="95"/>
        <v>0</v>
      </c>
      <c r="AQ138" s="366">
        <f t="shared" si="96"/>
        <v>0</v>
      </c>
      <c r="AR138" s="367">
        <f t="shared" si="97"/>
        <v>0</v>
      </c>
      <c r="AS138" s="368">
        <f t="shared" si="98"/>
        <v>0</v>
      </c>
      <c r="AT138" s="233">
        <f t="shared" si="100"/>
        <v>0</v>
      </c>
    </row>
    <row r="139" spans="1:46" hidden="1" x14ac:dyDescent="0.35">
      <c r="A139" s="275"/>
      <c r="B139" s="97">
        <v>133</v>
      </c>
      <c r="C139" s="100">
        <f>VLOOKUP(B:B,'Start List Youth'!C:F,2,FALSE)</f>
        <v>0</v>
      </c>
      <c r="D139" s="127">
        <f>VLOOKUP(B:B,'Start List Youth'!C:F,4,FALSE)</f>
        <v>0</v>
      </c>
      <c r="E139" s="348"/>
      <c r="F139" s="352"/>
      <c r="G139" s="348"/>
      <c r="H139" s="352"/>
      <c r="I139" s="348"/>
      <c r="J139" s="353"/>
      <c r="K139" s="394">
        <f t="shared" si="71"/>
        <v>0</v>
      </c>
      <c r="L139" s="395">
        <f t="shared" si="72"/>
        <v>0</v>
      </c>
      <c r="M139" s="394">
        <f t="shared" si="73"/>
        <v>0</v>
      </c>
      <c r="N139" s="396">
        <f t="shared" si="74"/>
        <v>0</v>
      </c>
      <c r="O139" s="382">
        <f t="shared" si="99"/>
        <v>0</v>
      </c>
      <c r="P139" s="382">
        <f t="shared" si="75"/>
        <v>0</v>
      </c>
      <c r="Q139" s="381">
        <f t="shared" si="76"/>
        <v>0</v>
      </c>
      <c r="R139" s="381">
        <f t="shared" si="77"/>
        <v>0</v>
      </c>
      <c r="S139" s="382">
        <f t="shared" si="78"/>
        <v>0</v>
      </c>
      <c r="T139" s="381">
        <f t="shared" si="79"/>
        <v>0</v>
      </c>
      <c r="U139" s="383">
        <f t="shared" si="80"/>
        <v>0</v>
      </c>
      <c r="V139" s="389">
        <f t="shared" si="81"/>
        <v>0</v>
      </c>
      <c r="W139" s="354"/>
      <c r="X139" s="352"/>
      <c r="Y139" s="348"/>
      <c r="Z139" s="352"/>
      <c r="AA139" s="348"/>
      <c r="AB139" s="353"/>
      <c r="AC139" s="570">
        <f t="shared" si="82"/>
        <v>0</v>
      </c>
      <c r="AD139" s="573">
        <f t="shared" si="83"/>
        <v>0</v>
      </c>
      <c r="AE139" s="394">
        <f t="shared" si="84"/>
        <v>0</v>
      </c>
      <c r="AF139" s="398">
        <f t="shared" si="85"/>
        <v>0</v>
      </c>
      <c r="AG139" s="381">
        <f t="shared" si="86"/>
        <v>0</v>
      </c>
      <c r="AH139" s="382">
        <f t="shared" si="87"/>
        <v>0</v>
      </c>
      <c r="AI139" s="381">
        <f t="shared" si="88"/>
        <v>0</v>
      </c>
      <c r="AJ139" s="382">
        <f t="shared" si="89"/>
        <v>0</v>
      </c>
      <c r="AK139" s="382">
        <f t="shared" si="90"/>
        <v>0</v>
      </c>
      <c r="AL139" s="381">
        <f t="shared" si="91"/>
        <v>0</v>
      </c>
      <c r="AM139" s="383">
        <f t="shared" si="92"/>
        <v>0</v>
      </c>
      <c r="AN139" s="384">
        <f t="shared" si="93"/>
        <v>0</v>
      </c>
      <c r="AO139" s="61">
        <f t="shared" si="94"/>
        <v>0</v>
      </c>
      <c r="AP139" s="366">
        <f t="shared" si="95"/>
        <v>0</v>
      </c>
      <c r="AQ139" s="366">
        <f t="shared" si="96"/>
        <v>0</v>
      </c>
      <c r="AR139" s="367">
        <f t="shared" si="97"/>
        <v>0</v>
      </c>
      <c r="AS139" s="368">
        <f t="shared" si="98"/>
        <v>0</v>
      </c>
      <c r="AT139" s="233">
        <f t="shared" si="100"/>
        <v>0</v>
      </c>
    </row>
    <row r="140" spans="1:46" hidden="1" x14ac:dyDescent="0.35">
      <c r="A140" s="275"/>
      <c r="B140" s="97">
        <v>134</v>
      </c>
      <c r="C140" s="100">
        <f>VLOOKUP(B:B,'Start List Youth'!C:F,2,FALSE)</f>
        <v>0</v>
      </c>
      <c r="D140" s="127">
        <f>VLOOKUP(B:B,'Start List Youth'!C:F,4,FALSE)</f>
        <v>0</v>
      </c>
      <c r="E140" s="345"/>
      <c r="F140" s="346"/>
      <c r="G140" s="345"/>
      <c r="H140" s="346"/>
      <c r="I140" s="345"/>
      <c r="J140" s="347"/>
      <c r="K140" s="391">
        <f t="shared" si="71"/>
        <v>0</v>
      </c>
      <c r="L140" s="392">
        <f t="shared" si="72"/>
        <v>0</v>
      </c>
      <c r="M140" s="391">
        <f t="shared" si="73"/>
        <v>0</v>
      </c>
      <c r="N140" s="393">
        <f t="shared" si="74"/>
        <v>0</v>
      </c>
      <c r="O140" s="377">
        <f t="shared" si="99"/>
        <v>0</v>
      </c>
      <c r="P140" s="377">
        <f t="shared" si="75"/>
        <v>0</v>
      </c>
      <c r="Q140" s="378">
        <f t="shared" si="76"/>
        <v>0</v>
      </c>
      <c r="R140" s="377">
        <f t="shared" si="77"/>
        <v>0</v>
      </c>
      <c r="S140" s="377">
        <f t="shared" si="78"/>
        <v>0</v>
      </c>
      <c r="T140" s="378">
        <f t="shared" si="79"/>
        <v>0</v>
      </c>
      <c r="U140" s="379">
        <f t="shared" si="80"/>
        <v>0</v>
      </c>
      <c r="V140" s="390">
        <f t="shared" si="81"/>
        <v>0</v>
      </c>
      <c r="W140" s="351"/>
      <c r="X140" s="346"/>
      <c r="Y140" s="345"/>
      <c r="Z140" s="346"/>
      <c r="AA140" s="345"/>
      <c r="AB140" s="347"/>
      <c r="AC140" s="570">
        <f t="shared" si="82"/>
        <v>0</v>
      </c>
      <c r="AD140" s="571">
        <f t="shared" si="83"/>
        <v>0</v>
      </c>
      <c r="AE140" s="391">
        <f t="shared" si="84"/>
        <v>0</v>
      </c>
      <c r="AF140" s="397">
        <f t="shared" si="85"/>
        <v>0</v>
      </c>
      <c r="AG140" s="377">
        <f t="shared" si="86"/>
        <v>0</v>
      </c>
      <c r="AH140" s="377">
        <f t="shared" si="87"/>
        <v>0</v>
      </c>
      <c r="AI140" s="378">
        <f t="shared" si="88"/>
        <v>0</v>
      </c>
      <c r="AJ140" s="377">
        <f t="shared" si="89"/>
        <v>0</v>
      </c>
      <c r="AK140" s="377">
        <f t="shared" si="90"/>
        <v>0</v>
      </c>
      <c r="AL140" s="378">
        <f t="shared" si="91"/>
        <v>0</v>
      </c>
      <c r="AM140" s="379">
        <f t="shared" si="92"/>
        <v>0</v>
      </c>
      <c r="AN140" s="380">
        <f t="shared" si="93"/>
        <v>0</v>
      </c>
      <c r="AO140" s="61">
        <f t="shared" si="94"/>
        <v>0</v>
      </c>
      <c r="AP140" s="366">
        <f t="shared" si="95"/>
        <v>0</v>
      </c>
      <c r="AQ140" s="366">
        <f t="shared" si="96"/>
        <v>0</v>
      </c>
      <c r="AR140" s="367">
        <f t="shared" si="97"/>
        <v>0</v>
      </c>
      <c r="AS140" s="368">
        <f t="shared" si="98"/>
        <v>0</v>
      </c>
      <c r="AT140" s="233">
        <f t="shared" si="100"/>
        <v>0</v>
      </c>
    </row>
    <row r="141" spans="1:46" hidden="1" x14ac:dyDescent="0.35">
      <c r="A141" s="275"/>
      <c r="B141" s="97">
        <v>135</v>
      </c>
      <c r="C141" s="100">
        <f>VLOOKUP(B:B,'Start List Youth'!C:F,2,FALSE)</f>
        <v>0</v>
      </c>
      <c r="D141" s="127">
        <f>VLOOKUP(B:B,'Start List Youth'!C:F,4,FALSE)</f>
        <v>0</v>
      </c>
      <c r="E141" s="348"/>
      <c r="F141" s="352"/>
      <c r="G141" s="348"/>
      <c r="H141" s="352"/>
      <c r="I141" s="348"/>
      <c r="J141" s="353"/>
      <c r="K141" s="394">
        <f t="shared" si="71"/>
        <v>0</v>
      </c>
      <c r="L141" s="395">
        <f t="shared" si="72"/>
        <v>0</v>
      </c>
      <c r="M141" s="394">
        <f t="shared" si="73"/>
        <v>0</v>
      </c>
      <c r="N141" s="396">
        <f t="shared" si="74"/>
        <v>0</v>
      </c>
      <c r="O141" s="382">
        <f t="shared" si="99"/>
        <v>0</v>
      </c>
      <c r="P141" s="382">
        <f t="shared" si="75"/>
        <v>0</v>
      </c>
      <c r="Q141" s="381">
        <f t="shared" si="76"/>
        <v>0</v>
      </c>
      <c r="R141" s="381">
        <f t="shared" si="77"/>
        <v>0</v>
      </c>
      <c r="S141" s="382">
        <f t="shared" si="78"/>
        <v>0</v>
      </c>
      <c r="T141" s="381">
        <f t="shared" si="79"/>
        <v>0</v>
      </c>
      <c r="U141" s="383">
        <f t="shared" si="80"/>
        <v>0</v>
      </c>
      <c r="V141" s="389">
        <f t="shared" si="81"/>
        <v>0</v>
      </c>
      <c r="W141" s="354"/>
      <c r="X141" s="352"/>
      <c r="Y141" s="348"/>
      <c r="Z141" s="352"/>
      <c r="AA141" s="348"/>
      <c r="AB141" s="353"/>
      <c r="AC141" s="570">
        <f t="shared" si="82"/>
        <v>0</v>
      </c>
      <c r="AD141" s="573">
        <f t="shared" si="83"/>
        <v>0</v>
      </c>
      <c r="AE141" s="394">
        <f t="shared" si="84"/>
        <v>0</v>
      </c>
      <c r="AF141" s="398">
        <f t="shared" si="85"/>
        <v>0</v>
      </c>
      <c r="AG141" s="381">
        <f t="shared" si="86"/>
        <v>0</v>
      </c>
      <c r="AH141" s="382">
        <f t="shared" si="87"/>
        <v>0</v>
      </c>
      <c r="AI141" s="381">
        <f t="shared" si="88"/>
        <v>0</v>
      </c>
      <c r="AJ141" s="382">
        <f t="shared" si="89"/>
        <v>0</v>
      </c>
      <c r="AK141" s="382">
        <f t="shared" si="90"/>
        <v>0</v>
      </c>
      <c r="AL141" s="381">
        <f t="shared" si="91"/>
        <v>0</v>
      </c>
      <c r="AM141" s="383">
        <f t="shared" si="92"/>
        <v>0</v>
      </c>
      <c r="AN141" s="384">
        <f t="shared" si="93"/>
        <v>0</v>
      </c>
      <c r="AO141" s="61">
        <f t="shared" si="94"/>
        <v>0</v>
      </c>
      <c r="AP141" s="366">
        <f t="shared" si="95"/>
        <v>0</v>
      </c>
      <c r="AQ141" s="366">
        <f t="shared" si="96"/>
        <v>0</v>
      </c>
      <c r="AR141" s="367">
        <f t="shared" si="97"/>
        <v>0</v>
      </c>
      <c r="AS141" s="368">
        <f t="shared" si="98"/>
        <v>0</v>
      </c>
      <c r="AT141" s="233">
        <f t="shared" si="100"/>
        <v>0</v>
      </c>
    </row>
    <row r="142" spans="1:46" hidden="1" x14ac:dyDescent="0.35">
      <c r="A142" s="275"/>
      <c r="B142" s="97">
        <v>136</v>
      </c>
      <c r="C142" s="100">
        <f>VLOOKUP(B:B,'Start List Youth'!C:F,2,FALSE)</f>
        <v>0</v>
      </c>
      <c r="D142" s="127">
        <f>VLOOKUP(B:B,'Start List Youth'!C:F,4,FALSE)</f>
        <v>0</v>
      </c>
      <c r="E142" s="345"/>
      <c r="F142" s="346"/>
      <c r="G142" s="345"/>
      <c r="H142" s="346"/>
      <c r="I142" s="345"/>
      <c r="J142" s="347"/>
      <c r="K142" s="391">
        <f t="shared" si="71"/>
        <v>0</v>
      </c>
      <c r="L142" s="392">
        <f t="shared" si="72"/>
        <v>0</v>
      </c>
      <c r="M142" s="391">
        <f t="shared" si="73"/>
        <v>0</v>
      </c>
      <c r="N142" s="393">
        <f t="shared" si="74"/>
        <v>0</v>
      </c>
      <c r="O142" s="377">
        <f t="shared" si="99"/>
        <v>0</v>
      </c>
      <c r="P142" s="377">
        <f t="shared" si="75"/>
        <v>0</v>
      </c>
      <c r="Q142" s="378">
        <f t="shared" si="76"/>
        <v>0</v>
      </c>
      <c r="R142" s="377">
        <f t="shared" si="77"/>
        <v>0</v>
      </c>
      <c r="S142" s="377">
        <f t="shared" si="78"/>
        <v>0</v>
      </c>
      <c r="T142" s="378">
        <f t="shared" si="79"/>
        <v>0</v>
      </c>
      <c r="U142" s="379">
        <f t="shared" si="80"/>
        <v>0</v>
      </c>
      <c r="V142" s="390">
        <f t="shared" si="81"/>
        <v>0</v>
      </c>
      <c r="W142" s="351"/>
      <c r="X142" s="346"/>
      <c r="Y142" s="345"/>
      <c r="Z142" s="346"/>
      <c r="AA142" s="345"/>
      <c r="AB142" s="347"/>
      <c r="AC142" s="570">
        <f t="shared" si="82"/>
        <v>0</v>
      </c>
      <c r="AD142" s="571">
        <f t="shared" si="83"/>
        <v>0</v>
      </c>
      <c r="AE142" s="391">
        <f t="shared" si="84"/>
        <v>0</v>
      </c>
      <c r="AF142" s="397">
        <f t="shared" si="85"/>
        <v>0</v>
      </c>
      <c r="AG142" s="377">
        <f t="shared" si="86"/>
        <v>0</v>
      </c>
      <c r="AH142" s="377">
        <f t="shared" si="87"/>
        <v>0</v>
      </c>
      <c r="AI142" s="378">
        <f t="shared" si="88"/>
        <v>0</v>
      </c>
      <c r="AJ142" s="377">
        <f t="shared" si="89"/>
        <v>0</v>
      </c>
      <c r="AK142" s="377">
        <f t="shared" si="90"/>
        <v>0</v>
      </c>
      <c r="AL142" s="378">
        <f t="shared" si="91"/>
        <v>0</v>
      </c>
      <c r="AM142" s="379">
        <f t="shared" si="92"/>
        <v>0</v>
      </c>
      <c r="AN142" s="380">
        <f t="shared" si="93"/>
        <v>0</v>
      </c>
      <c r="AO142" s="61">
        <f t="shared" si="94"/>
        <v>0</v>
      </c>
      <c r="AP142" s="366">
        <f t="shared" si="95"/>
        <v>0</v>
      </c>
      <c r="AQ142" s="366">
        <f t="shared" si="96"/>
        <v>0</v>
      </c>
      <c r="AR142" s="367">
        <f t="shared" si="97"/>
        <v>0</v>
      </c>
      <c r="AS142" s="368">
        <f t="shared" si="98"/>
        <v>0</v>
      </c>
      <c r="AT142" s="233">
        <f t="shared" si="100"/>
        <v>0</v>
      </c>
    </row>
    <row r="143" spans="1:46" hidden="1" x14ac:dyDescent="0.35">
      <c r="A143" s="275"/>
      <c r="B143" s="97">
        <v>137</v>
      </c>
      <c r="C143" s="100">
        <f>VLOOKUP(B:B,'Start List Youth'!C:F,2,FALSE)</f>
        <v>0</v>
      </c>
      <c r="D143" s="127">
        <f>VLOOKUP(B:B,'Start List Youth'!C:F,4,FALSE)</f>
        <v>0</v>
      </c>
      <c r="E143" s="348"/>
      <c r="F143" s="352"/>
      <c r="G143" s="348"/>
      <c r="H143" s="352"/>
      <c r="I143" s="348"/>
      <c r="J143" s="353"/>
      <c r="K143" s="394">
        <f t="shared" si="71"/>
        <v>0</v>
      </c>
      <c r="L143" s="395">
        <f t="shared" si="72"/>
        <v>0</v>
      </c>
      <c r="M143" s="394">
        <f t="shared" si="73"/>
        <v>0</v>
      </c>
      <c r="N143" s="396">
        <f t="shared" si="74"/>
        <v>0</v>
      </c>
      <c r="O143" s="382">
        <f t="shared" si="99"/>
        <v>0</v>
      </c>
      <c r="P143" s="382">
        <f t="shared" si="75"/>
        <v>0</v>
      </c>
      <c r="Q143" s="381">
        <f t="shared" si="76"/>
        <v>0</v>
      </c>
      <c r="R143" s="381">
        <f t="shared" si="77"/>
        <v>0</v>
      </c>
      <c r="S143" s="382">
        <f t="shared" si="78"/>
        <v>0</v>
      </c>
      <c r="T143" s="381">
        <f t="shared" si="79"/>
        <v>0</v>
      </c>
      <c r="U143" s="383">
        <f t="shared" si="80"/>
        <v>0</v>
      </c>
      <c r="V143" s="389">
        <f t="shared" si="81"/>
        <v>0</v>
      </c>
      <c r="W143" s="354"/>
      <c r="X143" s="352"/>
      <c r="Y143" s="348"/>
      <c r="Z143" s="352"/>
      <c r="AA143" s="348"/>
      <c r="AB143" s="353"/>
      <c r="AC143" s="570">
        <f t="shared" si="82"/>
        <v>0</v>
      </c>
      <c r="AD143" s="573">
        <f t="shared" si="83"/>
        <v>0</v>
      </c>
      <c r="AE143" s="394">
        <f t="shared" si="84"/>
        <v>0</v>
      </c>
      <c r="AF143" s="398">
        <f t="shared" si="85"/>
        <v>0</v>
      </c>
      <c r="AG143" s="381">
        <f t="shared" si="86"/>
        <v>0</v>
      </c>
      <c r="AH143" s="382">
        <f t="shared" si="87"/>
        <v>0</v>
      </c>
      <c r="AI143" s="381">
        <f t="shared" si="88"/>
        <v>0</v>
      </c>
      <c r="AJ143" s="382">
        <f t="shared" si="89"/>
        <v>0</v>
      </c>
      <c r="AK143" s="382">
        <f t="shared" si="90"/>
        <v>0</v>
      </c>
      <c r="AL143" s="381">
        <f t="shared" si="91"/>
        <v>0</v>
      </c>
      <c r="AM143" s="383">
        <f t="shared" si="92"/>
        <v>0</v>
      </c>
      <c r="AN143" s="384">
        <f t="shared" si="93"/>
        <v>0</v>
      </c>
      <c r="AO143" s="61">
        <f t="shared" si="94"/>
        <v>0</v>
      </c>
      <c r="AP143" s="366">
        <f t="shared" si="95"/>
        <v>0</v>
      </c>
      <c r="AQ143" s="366">
        <f t="shared" si="96"/>
        <v>0</v>
      </c>
      <c r="AR143" s="367">
        <f t="shared" si="97"/>
        <v>0</v>
      </c>
      <c r="AS143" s="368">
        <f t="shared" si="98"/>
        <v>0</v>
      </c>
      <c r="AT143" s="233">
        <f t="shared" si="100"/>
        <v>0</v>
      </c>
    </row>
    <row r="144" spans="1:46" hidden="1" x14ac:dyDescent="0.35">
      <c r="A144" s="275"/>
      <c r="B144" s="97">
        <v>138</v>
      </c>
      <c r="C144" s="100">
        <f>VLOOKUP(B:B,'Start List Youth'!C:F,2,FALSE)</f>
        <v>0</v>
      </c>
      <c r="D144" s="127">
        <f>VLOOKUP(B:B,'Start List Youth'!C:F,4,FALSE)</f>
        <v>0</v>
      </c>
      <c r="E144" s="345"/>
      <c r="F144" s="346"/>
      <c r="G144" s="345"/>
      <c r="H144" s="346"/>
      <c r="I144" s="345"/>
      <c r="J144" s="347"/>
      <c r="K144" s="391">
        <f t="shared" si="71"/>
        <v>0</v>
      </c>
      <c r="L144" s="392">
        <f t="shared" si="72"/>
        <v>0</v>
      </c>
      <c r="M144" s="391">
        <f t="shared" si="73"/>
        <v>0</v>
      </c>
      <c r="N144" s="393">
        <f t="shared" si="74"/>
        <v>0</v>
      </c>
      <c r="O144" s="377">
        <f t="shared" si="99"/>
        <v>0</v>
      </c>
      <c r="P144" s="377">
        <f t="shared" si="75"/>
        <v>0</v>
      </c>
      <c r="Q144" s="378">
        <f t="shared" si="76"/>
        <v>0</v>
      </c>
      <c r="R144" s="377">
        <f t="shared" si="77"/>
        <v>0</v>
      </c>
      <c r="S144" s="377">
        <f t="shared" si="78"/>
        <v>0</v>
      </c>
      <c r="T144" s="378">
        <f t="shared" si="79"/>
        <v>0</v>
      </c>
      <c r="U144" s="379">
        <f t="shared" si="80"/>
        <v>0</v>
      </c>
      <c r="V144" s="390">
        <f t="shared" si="81"/>
        <v>0</v>
      </c>
      <c r="W144" s="351"/>
      <c r="X144" s="346"/>
      <c r="Y144" s="345"/>
      <c r="Z144" s="346"/>
      <c r="AA144" s="345"/>
      <c r="AB144" s="347"/>
      <c r="AC144" s="570">
        <f t="shared" si="82"/>
        <v>0</v>
      </c>
      <c r="AD144" s="571">
        <f t="shared" si="83"/>
        <v>0</v>
      </c>
      <c r="AE144" s="391">
        <f t="shared" si="84"/>
        <v>0</v>
      </c>
      <c r="AF144" s="397">
        <f t="shared" si="85"/>
        <v>0</v>
      </c>
      <c r="AG144" s="377">
        <f t="shared" si="86"/>
        <v>0</v>
      </c>
      <c r="AH144" s="377">
        <f t="shared" si="87"/>
        <v>0</v>
      </c>
      <c r="AI144" s="378">
        <f t="shared" si="88"/>
        <v>0</v>
      </c>
      <c r="AJ144" s="377">
        <f t="shared" si="89"/>
        <v>0</v>
      </c>
      <c r="AK144" s="377">
        <f t="shared" si="90"/>
        <v>0</v>
      </c>
      <c r="AL144" s="378">
        <f t="shared" si="91"/>
        <v>0</v>
      </c>
      <c r="AM144" s="379">
        <f t="shared" si="92"/>
        <v>0</v>
      </c>
      <c r="AN144" s="380">
        <f t="shared" si="93"/>
        <v>0</v>
      </c>
      <c r="AO144" s="61">
        <f t="shared" si="94"/>
        <v>0</v>
      </c>
      <c r="AP144" s="366">
        <f t="shared" si="95"/>
        <v>0</v>
      </c>
      <c r="AQ144" s="366">
        <f t="shared" si="96"/>
        <v>0</v>
      </c>
      <c r="AR144" s="367">
        <f t="shared" si="97"/>
        <v>0</v>
      </c>
      <c r="AS144" s="368">
        <f t="shared" si="98"/>
        <v>0</v>
      </c>
      <c r="AT144" s="233">
        <f t="shared" si="100"/>
        <v>0</v>
      </c>
    </row>
    <row r="145" spans="1:46" hidden="1" x14ac:dyDescent="0.35">
      <c r="A145" s="275"/>
      <c r="B145" s="97">
        <v>139</v>
      </c>
      <c r="C145" s="100">
        <f>VLOOKUP(B:B,'Start List Youth'!C:F,2,FALSE)</f>
        <v>0</v>
      </c>
      <c r="D145" s="127">
        <f>VLOOKUP(B:B,'Start List Youth'!C:F,4,FALSE)</f>
        <v>0</v>
      </c>
      <c r="E145" s="348"/>
      <c r="F145" s="352"/>
      <c r="G145" s="348"/>
      <c r="H145" s="352"/>
      <c r="I145" s="348"/>
      <c r="J145" s="353"/>
      <c r="K145" s="394">
        <f t="shared" si="71"/>
        <v>0</v>
      </c>
      <c r="L145" s="395">
        <f t="shared" si="72"/>
        <v>0</v>
      </c>
      <c r="M145" s="394">
        <f t="shared" si="73"/>
        <v>0</v>
      </c>
      <c r="N145" s="396">
        <f t="shared" si="74"/>
        <v>0</v>
      </c>
      <c r="O145" s="382">
        <f t="shared" si="99"/>
        <v>0</v>
      </c>
      <c r="P145" s="382">
        <f t="shared" si="75"/>
        <v>0</v>
      </c>
      <c r="Q145" s="381">
        <f t="shared" si="76"/>
        <v>0</v>
      </c>
      <c r="R145" s="381">
        <f t="shared" si="77"/>
        <v>0</v>
      </c>
      <c r="S145" s="382">
        <f t="shared" si="78"/>
        <v>0</v>
      </c>
      <c r="T145" s="381">
        <f t="shared" si="79"/>
        <v>0</v>
      </c>
      <c r="U145" s="383">
        <f t="shared" si="80"/>
        <v>0</v>
      </c>
      <c r="V145" s="389">
        <f t="shared" si="81"/>
        <v>0</v>
      </c>
      <c r="W145" s="354"/>
      <c r="X145" s="352"/>
      <c r="Y145" s="348"/>
      <c r="Z145" s="352"/>
      <c r="AA145" s="348"/>
      <c r="AB145" s="353"/>
      <c r="AC145" s="570">
        <f t="shared" si="82"/>
        <v>0</v>
      </c>
      <c r="AD145" s="573">
        <f t="shared" si="83"/>
        <v>0</v>
      </c>
      <c r="AE145" s="394">
        <f t="shared" si="84"/>
        <v>0</v>
      </c>
      <c r="AF145" s="398">
        <f t="shared" si="85"/>
        <v>0</v>
      </c>
      <c r="AG145" s="381">
        <f t="shared" si="86"/>
        <v>0</v>
      </c>
      <c r="AH145" s="382">
        <f t="shared" si="87"/>
        <v>0</v>
      </c>
      <c r="AI145" s="381">
        <f t="shared" si="88"/>
        <v>0</v>
      </c>
      <c r="AJ145" s="382">
        <f t="shared" si="89"/>
        <v>0</v>
      </c>
      <c r="AK145" s="382">
        <f t="shared" si="90"/>
        <v>0</v>
      </c>
      <c r="AL145" s="381">
        <f t="shared" si="91"/>
        <v>0</v>
      </c>
      <c r="AM145" s="383">
        <f t="shared" si="92"/>
        <v>0</v>
      </c>
      <c r="AN145" s="384">
        <f t="shared" si="93"/>
        <v>0</v>
      </c>
      <c r="AO145" s="61">
        <f t="shared" si="94"/>
        <v>0</v>
      </c>
      <c r="AP145" s="366">
        <f t="shared" si="95"/>
        <v>0</v>
      </c>
      <c r="AQ145" s="366">
        <f t="shared" si="96"/>
        <v>0</v>
      </c>
      <c r="AR145" s="367">
        <f t="shared" si="97"/>
        <v>0</v>
      </c>
      <c r="AS145" s="368">
        <f t="shared" si="98"/>
        <v>0</v>
      </c>
      <c r="AT145" s="233">
        <f t="shared" si="100"/>
        <v>0</v>
      </c>
    </row>
    <row r="146" spans="1:46" hidden="1" x14ac:dyDescent="0.35">
      <c r="A146" s="275"/>
      <c r="B146" s="97">
        <v>140</v>
      </c>
      <c r="C146" s="100">
        <f>VLOOKUP(B:B,'Start List Youth'!C:F,2,FALSE)</f>
        <v>0</v>
      </c>
      <c r="D146" s="127">
        <f>VLOOKUP(B:B,'Start List Youth'!C:F,4,FALSE)</f>
        <v>0</v>
      </c>
      <c r="E146" s="345"/>
      <c r="F146" s="346"/>
      <c r="G146" s="345"/>
      <c r="H146" s="346"/>
      <c r="I146" s="345"/>
      <c r="J146" s="347"/>
      <c r="K146" s="391">
        <f t="shared" si="71"/>
        <v>0</v>
      </c>
      <c r="L146" s="392">
        <f t="shared" si="72"/>
        <v>0</v>
      </c>
      <c r="M146" s="391">
        <f t="shared" si="73"/>
        <v>0</v>
      </c>
      <c r="N146" s="393">
        <f t="shared" si="74"/>
        <v>0</v>
      </c>
      <c r="O146" s="377">
        <f t="shared" si="99"/>
        <v>0</v>
      </c>
      <c r="P146" s="377">
        <f t="shared" si="75"/>
        <v>0</v>
      </c>
      <c r="Q146" s="378">
        <f t="shared" si="76"/>
        <v>0</v>
      </c>
      <c r="R146" s="377">
        <f t="shared" si="77"/>
        <v>0</v>
      </c>
      <c r="S146" s="377">
        <f t="shared" si="78"/>
        <v>0</v>
      </c>
      <c r="T146" s="378">
        <f t="shared" si="79"/>
        <v>0</v>
      </c>
      <c r="U146" s="379">
        <f t="shared" si="80"/>
        <v>0</v>
      </c>
      <c r="V146" s="390">
        <f t="shared" si="81"/>
        <v>0</v>
      </c>
      <c r="W146" s="351"/>
      <c r="X146" s="346"/>
      <c r="Y146" s="345"/>
      <c r="Z146" s="346"/>
      <c r="AA146" s="345"/>
      <c r="AB146" s="347"/>
      <c r="AC146" s="570">
        <f t="shared" si="82"/>
        <v>0</v>
      </c>
      <c r="AD146" s="571">
        <f t="shared" si="83"/>
        <v>0</v>
      </c>
      <c r="AE146" s="391">
        <f t="shared" si="84"/>
        <v>0</v>
      </c>
      <c r="AF146" s="397">
        <f t="shared" si="85"/>
        <v>0</v>
      </c>
      <c r="AG146" s="377">
        <f t="shared" si="86"/>
        <v>0</v>
      </c>
      <c r="AH146" s="377">
        <f t="shared" si="87"/>
        <v>0</v>
      </c>
      <c r="AI146" s="378">
        <f t="shared" si="88"/>
        <v>0</v>
      </c>
      <c r="AJ146" s="377">
        <f t="shared" si="89"/>
        <v>0</v>
      </c>
      <c r="AK146" s="377">
        <f t="shared" si="90"/>
        <v>0</v>
      </c>
      <c r="AL146" s="378">
        <f t="shared" si="91"/>
        <v>0</v>
      </c>
      <c r="AM146" s="379">
        <f t="shared" si="92"/>
        <v>0</v>
      </c>
      <c r="AN146" s="380">
        <f t="shared" si="93"/>
        <v>0</v>
      </c>
      <c r="AO146" s="61">
        <f t="shared" si="94"/>
        <v>0</v>
      </c>
      <c r="AP146" s="366">
        <f t="shared" si="95"/>
        <v>0</v>
      </c>
      <c r="AQ146" s="366">
        <f t="shared" si="96"/>
        <v>0</v>
      </c>
      <c r="AR146" s="367">
        <f t="shared" si="97"/>
        <v>0</v>
      </c>
      <c r="AS146" s="368">
        <f t="shared" si="98"/>
        <v>0</v>
      </c>
      <c r="AT146" s="233">
        <f t="shared" si="100"/>
        <v>0</v>
      </c>
    </row>
    <row r="147" spans="1:46" hidden="1" x14ac:dyDescent="0.35">
      <c r="A147" s="275"/>
      <c r="B147" s="97">
        <v>141</v>
      </c>
      <c r="C147" s="100">
        <f>VLOOKUP(B:B,'Start List Youth'!C:F,2,FALSE)</f>
        <v>0</v>
      </c>
      <c r="D147" s="127">
        <f>VLOOKUP(B:B,'Start List Youth'!C:F,4,FALSE)</f>
        <v>0</v>
      </c>
      <c r="E147" s="348"/>
      <c r="F147" s="352"/>
      <c r="G147" s="348"/>
      <c r="H147" s="352"/>
      <c r="I147" s="348"/>
      <c r="J147" s="353"/>
      <c r="K147" s="394">
        <f t="shared" si="71"/>
        <v>0</v>
      </c>
      <c r="L147" s="395">
        <f t="shared" si="72"/>
        <v>0</v>
      </c>
      <c r="M147" s="394">
        <f t="shared" si="73"/>
        <v>0</v>
      </c>
      <c r="N147" s="396">
        <f t="shared" si="74"/>
        <v>0</v>
      </c>
      <c r="O147" s="382">
        <f t="shared" si="99"/>
        <v>0</v>
      </c>
      <c r="P147" s="382">
        <f t="shared" si="75"/>
        <v>0</v>
      </c>
      <c r="Q147" s="381">
        <f t="shared" si="76"/>
        <v>0</v>
      </c>
      <c r="R147" s="381">
        <f t="shared" si="77"/>
        <v>0</v>
      </c>
      <c r="S147" s="382">
        <f t="shared" si="78"/>
        <v>0</v>
      </c>
      <c r="T147" s="381">
        <f t="shared" si="79"/>
        <v>0</v>
      </c>
      <c r="U147" s="383">
        <f t="shared" si="80"/>
        <v>0</v>
      </c>
      <c r="V147" s="389">
        <f t="shared" si="81"/>
        <v>0</v>
      </c>
      <c r="W147" s="354"/>
      <c r="X147" s="352"/>
      <c r="Y147" s="348"/>
      <c r="Z147" s="352"/>
      <c r="AA147" s="348"/>
      <c r="AB147" s="353"/>
      <c r="AC147" s="570">
        <f t="shared" si="82"/>
        <v>0</v>
      </c>
      <c r="AD147" s="573">
        <f t="shared" si="83"/>
        <v>0</v>
      </c>
      <c r="AE147" s="394">
        <f t="shared" si="84"/>
        <v>0</v>
      </c>
      <c r="AF147" s="398">
        <f t="shared" si="85"/>
        <v>0</v>
      </c>
      <c r="AG147" s="381">
        <f t="shared" si="86"/>
        <v>0</v>
      </c>
      <c r="AH147" s="382">
        <f t="shared" si="87"/>
        <v>0</v>
      </c>
      <c r="AI147" s="381">
        <f t="shared" si="88"/>
        <v>0</v>
      </c>
      <c r="AJ147" s="382">
        <f t="shared" si="89"/>
        <v>0</v>
      </c>
      <c r="AK147" s="382">
        <f t="shared" si="90"/>
        <v>0</v>
      </c>
      <c r="AL147" s="381">
        <f t="shared" si="91"/>
        <v>0</v>
      </c>
      <c r="AM147" s="383">
        <f t="shared" si="92"/>
        <v>0</v>
      </c>
      <c r="AN147" s="384">
        <f t="shared" si="93"/>
        <v>0</v>
      </c>
      <c r="AO147" s="61">
        <f t="shared" si="94"/>
        <v>0</v>
      </c>
      <c r="AP147" s="366">
        <f t="shared" si="95"/>
        <v>0</v>
      </c>
      <c r="AQ147" s="366">
        <f t="shared" si="96"/>
        <v>0</v>
      </c>
      <c r="AR147" s="367">
        <f t="shared" si="97"/>
        <v>0</v>
      </c>
      <c r="AS147" s="368">
        <f t="shared" si="98"/>
        <v>0</v>
      </c>
      <c r="AT147" s="233">
        <f t="shared" si="100"/>
        <v>0</v>
      </c>
    </row>
    <row r="148" spans="1:46" hidden="1" x14ac:dyDescent="0.35">
      <c r="A148" s="275"/>
      <c r="B148" s="97">
        <v>142</v>
      </c>
      <c r="C148" s="100">
        <f>VLOOKUP(B:B,'Start List Youth'!C:F,2,FALSE)</f>
        <v>0</v>
      </c>
      <c r="D148" s="127">
        <f>VLOOKUP(B:B,'Start List Youth'!C:F,4,FALSE)</f>
        <v>0</v>
      </c>
      <c r="E148" s="345"/>
      <c r="F148" s="346"/>
      <c r="G148" s="345"/>
      <c r="H148" s="346"/>
      <c r="I148" s="345"/>
      <c r="J148" s="347"/>
      <c r="K148" s="391">
        <f t="shared" si="71"/>
        <v>0</v>
      </c>
      <c r="L148" s="392">
        <f t="shared" si="72"/>
        <v>0</v>
      </c>
      <c r="M148" s="391">
        <f t="shared" si="73"/>
        <v>0</v>
      </c>
      <c r="N148" s="393">
        <f t="shared" si="74"/>
        <v>0</v>
      </c>
      <c r="O148" s="377">
        <f t="shared" si="99"/>
        <v>0</v>
      </c>
      <c r="P148" s="377">
        <f t="shared" si="75"/>
        <v>0</v>
      </c>
      <c r="Q148" s="378">
        <f t="shared" si="76"/>
        <v>0</v>
      </c>
      <c r="R148" s="377">
        <f t="shared" si="77"/>
        <v>0</v>
      </c>
      <c r="S148" s="377">
        <f t="shared" si="78"/>
        <v>0</v>
      </c>
      <c r="T148" s="378">
        <f t="shared" si="79"/>
        <v>0</v>
      </c>
      <c r="U148" s="379">
        <f t="shared" si="80"/>
        <v>0</v>
      </c>
      <c r="V148" s="390">
        <f t="shared" si="81"/>
        <v>0</v>
      </c>
      <c r="W148" s="351"/>
      <c r="X148" s="346"/>
      <c r="Y148" s="345"/>
      <c r="Z148" s="346"/>
      <c r="AA148" s="345"/>
      <c r="AB148" s="347"/>
      <c r="AC148" s="570">
        <f t="shared" si="82"/>
        <v>0</v>
      </c>
      <c r="AD148" s="571">
        <f t="shared" si="83"/>
        <v>0</v>
      </c>
      <c r="AE148" s="391">
        <f t="shared" si="84"/>
        <v>0</v>
      </c>
      <c r="AF148" s="397">
        <f t="shared" si="85"/>
        <v>0</v>
      </c>
      <c r="AG148" s="377">
        <f t="shared" si="86"/>
        <v>0</v>
      </c>
      <c r="AH148" s="377">
        <f t="shared" si="87"/>
        <v>0</v>
      </c>
      <c r="AI148" s="378">
        <f t="shared" si="88"/>
        <v>0</v>
      </c>
      <c r="AJ148" s="377">
        <f t="shared" si="89"/>
        <v>0</v>
      </c>
      <c r="AK148" s="377">
        <f t="shared" si="90"/>
        <v>0</v>
      </c>
      <c r="AL148" s="378">
        <f t="shared" si="91"/>
        <v>0</v>
      </c>
      <c r="AM148" s="379">
        <f t="shared" si="92"/>
        <v>0</v>
      </c>
      <c r="AN148" s="380">
        <f t="shared" si="93"/>
        <v>0</v>
      </c>
      <c r="AO148" s="61">
        <f t="shared" si="94"/>
        <v>0</v>
      </c>
      <c r="AP148" s="366">
        <f t="shared" si="95"/>
        <v>0</v>
      </c>
      <c r="AQ148" s="366">
        <f t="shared" si="96"/>
        <v>0</v>
      </c>
      <c r="AR148" s="367">
        <f t="shared" si="97"/>
        <v>0</v>
      </c>
      <c r="AS148" s="368">
        <f t="shared" si="98"/>
        <v>0</v>
      </c>
      <c r="AT148" s="233">
        <f t="shared" si="100"/>
        <v>0</v>
      </c>
    </row>
    <row r="149" spans="1:46" hidden="1" x14ac:dyDescent="0.35">
      <c r="A149" s="275"/>
      <c r="B149" s="97">
        <v>143</v>
      </c>
      <c r="C149" s="100">
        <f>VLOOKUP(B:B,'Start List Youth'!C:F,2,FALSE)</f>
        <v>0</v>
      </c>
      <c r="D149" s="127">
        <f>VLOOKUP(B:B,'Start List Youth'!C:F,4,FALSE)</f>
        <v>0</v>
      </c>
      <c r="E149" s="348"/>
      <c r="F149" s="352"/>
      <c r="G149" s="348"/>
      <c r="H149" s="352"/>
      <c r="I149" s="348"/>
      <c r="J149" s="353"/>
      <c r="K149" s="394">
        <f t="shared" si="71"/>
        <v>0</v>
      </c>
      <c r="L149" s="395">
        <f t="shared" si="72"/>
        <v>0</v>
      </c>
      <c r="M149" s="394">
        <f t="shared" si="73"/>
        <v>0</v>
      </c>
      <c r="N149" s="396">
        <f t="shared" si="74"/>
        <v>0</v>
      </c>
      <c r="O149" s="382">
        <f t="shared" si="99"/>
        <v>0</v>
      </c>
      <c r="P149" s="382">
        <f t="shared" si="75"/>
        <v>0</v>
      </c>
      <c r="Q149" s="381">
        <f t="shared" si="76"/>
        <v>0</v>
      </c>
      <c r="R149" s="381">
        <f t="shared" si="77"/>
        <v>0</v>
      </c>
      <c r="S149" s="382">
        <f t="shared" si="78"/>
        <v>0</v>
      </c>
      <c r="T149" s="381">
        <f t="shared" si="79"/>
        <v>0</v>
      </c>
      <c r="U149" s="383">
        <f t="shared" si="80"/>
        <v>0</v>
      </c>
      <c r="V149" s="389">
        <f t="shared" si="81"/>
        <v>0</v>
      </c>
      <c r="W149" s="354"/>
      <c r="X149" s="352"/>
      <c r="Y149" s="348"/>
      <c r="Z149" s="352"/>
      <c r="AA149" s="348"/>
      <c r="AB149" s="353"/>
      <c r="AC149" s="570">
        <f t="shared" si="82"/>
        <v>0</v>
      </c>
      <c r="AD149" s="573">
        <f t="shared" si="83"/>
        <v>0</v>
      </c>
      <c r="AE149" s="394">
        <f t="shared" si="84"/>
        <v>0</v>
      </c>
      <c r="AF149" s="398">
        <f t="shared" si="85"/>
        <v>0</v>
      </c>
      <c r="AG149" s="381">
        <f t="shared" si="86"/>
        <v>0</v>
      </c>
      <c r="AH149" s="382">
        <f t="shared" si="87"/>
        <v>0</v>
      </c>
      <c r="AI149" s="381">
        <f t="shared" si="88"/>
        <v>0</v>
      </c>
      <c r="AJ149" s="382">
        <f t="shared" si="89"/>
        <v>0</v>
      </c>
      <c r="AK149" s="382">
        <f t="shared" si="90"/>
        <v>0</v>
      </c>
      <c r="AL149" s="381">
        <f t="shared" si="91"/>
        <v>0</v>
      </c>
      <c r="AM149" s="383">
        <f t="shared" si="92"/>
        <v>0</v>
      </c>
      <c r="AN149" s="384">
        <f t="shared" si="93"/>
        <v>0</v>
      </c>
      <c r="AO149" s="61">
        <f t="shared" si="94"/>
        <v>0</v>
      </c>
      <c r="AP149" s="366">
        <f t="shared" si="95"/>
        <v>0</v>
      </c>
      <c r="AQ149" s="366">
        <f t="shared" si="96"/>
        <v>0</v>
      </c>
      <c r="AR149" s="367">
        <f t="shared" si="97"/>
        <v>0</v>
      </c>
      <c r="AS149" s="368">
        <f t="shared" si="98"/>
        <v>0</v>
      </c>
      <c r="AT149" s="233">
        <f t="shared" si="100"/>
        <v>0</v>
      </c>
    </row>
    <row r="150" spans="1:46" hidden="1" x14ac:dyDescent="0.35">
      <c r="A150" s="275"/>
      <c r="B150" s="97">
        <v>144</v>
      </c>
      <c r="C150" s="100">
        <f>VLOOKUP(B:B,'Start List Youth'!C:F,2,FALSE)</f>
        <v>0</v>
      </c>
      <c r="D150" s="127">
        <f>VLOOKUP(B:B,'Start List Youth'!C:F,4,FALSE)</f>
        <v>0</v>
      </c>
      <c r="E150" s="345"/>
      <c r="F150" s="346"/>
      <c r="G150" s="345"/>
      <c r="H150" s="346"/>
      <c r="I150" s="345"/>
      <c r="J150" s="347"/>
      <c r="K150" s="391">
        <f t="shared" si="71"/>
        <v>0</v>
      </c>
      <c r="L150" s="392">
        <f t="shared" si="72"/>
        <v>0</v>
      </c>
      <c r="M150" s="391">
        <f t="shared" si="73"/>
        <v>0</v>
      </c>
      <c r="N150" s="393">
        <f t="shared" si="74"/>
        <v>0</v>
      </c>
      <c r="O150" s="377">
        <f t="shared" si="99"/>
        <v>0</v>
      </c>
      <c r="P150" s="377">
        <f t="shared" si="75"/>
        <v>0</v>
      </c>
      <c r="Q150" s="378">
        <f t="shared" si="76"/>
        <v>0</v>
      </c>
      <c r="R150" s="377">
        <f t="shared" si="77"/>
        <v>0</v>
      </c>
      <c r="S150" s="377">
        <f t="shared" si="78"/>
        <v>0</v>
      </c>
      <c r="T150" s="378">
        <f t="shared" si="79"/>
        <v>0</v>
      </c>
      <c r="U150" s="379">
        <f t="shared" si="80"/>
        <v>0</v>
      </c>
      <c r="V150" s="390">
        <f t="shared" si="81"/>
        <v>0</v>
      </c>
      <c r="W150" s="351"/>
      <c r="X150" s="346"/>
      <c r="Y150" s="345"/>
      <c r="Z150" s="346"/>
      <c r="AA150" s="345"/>
      <c r="AB150" s="347"/>
      <c r="AC150" s="570">
        <f t="shared" si="82"/>
        <v>0</v>
      </c>
      <c r="AD150" s="571">
        <f t="shared" si="83"/>
        <v>0</v>
      </c>
      <c r="AE150" s="391">
        <f t="shared" si="84"/>
        <v>0</v>
      </c>
      <c r="AF150" s="397">
        <f t="shared" si="85"/>
        <v>0</v>
      </c>
      <c r="AG150" s="377">
        <f t="shared" si="86"/>
        <v>0</v>
      </c>
      <c r="AH150" s="377">
        <f t="shared" si="87"/>
        <v>0</v>
      </c>
      <c r="AI150" s="378">
        <f t="shared" si="88"/>
        <v>0</v>
      </c>
      <c r="AJ150" s="377">
        <f t="shared" si="89"/>
        <v>0</v>
      </c>
      <c r="AK150" s="377">
        <f t="shared" si="90"/>
        <v>0</v>
      </c>
      <c r="AL150" s="378">
        <f t="shared" si="91"/>
        <v>0</v>
      </c>
      <c r="AM150" s="379">
        <f t="shared" si="92"/>
        <v>0</v>
      </c>
      <c r="AN150" s="380">
        <f t="shared" si="93"/>
        <v>0</v>
      </c>
      <c r="AO150" s="61">
        <f t="shared" si="94"/>
        <v>0</v>
      </c>
      <c r="AP150" s="366">
        <f t="shared" si="95"/>
        <v>0</v>
      </c>
      <c r="AQ150" s="366">
        <f t="shared" si="96"/>
        <v>0</v>
      </c>
      <c r="AR150" s="367">
        <f t="shared" si="97"/>
        <v>0</v>
      </c>
      <c r="AS150" s="368">
        <f t="shared" si="98"/>
        <v>0</v>
      </c>
      <c r="AT150" s="233">
        <f t="shared" si="100"/>
        <v>0</v>
      </c>
    </row>
    <row r="151" spans="1:46" hidden="1" x14ac:dyDescent="0.35">
      <c r="A151" s="275"/>
      <c r="B151" s="97">
        <v>145</v>
      </c>
      <c r="C151" s="100">
        <f>VLOOKUP(B:B,'Start List Youth'!C:F,2,FALSE)</f>
        <v>0</v>
      </c>
      <c r="D151" s="127">
        <f>VLOOKUP(B:B,'Start List Youth'!C:F,4,FALSE)</f>
        <v>0</v>
      </c>
      <c r="E151" s="348"/>
      <c r="F151" s="352"/>
      <c r="G151" s="348"/>
      <c r="H151" s="352"/>
      <c r="I151" s="348"/>
      <c r="J151" s="353"/>
      <c r="K151" s="394">
        <f t="shared" si="71"/>
        <v>0</v>
      </c>
      <c r="L151" s="395">
        <f t="shared" si="72"/>
        <v>0</v>
      </c>
      <c r="M151" s="394">
        <f t="shared" si="73"/>
        <v>0</v>
      </c>
      <c r="N151" s="396">
        <f t="shared" si="74"/>
        <v>0</v>
      </c>
      <c r="O151" s="382">
        <f t="shared" si="99"/>
        <v>0</v>
      </c>
      <c r="P151" s="382">
        <f t="shared" si="75"/>
        <v>0</v>
      </c>
      <c r="Q151" s="381">
        <f t="shared" si="76"/>
        <v>0</v>
      </c>
      <c r="R151" s="381">
        <f t="shared" si="77"/>
        <v>0</v>
      </c>
      <c r="S151" s="382">
        <f t="shared" si="78"/>
        <v>0</v>
      </c>
      <c r="T151" s="381">
        <f t="shared" si="79"/>
        <v>0</v>
      </c>
      <c r="U151" s="383">
        <f t="shared" si="80"/>
        <v>0</v>
      </c>
      <c r="V151" s="389">
        <f t="shared" si="81"/>
        <v>0</v>
      </c>
      <c r="W151" s="354"/>
      <c r="X151" s="352"/>
      <c r="Y151" s="348"/>
      <c r="Z151" s="352"/>
      <c r="AA151" s="348"/>
      <c r="AB151" s="353"/>
      <c r="AC151" s="570">
        <f t="shared" si="82"/>
        <v>0</v>
      </c>
      <c r="AD151" s="573">
        <f t="shared" si="83"/>
        <v>0</v>
      </c>
      <c r="AE151" s="394">
        <f t="shared" si="84"/>
        <v>0</v>
      </c>
      <c r="AF151" s="398">
        <f t="shared" si="85"/>
        <v>0</v>
      </c>
      <c r="AG151" s="381">
        <f t="shared" si="86"/>
        <v>0</v>
      </c>
      <c r="AH151" s="382">
        <f t="shared" si="87"/>
        <v>0</v>
      </c>
      <c r="AI151" s="381">
        <f t="shared" si="88"/>
        <v>0</v>
      </c>
      <c r="AJ151" s="382">
        <f t="shared" si="89"/>
        <v>0</v>
      </c>
      <c r="AK151" s="382">
        <f t="shared" si="90"/>
        <v>0</v>
      </c>
      <c r="AL151" s="381">
        <f t="shared" si="91"/>
        <v>0</v>
      </c>
      <c r="AM151" s="383">
        <f t="shared" si="92"/>
        <v>0</v>
      </c>
      <c r="AN151" s="384">
        <f t="shared" si="93"/>
        <v>0</v>
      </c>
      <c r="AO151" s="61">
        <f t="shared" si="94"/>
        <v>0</v>
      </c>
      <c r="AP151" s="366">
        <f t="shared" si="95"/>
        <v>0</v>
      </c>
      <c r="AQ151" s="366">
        <f t="shared" si="96"/>
        <v>0</v>
      </c>
      <c r="AR151" s="367">
        <f t="shared" si="97"/>
        <v>0</v>
      </c>
      <c r="AS151" s="368">
        <f t="shared" si="98"/>
        <v>0</v>
      </c>
      <c r="AT151" s="233">
        <f t="shared" si="100"/>
        <v>0</v>
      </c>
    </row>
    <row r="152" spans="1:46" hidden="1" x14ac:dyDescent="0.35">
      <c r="A152" s="275"/>
      <c r="B152" s="97">
        <v>146</v>
      </c>
      <c r="C152" s="100">
        <f>VLOOKUP(B:B,'Start List Youth'!C:F,2,FALSE)</f>
        <v>0</v>
      </c>
      <c r="D152" s="127">
        <f>VLOOKUP(B:B,'Start List Youth'!C:F,4,FALSE)</f>
        <v>0</v>
      </c>
      <c r="E152" s="345"/>
      <c r="F152" s="346"/>
      <c r="G152" s="345"/>
      <c r="H152" s="346"/>
      <c r="I152" s="345"/>
      <c r="J152" s="347"/>
      <c r="K152" s="391">
        <f t="shared" si="71"/>
        <v>0</v>
      </c>
      <c r="L152" s="392">
        <f t="shared" si="72"/>
        <v>0</v>
      </c>
      <c r="M152" s="391">
        <f t="shared" si="73"/>
        <v>0</v>
      </c>
      <c r="N152" s="393">
        <f t="shared" si="74"/>
        <v>0</v>
      </c>
      <c r="O152" s="377">
        <f t="shared" si="99"/>
        <v>0</v>
      </c>
      <c r="P152" s="377">
        <f t="shared" si="75"/>
        <v>0</v>
      </c>
      <c r="Q152" s="378">
        <f t="shared" si="76"/>
        <v>0</v>
      </c>
      <c r="R152" s="377">
        <f t="shared" si="77"/>
        <v>0</v>
      </c>
      <c r="S152" s="377">
        <f t="shared" si="78"/>
        <v>0</v>
      </c>
      <c r="T152" s="378">
        <f t="shared" si="79"/>
        <v>0</v>
      </c>
      <c r="U152" s="379">
        <f t="shared" si="80"/>
        <v>0</v>
      </c>
      <c r="V152" s="390">
        <f t="shared" si="81"/>
        <v>0</v>
      </c>
      <c r="W152" s="351"/>
      <c r="X152" s="346"/>
      <c r="Y152" s="345"/>
      <c r="Z152" s="346"/>
      <c r="AA152" s="345"/>
      <c r="AB152" s="347"/>
      <c r="AC152" s="570">
        <f t="shared" si="82"/>
        <v>0</v>
      </c>
      <c r="AD152" s="571">
        <f t="shared" si="83"/>
        <v>0</v>
      </c>
      <c r="AE152" s="391">
        <f t="shared" si="84"/>
        <v>0</v>
      </c>
      <c r="AF152" s="397">
        <f t="shared" si="85"/>
        <v>0</v>
      </c>
      <c r="AG152" s="377">
        <f t="shared" si="86"/>
        <v>0</v>
      </c>
      <c r="AH152" s="377">
        <f t="shared" si="87"/>
        <v>0</v>
      </c>
      <c r="AI152" s="378">
        <f t="shared" si="88"/>
        <v>0</v>
      </c>
      <c r="AJ152" s="377">
        <f t="shared" si="89"/>
        <v>0</v>
      </c>
      <c r="AK152" s="377">
        <f t="shared" si="90"/>
        <v>0</v>
      </c>
      <c r="AL152" s="378">
        <f t="shared" si="91"/>
        <v>0</v>
      </c>
      <c r="AM152" s="379">
        <f t="shared" si="92"/>
        <v>0</v>
      </c>
      <c r="AN152" s="380">
        <f t="shared" si="93"/>
        <v>0</v>
      </c>
      <c r="AO152" s="61">
        <f t="shared" si="94"/>
        <v>0</v>
      </c>
      <c r="AP152" s="366">
        <f t="shared" si="95"/>
        <v>0</v>
      </c>
      <c r="AQ152" s="366">
        <f t="shared" si="96"/>
        <v>0</v>
      </c>
      <c r="AR152" s="367">
        <f t="shared" si="97"/>
        <v>0</v>
      </c>
      <c r="AS152" s="368">
        <f t="shared" si="98"/>
        <v>0</v>
      </c>
      <c r="AT152" s="233">
        <f t="shared" si="100"/>
        <v>0</v>
      </c>
    </row>
    <row r="153" spans="1:46" hidden="1" x14ac:dyDescent="0.35">
      <c r="A153" s="275"/>
      <c r="B153" s="97">
        <v>147</v>
      </c>
      <c r="C153" s="100">
        <f>VLOOKUP(B:B,'Start List Youth'!C:F,2,FALSE)</f>
        <v>0</v>
      </c>
      <c r="D153" s="127">
        <f>VLOOKUP(B:B,'Start List Youth'!C:F,4,FALSE)</f>
        <v>0</v>
      </c>
      <c r="E153" s="348"/>
      <c r="F153" s="352"/>
      <c r="G153" s="348"/>
      <c r="H153" s="352"/>
      <c r="I153" s="348"/>
      <c r="J153" s="353"/>
      <c r="K153" s="394">
        <f t="shared" si="71"/>
        <v>0</v>
      </c>
      <c r="L153" s="395">
        <f t="shared" si="72"/>
        <v>0</v>
      </c>
      <c r="M153" s="394">
        <f t="shared" si="73"/>
        <v>0</v>
      </c>
      <c r="N153" s="396">
        <f t="shared" si="74"/>
        <v>0</v>
      </c>
      <c r="O153" s="382">
        <f t="shared" si="99"/>
        <v>0</v>
      </c>
      <c r="P153" s="382">
        <f t="shared" si="75"/>
        <v>0</v>
      </c>
      <c r="Q153" s="381">
        <f t="shared" si="76"/>
        <v>0</v>
      </c>
      <c r="R153" s="381">
        <f t="shared" si="77"/>
        <v>0</v>
      </c>
      <c r="S153" s="382">
        <f t="shared" si="78"/>
        <v>0</v>
      </c>
      <c r="T153" s="381">
        <f t="shared" si="79"/>
        <v>0</v>
      </c>
      <c r="U153" s="383">
        <f t="shared" si="80"/>
        <v>0</v>
      </c>
      <c r="V153" s="389">
        <f t="shared" si="81"/>
        <v>0</v>
      </c>
      <c r="W153" s="354"/>
      <c r="X153" s="352"/>
      <c r="Y153" s="348"/>
      <c r="Z153" s="352"/>
      <c r="AA153" s="348"/>
      <c r="AB153" s="353"/>
      <c r="AC153" s="570">
        <f t="shared" si="82"/>
        <v>0</v>
      </c>
      <c r="AD153" s="573">
        <f t="shared" si="83"/>
        <v>0</v>
      </c>
      <c r="AE153" s="394">
        <f t="shared" si="84"/>
        <v>0</v>
      </c>
      <c r="AF153" s="398">
        <f t="shared" si="85"/>
        <v>0</v>
      </c>
      <c r="AG153" s="381">
        <f t="shared" si="86"/>
        <v>0</v>
      </c>
      <c r="AH153" s="382">
        <f t="shared" si="87"/>
        <v>0</v>
      </c>
      <c r="AI153" s="381">
        <f t="shared" si="88"/>
        <v>0</v>
      </c>
      <c r="AJ153" s="382">
        <f t="shared" si="89"/>
        <v>0</v>
      </c>
      <c r="AK153" s="382">
        <f t="shared" si="90"/>
        <v>0</v>
      </c>
      <c r="AL153" s="381">
        <f t="shared" si="91"/>
        <v>0</v>
      </c>
      <c r="AM153" s="383">
        <f t="shared" si="92"/>
        <v>0</v>
      </c>
      <c r="AN153" s="384">
        <f t="shared" si="93"/>
        <v>0</v>
      </c>
      <c r="AO153" s="61">
        <f t="shared" si="94"/>
        <v>0</v>
      </c>
      <c r="AP153" s="366">
        <f t="shared" si="95"/>
        <v>0</v>
      </c>
      <c r="AQ153" s="366">
        <f t="shared" si="96"/>
        <v>0</v>
      </c>
      <c r="AR153" s="367">
        <f t="shared" si="97"/>
        <v>0</v>
      </c>
      <c r="AS153" s="368">
        <f t="shared" si="98"/>
        <v>0</v>
      </c>
      <c r="AT153" s="233">
        <f t="shared" si="100"/>
        <v>0</v>
      </c>
    </row>
    <row r="154" spans="1:46" hidden="1" x14ac:dyDescent="0.35">
      <c r="A154" s="275"/>
      <c r="B154" s="97">
        <v>148</v>
      </c>
      <c r="C154" s="100">
        <f>VLOOKUP(B:B,'Start List Youth'!C:F,2,FALSE)</f>
        <v>0</v>
      </c>
      <c r="D154" s="127">
        <f>VLOOKUP(B:B,'Start List Youth'!C:F,4,FALSE)</f>
        <v>0</v>
      </c>
      <c r="E154" s="345"/>
      <c r="F154" s="346"/>
      <c r="G154" s="345"/>
      <c r="H154" s="346"/>
      <c r="I154" s="345"/>
      <c r="J154" s="347"/>
      <c r="K154" s="391">
        <f t="shared" si="71"/>
        <v>0</v>
      </c>
      <c r="L154" s="392">
        <f t="shared" si="72"/>
        <v>0</v>
      </c>
      <c r="M154" s="391">
        <f t="shared" si="73"/>
        <v>0</v>
      </c>
      <c r="N154" s="393">
        <f t="shared" si="74"/>
        <v>0</v>
      </c>
      <c r="O154" s="377">
        <f t="shared" si="99"/>
        <v>0</v>
      </c>
      <c r="P154" s="377">
        <f t="shared" si="75"/>
        <v>0</v>
      </c>
      <c r="Q154" s="378">
        <f t="shared" si="76"/>
        <v>0</v>
      </c>
      <c r="R154" s="377">
        <f t="shared" si="77"/>
        <v>0</v>
      </c>
      <c r="S154" s="377">
        <f t="shared" si="78"/>
        <v>0</v>
      </c>
      <c r="T154" s="378">
        <f t="shared" si="79"/>
        <v>0</v>
      </c>
      <c r="U154" s="379">
        <f t="shared" si="80"/>
        <v>0</v>
      </c>
      <c r="V154" s="390">
        <f t="shared" si="81"/>
        <v>0</v>
      </c>
      <c r="W154" s="351"/>
      <c r="X154" s="346"/>
      <c r="Y154" s="345"/>
      <c r="Z154" s="346"/>
      <c r="AA154" s="345"/>
      <c r="AB154" s="347"/>
      <c r="AC154" s="570">
        <f t="shared" si="82"/>
        <v>0</v>
      </c>
      <c r="AD154" s="571">
        <f t="shared" si="83"/>
        <v>0</v>
      </c>
      <c r="AE154" s="391">
        <f t="shared" si="84"/>
        <v>0</v>
      </c>
      <c r="AF154" s="397">
        <f t="shared" si="85"/>
        <v>0</v>
      </c>
      <c r="AG154" s="377">
        <f t="shared" si="86"/>
        <v>0</v>
      </c>
      <c r="AH154" s="377">
        <f t="shared" si="87"/>
        <v>0</v>
      </c>
      <c r="AI154" s="378">
        <f t="shared" si="88"/>
        <v>0</v>
      </c>
      <c r="AJ154" s="377">
        <f t="shared" si="89"/>
        <v>0</v>
      </c>
      <c r="AK154" s="377">
        <f t="shared" si="90"/>
        <v>0</v>
      </c>
      <c r="AL154" s="378">
        <f t="shared" si="91"/>
        <v>0</v>
      </c>
      <c r="AM154" s="379">
        <f t="shared" si="92"/>
        <v>0</v>
      </c>
      <c r="AN154" s="380">
        <f t="shared" si="93"/>
        <v>0</v>
      </c>
      <c r="AO154" s="61">
        <f t="shared" si="94"/>
        <v>0</v>
      </c>
      <c r="AP154" s="366">
        <f t="shared" si="95"/>
        <v>0</v>
      </c>
      <c r="AQ154" s="366">
        <f t="shared" si="96"/>
        <v>0</v>
      </c>
      <c r="AR154" s="367">
        <f t="shared" si="97"/>
        <v>0</v>
      </c>
      <c r="AS154" s="368">
        <f t="shared" si="98"/>
        <v>0</v>
      </c>
      <c r="AT154" s="233">
        <f t="shared" si="100"/>
        <v>0</v>
      </c>
    </row>
    <row r="155" spans="1:46" hidden="1" x14ac:dyDescent="0.35">
      <c r="A155" s="275"/>
      <c r="B155" s="97">
        <v>149</v>
      </c>
      <c r="C155" s="100">
        <f>VLOOKUP(B:B,'Start List Youth'!C:F,2,FALSE)</f>
        <v>0</v>
      </c>
      <c r="D155" s="127">
        <f>VLOOKUP(B:B,'Start List Youth'!C:F,4,FALSE)</f>
        <v>0</v>
      </c>
      <c r="E155" s="348"/>
      <c r="F155" s="352"/>
      <c r="G155" s="348"/>
      <c r="H155" s="352"/>
      <c r="I155" s="348"/>
      <c r="J155" s="353"/>
      <c r="K155" s="394">
        <f t="shared" si="71"/>
        <v>0</v>
      </c>
      <c r="L155" s="395">
        <f t="shared" si="72"/>
        <v>0</v>
      </c>
      <c r="M155" s="394">
        <f t="shared" si="73"/>
        <v>0</v>
      </c>
      <c r="N155" s="396">
        <f t="shared" si="74"/>
        <v>0</v>
      </c>
      <c r="O155" s="382">
        <f t="shared" si="99"/>
        <v>0</v>
      </c>
      <c r="P155" s="382">
        <f t="shared" si="75"/>
        <v>0</v>
      </c>
      <c r="Q155" s="381">
        <f t="shared" si="76"/>
        <v>0</v>
      </c>
      <c r="R155" s="381">
        <f t="shared" si="77"/>
        <v>0</v>
      </c>
      <c r="S155" s="382">
        <f t="shared" si="78"/>
        <v>0</v>
      </c>
      <c r="T155" s="381">
        <f t="shared" si="79"/>
        <v>0</v>
      </c>
      <c r="U155" s="383">
        <f t="shared" si="80"/>
        <v>0</v>
      </c>
      <c r="V155" s="389">
        <f t="shared" si="81"/>
        <v>0</v>
      </c>
      <c r="W155" s="354"/>
      <c r="X155" s="352"/>
      <c r="Y155" s="348"/>
      <c r="Z155" s="352"/>
      <c r="AA155" s="348"/>
      <c r="AB155" s="353"/>
      <c r="AC155" s="570">
        <f t="shared" si="82"/>
        <v>0</v>
      </c>
      <c r="AD155" s="573">
        <f t="shared" si="83"/>
        <v>0</v>
      </c>
      <c r="AE155" s="394">
        <f t="shared" si="84"/>
        <v>0</v>
      </c>
      <c r="AF155" s="398">
        <f t="shared" si="85"/>
        <v>0</v>
      </c>
      <c r="AG155" s="381">
        <f t="shared" si="86"/>
        <v>0</v>
      </c>
      <c r="AH155" s="382">
        <f t="shared" si="87"/>
        <v>0</v>
      </c>
      <c r="AI155" s="381">
        <f t="shared" si="88"/>
        <v>0</v>
      </c>
      <c r="AJ155" s="382">
        <f t="shared" si="89"/>
        <v>0</v>
      </c>
      <c r="AK155" s="382">
        <f t="shared" si="90"/>
        <v>0</v>
      </c>
      <c r="AL155" s="381">
        <f t="shared" si="91"/>
        <v>0</v>
      </c>
      <c r="AM155" s="383">
        <f t="shared" si="92"/>
        <v>0</v>
      </c>
      <c r="AN155" s="384">
        <f t="shared" si="93"/>
        <v>0</v>
      </c>
      <c r="AO155" s="61">
        <f t="shared" si="94"/>
        <v>0</v>
      </c>
      <c r="AP155" s="366">
        <f t="shared" si="95"/>
        <v>0</v>
      </c>
      <c r="AQ155" s="366">
        <f t="shared" si="96"/>
        <v>0</v>
      </c>
      <c r="AR155" s="367">
        <f t="shared" si="97"/>
        <v>0</v>
      </c>
      <c r="AS155" s="368">
        <f t="shared" si="98"/>
        <v>0</v>
      </c>
      <c r="AT155" s="233">
        <f t="shared" si="100"/>
        <v>0</v>
      </c>
    </row>
    <row r="156" spans="1:46" x14ac:dyDescent="0.35"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3"/>
      <c r="X156" s="113"/>
      <c r="Y156" s="113"/>
      <c r="Z156" s="113"/>
      <c r="AA156" s="113"/>
      <c r="AB156" s="113"/>
      <c r="AC156" s="113"/>
      <c r="AD156" s="113"/>
      <c r="AE156" s="112"/>
      <c r="AF156" s="112"/>
      <c r="AG156" s="112"/>
      <c r="AH156" s="112"/>
      <c r="AI156" s="112"/>
      <c r="AJ156" s="112"/>
      <c r="AK156" s="112"/>
      <c r="AL156" s="112"/>
    </row>
    <row r="157" spans="1:46" x14ac:dyDescent="0.35"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3"/>
      <c r="X157" s="113"/>
      <c r="Y157" s="113"/>
      <c r="Z157" s="113"/>
      <c r="AA157" s="113"/>
      <c r="AB157" s="113"/>
      <c r="AC157" s="113"/>
      <c r="AD157" s="113"/>
      <c r="AE157" s="112"/>
      <c r="AF157" s="112"/>
      <c r="AG157" s="112"/>
      <c r="AH157" s="112"/>
      <c r="AI157" s="112"/>
      <c r="AJ157" s="112"/>
      <c r="AK157" s="112"/>
      <c r="AL157" s="112"/>
    </row>
    <row r="158" spans="1:46" x14ac:dyDescent="0.35"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3"/>
      <c r="X158" s="113"/>
      <c r="Y158" s="113"/>
      <c r="Z158" s="113"/>
      <c r="AA158" s="113"/>
      <c r="AB158" s="113"/>
      <c r="AC158" s="113"/>
      <c r="AD158" s="113"/>
      <c r="AE158" s="112"/>
      <c r="AF158" s="112"/>
      <c r="AG158" s="112"/>
      <c r="AH158" s="112"/>
      <c r="AI158" s="112"/>
      <c r="AJ158" s="112"/>
      <c r="AK158" s="112"/>
      <c r="AL158" s="112"/>
    </row>
    <row r="159" spans="1:46" x14ac:dyDescent="0.35"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3"/>
      <c r="X159" s="113"/>
      <c r="Y159" s="113"/>
      <c r="Z159" s="113"/>
      <c r="AA159" s="113"/>
      <c r="AB159" s="113"/>
      <c r="AC159" s="113"/>
      <c r="AD159" s="113"/>
      <c r="AE159" s="112"/>
      <c r="AF159" s="112"/>
      <c r="AG159" s="112"/>
      <c r="AH159" s="112"/>
      <c r="AI159" s="112"/>
      <c r="AJ159" s="112"/>
      <c r="AK159" s="112"/>
      <c r="AL159" s="112"/>
    </row>
    <row r="160" spans="1:46" x14ac:dyDescent="0.35"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3"/>
      <c r="X160" s="113"/>
      <c r="Y160" s="113"/>
      <c r="Z160" s="113"/>
      <c r="AA160" s="113"/>
      <c r="AB160" s="113"/>
      <c r="AC160" s="113"/>
      <c r="AD160" s="113"/>
      <c r="AE160" s="112"/>
      <c r="AF160" s="112"/>
      <c r="AG160" s="112"/>
      <c r="AH160" s="112"/>
      <c r="AI160" s="112"/>
      <c r="AJ160" s="112"/>
      <c r="AK160" s="112"/>
      <c r="AL160" s="112"/>
    </row>
    <row r="161" spans="13:38" x14ac:dyDescent="0.35"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3"/>
      <c r="X161" s="113"/>
      <c r="Y161" s="113"/>
      <c r="Z161" s="113"/>
      <c r="AA161" s="113"/>
      <c r="AB161" s="113"/>
      <c r="AC161" s="113"/>
      <c r="AD161" s="113"/>
      <c r="AE161" s="112"/>
      <c r="AF161" s="112"/>
      <c r="AG161" s="112"/>
      <c r="AH161" s="112"/>
      <c r="AI161" s="112"/>
      <c r="AJ161" s="112"/>
      <c r="AK161" s="112"/>
      <c r="AL161" s="112"/>
    </row>
    <row r="162" spans="13:38" x14ac:dyDescent="0.35"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3"/>
      <c r="X162" s="113"/>
      <c r="Y162" s="113"/>
      <c r="Z162" s="113"/>
      <c r="AA162" s="113"/>
      <c r="AB162" s="113"/>
      <c r="AC162" s="113"/>
      <c r="AD162" s="113"/>
      <c r="AE162" s="112"/>
      <c r="AF162" s="112"/>
      <c r="AG162" s="112"/>
      <c r="AH162" s="112"/>
      <c r="AI162" s="112"/>
      <c r="AJ162" s="112"/>
      <c r="AK162" s="112"/>
      <c r="AL162" s="112"/>
    </row>
    <row r="163" spans="13:38" x14ac:dyDescent="0.35"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3"/>
      <c r="X163" s="113"/>
      <c r="Y163" s="113"/>
      <c r="Z163" s="113"/>
      <c r="AA163" s="113"/>
      <c r="AB163" s="113"/>
      <c r="AC163" s="113"/>
      <c r="AD163" s="113"/>
      <c r="AE163" s="112"/>
      <c r="AF163" s="112"/>
      <c r="AG163" s="112"/>
      <c r="AH163" s="112"/>
      <c r="AI163" s="112"/>
      <c r="AJ163" s="112"/>
      <c r="AK163" s="112"/>
      <c r="AL163" s="112"/>
    </row>
    <row r="164" spans="13:38" x14ac:dyDescent="0.35"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3"/>
      <c r="X164" s="113"/>
      <c r="Y164" s="113"/>
      <c r="Z164" s="113"/>
      <c r="AA164" s="113"/>
      <c r="AB164" s="113"/>
      <c r="AC164" s="113"/>
      <c r="AD164" s="113"/>
      <c r="AE164" s="112"/>
      <c r="AF164" s="112"/>
      <c r="AG164" s="112"/>
      <c r="AH164" s="112"/>
      <c r="AI164" s="112"/>
      <c r="AJ164" s="112"/>
      <c r="AK164" s="112"/>
      <c r="AL164" s="112"/>
    </row>
    <row r="165" spans="13:38" x14ac:dyDescent="0.35"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3"/>
      <c r="X165" s="113"/>
      <c r="Y165" s="113"/>
      <c r="Z165" s="113"/>
      <c r="AA165" s="113"/>
      <c r="AB165" s="113"/>
      <c r="AC165" s="113"/>
      <c r="AD165" s="113"/>
      <c r="AE165" s="112"/>
      <c r="AF165" s="112"/>
      <c r="AG165" s="112"/>
      <c r="AH165" s="112"/>
      <c r="AI165" s="112"/>
      <c r="AJ165" s="112"/>
      <c r="AK165" s="112"/>
      <c r="AL165" s="112"/>
    </row>
    <row r="166" spans="13:38" x14ac:dyDescent="0.35"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3"/>
      <c r="X166" s="113"/>
      <c r="Y166" s="113"/>
      <c r="Z166" s="113"/>
      <c r="AA166" s="113"/>
      <c r="AB166" s="113"/>
      <c r="AC166" s="113"/>
      <c r="AD166" s="113"/>
      <c r="AE166" s="112"/>
      <c r="AF166" s="112"/>
      <c r="AG166" s="112"/>
      <c r="AH166" s="112"/>
      <c r="AI166" s="112"/>
      <c r="AJ166" s="112"/>
      <c r="AK166" s="112"/>
      <c r="AL166" s="112"/>
    </row>
    <row r="167" spans="13:38" x14ac:dyDescent="0.35"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3"/>
      <c r="X167" s="113"/>
      <c r="Y167" s="113"/>
      <c r="Z167" s="113"/>
      <c r="AA167" s="113"/>
      <c r="AB167" s="113"/>
      <c r="AC167" s="113"/>
      <c r="AD167" s="113"/>
      <c r="AE167" s="112"/>
      <c r="AF167" s="112"/>
      <c r="AG167" s="112"/>
      <c r="AH167" s="112"/>
      <c r="AI167" s="112"/>
      <c r="AJ167" s="112"/>
      <c r="AK167" s="112"/>
      <c r="AL167" s="112"/>
    </row>
    <row r="168" spans="13:38" x14ac:dyDescent="0.35"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3"/>
      <c r="X168" s="113"/>
      <c r="Y168" s="113"/>
      <c r="Z168" s="113"/>
      <c r="AA168" s="113"/>
      <c r="AB168" s="113"/>
      <c r="AC168" s="113"/>
      <c r="AD168" s="113"/>
      <c r="AE168" s="112"/>
      <c r="AF168" s="112"/>
      <c r="AG168" s="112"/>
      <c r="AH168" s="112"/>
      <c r="AI168" s="112"/>
      <c r="AJ168" s="112"/>
      <c r="AK168" s="112"/>
      <c r="AL168" s="112"/>
    </row>
    <row r="169" spans="13:38" x14ac:dyDescent="0.35"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3"/>
      <c r="X169" s="113"/>
      <c r="Y169" s="113"/>
      <c r="Z169" s="113"/>
      <c r="AA169" s="113"/>
      <c r="AB169" s="113"/>
      <c r="AC169" s="113"/>
      <c r="AD169" s="113"/>
      <c r="AE169" s="112"/>
      <c r="AF169" s="112"/>
      <c r="AG169" s="112"/>
      <c r="AH169" s="112"/>
      <c r="AI169" s="112"/>
      <c r="AJ169" s="112"/>
      <c r="AK169" s="112"/>
      <c r="AL169" s="112"/>
    </row>
    <row r="170" spans="13:38" x14ac:dyDescent="0.35"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3"/>
      <c r="X170" s="113"/>
      <c r="Y170" s="113"/>
      <c r="Z170" s="113"/>
      <c r="AA170" s="113"/>
      <c r="AB170" s="113"/>
      <c r="AC170" s="113"/>
      <c r="AD170" s="113"/>
      <c r="AE170" s="112"/>
      <c r="AF170" s="112"/>
      <c r="AG170" s="112"/>
      <c r="AH170" s="112"/>
      <c r="AI170" s="112"/>
      <c r="AJ170" s="112"/>
      <c r="AK170" s="112"/>
      <c r="AL170" s="112"/>
    </row>
    <row r="171" spans="13:38" x14ac:dyDescent="0.35"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3"/>
      <c r="X171" s="113"/>
      <c r="Y171" s="113"/>
      <c r="Z171" s="113"/>
      <c r="AA171" s="113"/>
      <c r="AB171" s="113"/>
      <c r="AC171" s="113"/>
      <c r="AD171" s="113"/>
      <c r="AE171" s="112"/>
      <c r="AF171" s="112"/>
      <c r="AG171" s="112"/>
      <c r="AH171" s="112"/>
      <c r="AI171" s="112"/>
      <c r="AJ171" s="112"/>
      <c r="AK171" s="112"/>
      <c r="AL171" s="112"/>
    </row>
    <row r="172" spans="13:38" x14ac:dyDescent="0.35"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3"/>
      <c r="X172" s="113"/>
      <c r="Y172" s="113"/>
      <c r="Z172" s="113"/>
      <c r="AA172" s="113"/>
      <c r="AB172" s="113"/>
      <c r="AC172" s="113"/>
      <c r="AD172" s="113"/>
      <c r="AE172" s="112"/>
      <c r="AF172" s="112"/>
      <c r="AG172" s="112"/>
      <c r="AH172" s="112"/>
      <c r="AI172" s="112"/>
      <c r="AJ172" s="112"/>
      <c r="AK172" s="112"/>
      <c r="AL172" s="112"/>
    </row>
    <row r="173" spans="13:38" x14ac:dyDescent="0.35"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3"/>
      <c r="X173" s="113"/>
      <c r="Y173" s="113"/>
      <c r="Z173" s="113"/>
      <c r="AA173" s="113"/>
      <c r="AB173" s="113"/>
      <c r="AC173" s="113"/>
      <c r="AD173" s="113"/>
      <c r="AE173" s="112"/>
      <c r="AF173" s="112"/>
      <c r="AG173" s="112"/>
      <c r="AH173" s="112"/>
      <c r="AI173" s="112"/>
      <c r="AJ173" s="112"/>
      <c r="AK173" s="112"/>
      <c r="AL173" s="112"/>
    </row>
    <row r="174" spans="13:38" x14ac:dyDescent="0.35"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3"/>
      <c r="X174" s="113"/>
      <c r="Y174" s="113"/>
      <c r="Z174" s="113"/>
      <c r="AA174" s="113"/>
      <c r="AB174" s="113"/>
      <c r="AC174" s="113"/>
      <c r="AD174" s="113"/>
      <c r="AE174" s="112"/>
      <c r="AF174" s="112"/>
      <c r="AG174" s="112"/>
      <c r="AH174" s="112"/>
      <c r="AI174" s="112"/>
      <c r="AJ174" s="112"/>
      <c r="AK174" s="112"/>
      <c r="AL174" s="112"/>
    </row>
    <row r="175" spans="13:38" x14ac:dyDescent="0.35"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3"/>
      <c r="X175" s="113"/>
      <c r="Y175" s="113"/>
      <c r="Z175" s="113"/>
      <c r="AA175" s="113"/>
      <c r="AB175" s="113"/>
      <c r="AC175" s="113"/>
      <c r="AD175" s="113"/>
      <c r="AE175" s="112"/>
      <c r="AF175" s="112"/>
      <c r="AG175" s="112"/>
      <c r="AH175" s="112"/>
      <c r="AI175" s="112"/>
      <c r="AJ175" s="112"/>
      <c r="AK175" s="112"/>
      <c r="AL175" s="112"/>
    </row>
    <row r="176" spans="13:38" x14ac:dyDescent="0.35"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3"/>
      <c r="X176" s="113"/>
      <c r="Y176" s="113"/>
      <c r="Z176" s="113"/>
      <c r="AA176" s="113"/>
      <c r="AB176" s="113"/>
      <c r="AC176" s="113"/>
      <c r="AD176" s="113"/>
      <c r="AE176" s="112"/>
      <c r="AF176" s="112"/>
      <c r="AG176" s="112"/>
      <c r="AH176" s="112"/>
      <c r="AI176" s="112"/>
      <c r="AJ176" s="112"/>
      <c r="AK176" s="112"/>
      <c r="AL176" s="112"/>
    </row>
    <row r="177" spans="13:38" x14ac:dyDescent="0.35"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3"/>
      <c r="X177" s="113"/>
      <c r="Y177" s="113"/>
      <c r="Z177" s="113"/>
      <c r="AA177" s="113"/>
      <c r="AB177" s="113"/>
      <c r="AC177" s="113"/>
      <c r="AD177" s="113"/>
      <c r="AE177" s="112"/>
      <c r="AF177" s="112"/>
      <c r="AG177" s="112"/>
      <c r="AH177" s="112"/>
      <c r="AI177" s="112"/>
      <c r="AJ177" s="112"/>
      <c r="AK177" s="112"/>
      <c r="AL177" s="112"/>
    </row>
    <row r="178" spans="13:38" x14ac:dyDescent="0.35"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3"/>
      <c r="X178" s="113"/>
      <c r="Y178" s="113"/>
      <c r="Z178" s="113"/>
      <c r="AA178" s="113"/>
      <c r="AB178" s="113"/>
      <c r="AC178" s="113"/>
      <c r="AD178" s="113"/>
      <c r="AE178" s="112"/>
      <c r="AF178" s="112"/>
      <c r="AG178" s="112"/>
      <c r="AH178" s="112"/>
      <c r="AI178" s="112"/>
      <c r="AJ178" s="112"/>
      <c r="AK178" s="112"/>
      <c r="AL178" s="112"/>
    </row>
    <row r="179" spans="13:38" x14ac:dyDescent="0.35"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3"/>
      <c r="X179" s="113"/>
      <c r="Y179" s="113"/>
      <c r="Z179" s="113"/>
      <c r="AA179" s="113"/>
      <c r="AB179" s="113"/>
      <c r="AC179" s="113"/>
      <c r="AD179" s="113"/>
      <c r="AE179" s="112"/>
      <c r="AF179" s="112"/>
      <c r="AG179" s="112"/>
      <c r="AH179" s="112"/>
      <c r="AI179" s="112"/>
      <c r="AJ179" s="112"/>
      <c r="AK179" s="112"/>
      <c r="AL179" s="112"/>
    </row>
    <row r="180" spans="13:38" x14ac:dyDescent="0.35"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3"/>
      <c r="X180" s="113"/>
      <c r="Y180" s="113"/>
      <c r="Z180" s="113"/>
      <c r="AA180" s="113"/>
      <c r="AB180" s="113"/>
      <c r="AC180" s="113"/>
      <c r="AD180" s="113"/>
      <c r="AE180" s="112"/>
      <c r="AF180" s="112"/>
      <c r="AG180" s="112"/>
      <c r="AH180" s="112"/>
      <c r="AI180" s="112"/>
      <c r="AJ180" s="112"/>
      <c r="AK180" s="112"/>
      <c r="AL180" s="112"/>
    </row>
    <row r="181" spans="13:38" x14ac:dyDescent="0.35"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3"/>
      <c r="X181" s="113"/>
      <c r="Y181" s="113"/>
      <c r="Z181" s="113"/>
      <c r="AA181" s="113"/>
      <c r="AB181" s="113"/>
      <c r="AC181" s="113"/>
      <c r="AD181" s="113"/>
      <c r="AE181" s="112"/>
      <c r="AF181" s="112"/>
      <c r="AG181" s="112"/>
      <c r="AH181" s="112"/>
      <c r="AI181" s="112"/>
      <c r="AJ181" s="112"/>
      <c r="AK181" s="112"/>
      <c r="AL181" s="112"/>
    </row>
    <row r="182" spans="13:38" x14ac:dyDescent="0.35"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3"/>
      <c r="X182" s="113"/>
      <c r="Y182" s="113"/>
      <c r="Z182" s="113"/>
      <c r="AA182" s="113"/>
      <c r="AB182" s="113"/>
      <c r="AC182" s="113"/>
      <c r="AD182" s="113"/>
      <c r="AE182" s="112"/>
      <c r="AF182" s="112"/>
      <c r="AG182" s="112"/>
      <c r="AH182" s="112"/>
      <c r="AI182" s="112"/>
      <c r="AJ182" s="112"/>
      <c r="AK182" s="112"/>
      <c r="AL182" s="112"/>
    </row>
    <row r="183" spans="13:38" x14ac:dyDescent="0.35"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3"/>
      <c r="X183" s="113"/>
      <c r="Y183" s="113"/>
      <c r="Z183" s="113"/>
      <c r="AA183" s="113"/>
      <c r="AB183" s="113"/>
      <c r="AC183" s="113"/>
      <c r="AD183" s="113"/>
      <c r="AE183" s="112"/>
      <c r="AF183" s="112"/>
      <c r="AG183" s="112"/>
      <c r="AH183" s="112"/>
      <c r="AI183" s="112"/>
      <c r="AJ183" s="112"/>
      <c r="AK183" s="112"/>
      <c r="AL183" s="112"/>
    </row>
    <row r="184" spans="13:38" x14ac:dyDescent="0.35"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3"/>
      <c r="X184" s="113"/>
      <c r="Y184" s="113"/>
      <c r="Z184" s="113"/>
      <c r="AA184" s="113"/>
      <c r="AB184" s="113"/>
      <c r="AC184" s="113"/>
      <c r="AD184" s="113"/>
      <c r="AE184" s="112"/>
      <c r="AF184" s="112"/>
      <c r="AG184" s="112"/>
      <c r="AH184" s="112"/>
      <c r="AI184" s="112"/>
      <c r="AJ184" s="112"/>
      <c r="AK184" s="112"/>
      <c r="AL184" s="112"/>
    </row>
    <row r="185" spans="13:38" x14ac:dyDescent="0.35"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3"/>
      <c r="X185" s="113"/>
      <c r="Y185" s="113"/>
      <c r="Z185" s="113"/>
      <c r="AA185" s="113"/>
      <c r="AB185" s="113"/>
      <c r="AC185" s="113"/>
      <c r="AD185" s="113"/>
      <c r="AE185" s="112"/>
      <c r="AF185" s="112"/>
      <c r="AG185" s="112"/>
      <c r="AH185" s="112"/>
      <c r="AI185" s="112"/>
      <c r="AJ185" s="112"/>
      <c r="AK185" s="112"/>
      <c r="AL185" s="112"/>
    </row>
    <row r="186" spans="13:38" x14ac:dyDescent="0.35"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3"/>
      <c r="X186" s="113"/>
      <c r="Y186" s="113"/>
      <c r="Z186" s="113"/>
      <c r="AA186" s="113"/>
      <c r="AB186" s="113"/>
      <c r="AC186" s="113"/>
      <c r="AD186" s="113"/>
      <c r="AE186" s="112"/>
      <c r="AF186" s="112"/>
      <c r="AG186" s="112"/>
      <c r="AH186" s="112"/>
      <c r="AI186" s="112"/>
      <c r="AJ186" s="112"/>
      <c r="AK186" s="112"/>
      <c r="AL186" s="112"/>
    </row>
    <row r="187" spans="13:38" x14ac:dyDescent="0.35"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3"/>
      <c r="X187" s="113"/>
      <c r="Y187" s="113"/>
      <c r="Z187" s="113"/>
      <c r="AA187" s="113"/>
      <c r="AB187" s="113"/>
      <c r="AC187" s="113"/>
      <c r="AD187" s="113"/>
      <c r="AE187" s="112"/>
      <c r="AF187" s="112"/>
      <c r="AG187" s="112"/>
      <c r="AH187" s="112"/>
      <c r="AI187" s="112"/>
      <c r="AJ187" s="112"/>
      <c r="AK187" s="112"/>
      <c r="AL187" s="112"/>
    </row>
    <row r="188" spans="13:38" x14ac:dyDescent="0.35"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3"/>
      <c r="X188" s="113"/>
      <c r="Y188" s="113"/>
      <c r="Z188" s="113"/>
      <c r="AA188" s="113"/>
      <c r="AB188" s="113"/>
      <c r="AC188" s="113"/>
      <c r="AD188" s="113"/>
      <c r="AE188" s="112"/>
      <c r="AF188" s="112"/>
      <c r="AG188" s="112"/>
      <c r="AH188" s="112"/>
      <c r="AI188" s="112"/>
      <c r="AJ188" s="112"/>
      <c r="AK188" s="112"/>
      <c r="AL188" s="112"/>
    </row>
    <row r="189" spans="13:38" x14ac:dyDescent="0.35"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3"/>
      <c r="X189" s="113"/>
      <c r="Y189" s="113"/>
      <c r="Z189" s="113"/>
      <c r="AA189" s="113"/>
      <c r="AB189" s="113"/>
      <c r="AC189" s="113"/>
      <c r="AD189" s="113"/>
      <c r="AE189" s="112"/>
      <c r="AF189" s="112"/>
      <c r="AG189" s="112"/>
      <c r="AH189" s="112"/>
      <c r="AI189" s="112"/>
      <c r="AJ189" s="112"/>
      <c r="AK189" s="112"/>
      <c r="AL189" s="112"/>
    </row>
    <row r="190" spans="13:38" x14ac:dyDescent="0.35"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3"/>
      <c r="X190" s="113"/>
      <c r="Y190" s="113"/>
      <c r="Z190" s="113"/>
      <c r="AA190" s="113"/>
      <c r="AB190" s="113"/>
      <c r="AC190" s="113"/>
      <c r="AD190" s="113"/>
      <c r="AE190" s="112"/>
      <c r="AF190" s="112"/>
      <c r="AG190" s="112"/>
      <c r="AH190" s="112"/>
      <c r="AI190" s="112"/>
      <c r="AJ190" s="112"/>
      <c r="AK190" s="112"/>
      <c r="AL190" s="112"/>
    </row>
    <row r="191" spans="13:38" x14ac:dyDescent="0.35"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3"/>
      <c r="X191" s="113"/>
      <c r="Y191" s="113"/>
      <c r="Z191" s="113"/>
      <c r="AA191" s="113"/>
      <c r="AB191" s="113"/>
      <c r="AC191" s="113"/>
      <c r="AD191" s="113"/>
      <c r="AE191" s="112"/>
      <c r="AF191" s="112"/>
      <c r="AG191" s="112"/>
      <c r="AH191" s="112"/>
      <c r="AI191" s="112"/>
      <c r="AJ191" s="112"/>
      <c r="AK191" s="112"/>
      <c r="AL191" s="112"/>
    </row>
    <row r="192" spans="13:38" x14ac:dyDescent="0.35"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3"/>
      <c r="X192" s="113"/>
      <c r="Y192" s="113"/>
      <c r="Z192" s="113"/>
      <c r="AA192" s="113"/>
      <c r="AB192" s="113"/>
      <c r="AC192" s="113"/>
      <c r="AD192" s="113"/>
      <c r="AE192" s="112"/>
      <c r="AF192" s="112"/>
      <c r="AG192" s="112"/>
      <c r="AH192" s="112"/>
      <c r="AI192" s="112"/>
      <c r="AJ192" s="112"/>
      <c r="AK192" s="112"/>
      <c r="AL192" s="112"/>
    </row>
    <row r="193" spans="13:38" x14ac:dyDescent="0.35"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3"/>
      <c r="X193" s="113"/>
      <c r="Y193" s="113"/>
      <c r="Z193" s="113"/>
      <c r="AA193" s="113"/>
      <c r="AB193" s="113"/>
      <c r="AC193" s="113"/>
      <c r="AD193" s="113"/>
      <c r="AE193" s="112"/>
      <c r="AF193" s="112"/>
      <c r="AG193" s="112"/>
      <c r="AH193" s="112"/>
      <c r="AI193" s="112"/>
      <c r="AJ193" s="112"/>
      <c r="AK193" s="112"/>
      <c r="AL193" s="112"/>
    </row>
    <row r="194" spans="13:38" x14ac:dyDescent="0.35"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3"/>
      <c r="X194" s="113"/>
      <c r="Y194" s="113"/>
      <c r="Z194" s="113"/>
      <c r="AA194" s="113"/>
      <c r="AB194" s="113"/>
      <c r="AC194" s="113"/>
      <c r="AD194" s="113"/>
      <c r="AE194" s="112"/>
      <c r="AF194" s="112"/>
      <c r="AG194" s="112"/>
      <c r="AH194" s="112"/>
      <c r="AI194" s="112"/>
      <c r="AJ194" s="112"/>
      <c r="AK194" s="112"/>
      <c r="AL194" s="112"/>
    </row>
    <row r="195" spans="13:38" x14ac:dyDescent="0.35"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3"/>
      <c r="X195" s="113"/>
      <c r="Y195" s="113"/>
      <c r="Z195" s="113"/>
      <c r="AA195" s="113"/>
      <c r="AB195" s="113"/>
      <c r="AC195" s="113"/>
      <c r="AD195" s="113"/>
      <c r="AE195" s="112"/>
      <c r="AF195" s="112"/>
      <c r="AG195" s="112"/>
      <c r="AH195" s="112"/>
      <c r="AI195" s="112"/>
      <c r="AJ195" s="112"/>
      <c r="AK195" s="112"/>
      <c r="AL195" s="112"/>
    </row>
    <row r="196" spans="13:38" x14ac:dyDescent="0.35"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3"/>
      <c r="X196" s="113"/>
      <c r="Y196" s="113"/>
      <c r="Z196" s="113"/>
      <c r="AA196" s="113"/>
      <c r="AB196" s="113"/>
      <c r="AC196" s="113"/>
      <c r="AD196" s="113"/>
      <c r="AE196" s="112"/>
      <c r="AF196" s="112"/>
      <c r="AG196" s="112"/>
      <c r="AH196" s="112"/>
      <c r="AI196" s="112"/>
      <c r="AJ196" s="112"/>
      <c r="AK196" s="112"/>
      <c r="AL196" s="112"/>
    </row>
    <row r="197" spans="13:38" x14ac:dyDescent="0.35"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3"/>
      <c r="X197" s="113"/>
      <c r="Y197" s="113"/>
      <c r="Z197" s="113"/>
      <c r="AA197" s="113"/>
      <c r="AB197" s="113"/>
      <c r="AC197" s="113"/>
      <c r="AD197" s="113"/>
      <c r="AE197" s="112"/>
      <c r="AF197" s="112"/>
      <c r="AG197" s="112"/>
      <c r="AH197" s="112"/>
      <c r="AI197" s="112"/>
      <c r="AJ197" s="112"/>
      <c r="AK197" s="112"/>
      <c r="AL197" s="112"/>
    </row>
    <row r="198" spans="13:38" x14ac:dyDescent="0.35"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3"/>
      <c r="X198" s="113"/>
      <c r="Y198" s="113"/>
      <c r="Z198" s="113"/>
      <c r="AA198" s="113"/>
      <c r="AB198" s="113"/>
      <c r="AC198" s="113"/>
      <c r="AD198" s="113"/>
      <c r="AE198" s="112"/>
      <c r="AF198" s="112"/>
      <c r="AG198" s="112"/>
      <c r="AH198" s="112"/>
      <c r="AI198" s="112"/>
      <c r="AJ198" s="112"/>
      <c r="AK198" s="112"/>
      <c r="AL198" s="112"/>
    </row>
    <row r="199" spans="13:38" x14ac:dyDescent="0.35"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3"/>
      <c r="X199" s="113"/>
      <c r="Y199" s="113"/>
      <c r="Z199" s="113"/>
      <c r="AA199" s="113"/>
      <c r="AB199" s="113"/>
      <c r="AC199" s="113"/>
      <c r="AD199" s="113"/>
      <c r="AE199" s="112"/>
      <c r="AF199" s="112"/>
      <c r="AG199" s="112"/>
      <c r="AH199" s="112"/>
      <c r="AI199" s="112"/>
      <c r="AJ199" s="112"/>
      <c r="AK199" s="112"/>
      <c r="AL199" s="112"/>
    </row>
    <row r="200" spans="13:38" x14ac:dyDescent="0.35"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3"/>
      <c r="X200" s="113"/>
      <c r="Y200" s="113"/>
      <c r="Z200" s="113"/>
      <c r="AA200" s="113"/>
      <c r="AB200" s="113"/>
      <c r="AC200" s="113"/>
      <c r="AD200" s="113"/>
      <c r="AE200" s="112"/>
      <c r="AF200" s="112"/>
      <c r="AG200" s="112"/>
      <c r="AH200" s="112"/>
      <c r="AI200" s="112"/>
      <c r="AJ200" s="112"/>
      <c r="AK200" s="112"/>
      <c r="AL200" s="112"/>
    </row>
    <row r="201" spans="13:38" x14ac:dyDescent="0.35"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3"/>
      <c r="X201" s="113"/>
      <c r="Y201" s="113"/>
      <c r="Z201" s="113"/>
      <c r="AA201" s="113"/>
      <c r="AB201" s="113"/>
      <c r="AC201" s="113"/>
      <c r="AD201" s="113"/>
      <c r="AE201" s="112"/>
      <c r="AF201" s="112"/>
      <c r="AG201" s="112"/>
      <c r="AH201" s="112"/>
      <c r="AI201" s="112"/>
      <c r="AJ201" s="112"/>
      <c r="AK201" s="112"/>
      <c r="AL201" s="112"/>
    </row>
    <row r="202" spans="13:38" x14ac:dyDescent="0.35"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3"/>
      <c r="X202" s="113"/>
      <c r="Y202" s="113"/>
      <c r="Z202" s="113"/>
      <c r="AA202" s="113"/>
      <c r="AB202" s="113"/>
      <c r="AC202" s="113"/>
      <c r="AD202" s="113"/>
      <c r="AE202" s="112"/>
      <c r="AF202" s="112"/>
      <c r="AG202" s="112"/>
      <c r="AH202" s="112"/>
      <c r="AI202" s="112"/>
      <c r="AJ202" s="112"/>
      <c r="AK202" s="112"/>
      <c r="AL202" s="112"/>
    </row>
    <row r="203" spans="13:38" x14ac:dyDescent="0.35"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3"/>
      <c r="X203" s="113"/>
      <c r="Y203" s="113"/>
      <c r="Z203" s="113"/>
      <c r="AA203" s="113"/>
      <c r="AB203" s="113"/>
      <c r="AC203" s="113"/>
      <c r="AD203" s="113"/>
      <c r="AE203" s="112"/>
      <c r="AF203" s="112"/>
      <c r="AG203" s="112"/>
      <c r="AH203" s="112"/>
      <c r="AI203" s="112"/>
      <c r="AJ203" s="112"/>
      <c r="AK203" s="112"/>
      <c r="AL203" s="112"/>
    </row>
    <row r="204" spans="13:38" x14ac:dyDescent="0.35"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3"/>
      <c r="X204" s="113"/>
      <c r="Y204" s="113"/>
      <c r="Z204" s="113"/>
      <c r="AA204" s="113"/>
      <c r="AB204" s="113"/>
      <c r="AC204" s="113"/>
      <c r="AD204" s="113"/>
      <c r="AE204" s="112"/>
      <c r="AF204" s="112"/>
      <c r="AG204" s="112"/>
      <c r="AH204" s="112"/>
      <c r="AI204" s="112"/>
      <c r="AJ204" s="112"/>
      <c r="AK204" s="112"/>
      <c r="AL204" s="112"/>
    </row>
    <row r="205" spans="13:38" x14ac:dyDescent="0.35"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3"/>
      <c r="X205" s="113"/>
      <c r="Y205" s="113"/>
      <c r="Z205" s="113"/>
      <c r="AA205" s="113"/>
      <c r="AB205" s="113"/>
      <c r="AC205" s="113"/>
      <c r="AD205" s="113"/>
      <c r="AE205" s="112"/>
      <c r="AF205" s="112"/>
      <c r="AG205" s="112"/>
      <c r="AH205" s="112"/>
      <c r="AI205" s="112"/>
      <c r="AJ205" s="112"/>
      <c r="AK205" s="112"/>
      <c r="AL205" s="112"/>
    </row>
    <row r="206" spans="13:38" x14ac:dyDescent="0.35"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3"/>
      <c r="X206" s="113"/>
      <c r="Y206" s="113"/>
      <c r="Z206" s="113"/>
      <c r="AA206" s="113"/>
      <c r="AB206" s="113"/>
      <c r="AC206" s="113"/>
      <c r="AD206" s="113"/>
      <c r="AE206" s="112"/>
      <c r="AF206" s="112"/>
      <c r="AG206" s="112"/>
      <c r="AH206" s="112"/>
      <c r="AI206" s="112"/>
      <c r="AJ206" s="112"/>
      <c r="AK206" s="112"/>
      <c r="AL206" s="112"/>
    </row>
    <row r="207" spans="13:38" x14ac:dyDescent="0.35"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3"/>
      <c r="X207" s="113"/>
      <c r="Y207" s="113"/>
      <c r="Z207" s="113"/>
      <c r="AA207" s="113"/>
      <c r="AB207" s="113"/>
      <c r="AC207" s="113"/>
      <c r="AD207" s="113"/>
      <c r="AE207" s="112"/>
      <c r="AF207" s="112"/>
      <c r="AG207" s="112"/>
      <c r="AH207" s="112"/>
      <c r="AI207" s="112"/>
      <c r="AJ207" s="112"/>
      <c r="AK207" s="112"/>
      <c r="AL207" s="112"/>
    </row>
    <row r="208" spans="13:38" x14ac:dyDescent="0.35"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3"/>
      <c r="X208" s="113"/>
      <c r="Y208" s="113"/>
      <c r="Z208" s="113"/>
      <c r="AA208" s="113"/>
      <c r="AB208" s="113"/>
      <c r="AC208" s="113"/>
      <c r="AD208" s="113"/>
      <c r="AE208" s="112"/>
      <c r="AF208" s="112"/>
      <c r="AG208" s="112"/>
      <c r="AH208" s="112"/>
      <c r="AI208" s="112"/>
      <c r="AJ208" s="112"/>
      <c r="AK208" s="112"/>
      <c r="AL208" s="112"/>
    </row>
    <row r="209" spans="13:38" x14ac:dyDescent="0.35"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3"/>
      <c r="X209" s="113"/>
      <c r="Y209" s="113"/>
      <c r="Z209" s="113"/>
      <c r="AA209" s="113"/>
      <c r="AB209" s="113"/>
      <c r="AC209" s="113"/>
      <c r="AD209" s="113"/>
      <c r="AE209" s="112"/>
      <c r="AF209" s="112"/>
      <c r="AG209" s="112"/>
      <c r="AH209" s="112"/>
      <c r="AI209" s="112"/>
      <c r="AJ209" s="112"/>
      <c r="AK209" s="112"/>
      <c r="AL209" s="112"/>
    </row>
    <row r="210" spans="13:38" x14ac:dyDescent="0.35"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3"/>
      <c r="X210" s="113"/>
      <c r="Y210" s="113"/>
      <c r="Z210" s="113"/>
      <c r="AA210" s="113"/>
      <c r="AB210" s="113"/>
      <c r="AC210" s="113"/>
      <c r="AD210" s="113"/>
      <c r="AE210" s="112"/>
      <c r="AF210" s="112"/>
      <c r="AG210" s="112"/>
      <c r="AH210" s="112"/>
      <c r="AI210" s="112"/>
      <c r="AJ210" s="112"/>
      <c r="AK210" s="112"/>
      <c r="AL210" s="112"/>
    </row>
    <row r="211" spans="13:38" x14ac:dyDescent="0.35"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3"/>
      <c r="X211" s="113"/>
      <c r="Y211" s="113"/>
      <c r="Z211" s="113"/>
      <c r="AA211" s="113"/>
      <c r="AB211" s="113"/>
      <c r="AC211" s="113"/>
      <c r="AD211" s="113"/>
      <c r="AE211" s="112"/>
      <c r="AF211" s="112"/>
      <c r="AG211" s="112"/>
      <c r="AH211" s="112"/>
      <c r="AI211" s="112"/>
      <c r="AJ211" s="112"/>
      <c r="AK211" s="112"/>
      <c r="AL211" s="112"/>
    </row>
    <row r="212" spans="13:38" x14ac:dyDescent="0.35"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3"/>
      <c r="X212" s="113"/>
      <c r="Y212" s="113"/>
      <c r="Z212" s="113"/>
      <c r="AA212" s="113"/>
      <c r="AB212" s="113"/>
      <c r="AC212" s="113"/>
      <c r="AD212" s="113"/>
      <c r="AE212" s="112"/>
      <c r="AF212" s="112"/>
      <c r="AG212" s="112"/>
      <c r="AH212" s="112"/>
      <c r="AI212" s="112"/>
      <c r="AJ212" s="112"/>
      <c r="AK212" s="112"/>
      <c r="AL212" s="112"/>
    </row>
    <row r="213" spans="13:38" x14ac:dyDescent="0.35"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3"/>
      <c r="X213" s="113"/>
      <c r="Y213" s="113"/>
      <c r="Z213" s="113"/>
      <c r="AA213" s="113"/>
      <c r="AB213" s="113"/>
      <c r="AC213" s="113"/>
      <c r="AD213" s="113"/>
      <c r="AE213" s="112"/>
      <c r="AF213" s="112"/>
      <c r="AG213" s="112"/>
      <c r="AH213" s="112"/>
      <c r="AI213" s="112"/>
      <c r="AJ213" s="112"/>
      <c r="AK213" s="112"/>
      <c r="AL213" s="112"/>
    </row>
    <row r="214" spans="13:38" x14ac:dyDescent="0.35"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3"/>
      <c r="X214" s="113"/>
      <c r="Y214" s="113"/>
      <c r="Z214" s="113"/>
      <c r="AA214" s="113"/>
      <c r="AB214" s="113"/>
      <c r="AC214" s="113"/>
      <c r="AD214" s="113"/>
      <c r="AE214" s="112"/>
      <c r="AF214" s="112"/>
      <c r="AG214" s="112"/>
      <c r="AH214" s="112"/>
      <c r="AI214" s="112"/>
      <c r="AJ214" s="112"/>
      <c r="AK214" s="112"/>
      <c r="AL214" s="112"/>
    </row>
    <row r="215" spans="13:38" x14ac:dyDescent="0.35"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3"/>
      <c r="X215" s="113"/>
      <c r="Y215" s="113"/>
      <c r="Z215" s="113"/>
      <c r="AA215" s="113"/>
      <c r="AB215" s="113"/>
      <c r="AC215" s="113"/>
      <c r="AD215" s="113"/>
      <c r="AE215" s="112"/>
      <c r="AF215" s="112"/>
      <c r="AG215" s="112"/>
      <c r="AH215" s="112"/>
      <c r="AI215" s="112"/>
      <c r="AJ215" s="112"/>
      <c r="AK215" s="112"/>
      <c r="AL215" s="112"/>
    </row>
    <row r="216" spans="13:38" x14ac:dyDescent="0.35"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3"/>
      <c r="X216" s="113"/>
      <c r="Y216" s="113"/>
      <c r="Z216" s="113"/>
      <c r="AA216" s="113"/>
      <c r="AB216" s="113"/>
      <c r="AC216" s="113"/>
      <c r="AD216" s="113"/>
      <c r="AE216" s="112"/>
      <c r="AF216" s="112"/>
      <c r="AG216" s="112"/>
      <c r="AH216" s="112"/>
      <c r="AI216" s="112"/>
      <c r="AJ216" s="112"/>
      <c r="AK216" s="112"/>
      <c r="AL216" s="112"/>
    </row>
    <row r="217" spans="13:38" x14ac:dyDescent="0.35"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3"/>
      <c r="X217" s="113"/>
      <c r="Y217" s="113"/>
      <c r="Z217" s="113"/>
      <c r="AA217" s="113"/>
      <c r="AB217" s="113"/>
      <c r="AC217" s="113"/>
      <c r="AD217" s="113"/>
      <c r="AE217" s="112"/>
      <c r="AF217" s="112"/>
      <c r="AG217" s="112"/>
      <c r="AH217" s="112"/>
      <c r="AI217" s="112"/>
      <c r="AJ217" s="112"/>
      <c r="AK217" s="112"/>
      <c r="AL217" s="112"/>
    </row>
    <row r="218" spans="13:38" x14ac:dyDescent="0.35"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3"/>
      <c r="X218" s="113"/>
      <c r="Y218" s="113"/>
      <c r="Z218" s="113"/>
      <c r="AA218" s="113"/>
      <c r="AB218" s="113"/>
      <c r="AC218" s="113"/>
      <c r="AD218" s="113"/>
      <c r="AE218" s="112"/>
      <c r="AF218" s="112"/>
      <c r="AG218" s="112"/>
      <c r="AH218" s="112"/>
      <c r="AI218" s="112"/>
      <c r="AJ218" s="112"/>
      <c r="AK218" s="112"/>
      <c r="AL218" s="112"/>
    </row>
    <row r="219" spans="13:38" x14ac:dyDescent="0.35"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3"/>
      <c r="X219" s="113"/>
      <c r="Y219" s="113"/>
      <c r="Z219" s="113"/>
      <c r="AA219" s="113"/>
      <c r="AB219" s="113"/>
      <c r="AC219" s="113"/>
      <c r="AD219" s="113"/>
      <c r="AE219" s="112"/>
      <c r="AF219" s="112"/>
      <c r="AG219" s="112"/>
      <c r="AH219" s="112"/>
      <c r="AI219" s="112"/>
      <c r="AJ219" s="112"/>
      <c r="AK219" s="112"/>
      <c r="AL219" s="112"/>
    </row>
    <row r="220" spans="13:38" x14ac:dyDescent="0.35"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3"/>
      <c r="X220" s="113"/>
      <c r="Y220" s="113"/>
      <c r="Z220" s="113"/>
      <c r="AA220" s="113"/>
      <c r="AB220" s="113"/>
      <c r="AC220" s="113"/>
      <c r="AD220" s="113"/>
      <c r="AE220" s="112"/>
      <c r="AF220" s="112"/>
      <c r="AG220" s="112"/>
      <c r="AH220" s="112"/>
      <c r="AI220" s="112"/>
      <c r="AJ220" s="112"/>
      <c r="AK220" s="112"/>
      <c r="AL220" s="112"/>
    </row>
    <row r="221" spans="13:38" x14ac:dyDescent="0.35"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3"/>
      <c r="X221" s="113"/>
      <c r="Y221" s="113"/>
      <c r="Z221" s="113"/>
      <c r="AA221" s="113"/>
      <c r="AB221" s="113"/>
      <c r="AC221" s="113"/>
      <c r="AD221" s="113"/>
      <c r="AE221" s="112"/>
      <c r="AF221" s="112"/>
      <c r="AG221" s="112"/>
      <c r="AH221" s="112"/>
      <c r="AI221" s="112"/>
      <c r="AJ221" s="112"/>
      <c r="AK221" s="112"/>
      <c r="AL221" s="112"/>
    </row>
    <row r="222" spans="13:38" x14ac:dyDescent="0.35"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3"/>
      <c r="X222" s="113"/>
      <c r="Y222" s="113"/>
      <c r="Z222" s="113"/>
      <c r="AA222" s="113"/>
      <c r="AB222" s="113"/>
      <c r="AC222" s="113"/>
      <c r="AD222" s="113"/>
      <c r="AE222" s="112"/>
      <c r="AF222" s="112"/>
      <c r="AG222" s="112"/>
      <c r="AH222" s="112"/>
      <c r="AI222" s="112"/>
      <c r="AJ222" s="112"/>
      <c r="AK222" s="112"/>
      <c r="AL222" s="112"/>
    </row>
    <row r="223" spans="13:38" x14ac:dyDescent="0.35"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3"/>
      <c r="X223" s="113"/>
      <c r="Y223" s="113"/>
      <c r="Z223" s="113"/>
      <c r="AA223" s="113"/>
      <c r="AB223" s="113"/>
      <c r="AC223" s="113"/>
      <c r="AD223" s="113"/>
      <c r="AE223" s="112"/>
      <c r="AF223" s="112"/>
      <c r="AG223" s="112"/>
      <c r="AH223" s="112"/>
      <c r="AI223" s="112"/>
      <c r="AJ223" s="112"/>
      <c r="AK223" s="112"/>
      <c r="AL223" s="112"/>
    </row>
    <row r="224" spans="13:38" x14ac:dyDescent="0.35"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3"/>
      <c r="X224" s="113"/>
      <c r="Y224" s="113"/>
      <c r="Z224" s="113"/>
      <c r="AA224" s="113"/>
      <c r="AB224" s="113"/>
      <c r="AC224" s="113"/>
      <c r="AD224" s="113"/>
      <c r="AE224" s="112"/>
      <c r="AF224" s="112"/>
      <c r="AG224" s="112"/>
      <c r="AH224" s="112"/>
      <c r="AI224" s="112"/>
      <c r="AJ224" s="112"/>
      <c r="AK224" s="112"/>
      <c r="AL224" s="112"/>
    </row>
    <row r="225" spans="13:38" x14ac:dyDescent="0.35"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3"/>
      <c r="X225" s="113"/>
      <c r="Y225" s="113"/>
      <c r="Z225" s="113"/>
      <c r="AA225" s="113"/>
      <c r="AB225" s="113"/>
      <c r="AC225" s="113"/>
      <c r="AD225" s="113"/>
      <c r="AE225" s="112"/>
      <c r="AF225" s="112"/>
      <c r="AG225" s="112"/>
      <c r="AH225" s="112"/>
      <c r="AI225" s="112"/>
      <c r="AJ225" s="112"/>
      <c r="AK225" s="112"/>
      <c r="AL225" s="112"/>
    </row>
    <row r="226" spans="13:38" x14ac:dyDescent="0.35"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3"/>
      <c r="X226" s="113"/>
      <c r="Y226" s="113"/>
      <c r="Z226" s="113"/>
      <c r="AA226" s="113"/>
      <c r="AB226" s="113"/>
      <c r="AC226" s="113"/>
      <c r="AD226" s="113"/>
      <c r="AE226" s="112"/>
      <c r="AF226" s="112"/>
      <c r="AG226" s="112"/>
      <c r="AH226" s="112"/>
      <c r="AI226" s="112"/>
      <c r="AJ226" s="112"/>
      <c r="AK226" s="112"/>
      <c r="AL226" s="112"/>
    </row>
    <row r="227" spans="13:38" x14ac:dyDescent="0.35"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3"/>
      <c r="X227" s="113"/>
      <c r="Y227" s="113"/>
      <c r="Z227" s="113"/>
      <c r="AA227" s="113"/>
      <c r="AB227" s="113"/>
      <c r="AC227" s="113"/>
      <c r="AD227" s="113"/>
      <c r="AE227" s="112"/>
      <c r="AF227" s="112"/>
      <c r="AG227" s="112"/>
      <c r="AH227" s="112"/>
      <c r="AI227" s="112"/>
      <c r="AJ227" s="112"/>
      <c r="AK227" s="112"/>
      <c r="AL227" s="112"/>
    </row>
    <row r="228" spans="13:38" x14ac:dyDescent="0.35"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3"/>
      <c r="X228" s="113"/>
      <c r="Y228" s="113"/>
      <c r="Z228" s="113"/>
      <c r="AA228" s="113"/>
      <c r="AB228" s="113"/>
      <c r="AC228" s="113"/>
      <c r="AD228" s="113"/>
      <c r="AE228" s="112"/>
      <c r="AF228" s="112"/>
      <c r="AG228" s="112"/>
      <c r="AH228" s="112"/>
      <c r="AI228" s="112"/>
      <c r="AJ228" s="112"/>
      <c r="AK228" s="112"/>
      <c r="AL228" s="112"/>
    </row>
    <row r="229" spans="13:38" x14ac:dyDescent="0.35"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3"/>
      <c r="X229" s="113"/>
      <c r="Y229" s="113"/>
      <c r="Z229" s="113"/>
      <c r="AA229" s="113"/>
      <c r="AB229" s="113"/>
      <c r="AC229" s="113"/>
      <c r="AD229" s="113"/>
      <c r="AE229" s="112"/>
      <c r="AF229" s="112"/>
      <c r="AG229" s="112"/>
      <c r="AH229" s="112"/>
      <c r="AI229" s="112"/>
      <c r="AJ229" s="112"/>
      <c r="AK229" s="112"/>
      <c r="AL229" s="112"/>
    </row>
    <row r="230" spans="13:38" x14ac:dyDescent="0.35"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3"/>
      <c r="X230" s="113"/>
      <c r="Y230" s="113"/>
      <c r="Z230" s="113"/>
      <c r="AA230" s="113"/>
      <c r="AB230" s="113"/>
      <c r="AC230" s="113"/>
      <c r="AD230" s="113"/>
      <c r="AE230" s="112"/>
      <c r="AF230" s="112"/>
      <c r="AG230" s="112"/>
      <c r="AH230" s="112"/>
      <c r="AI230" s="112"/>
      <c r="AJ230" s="112"/>
      <c r="AK230" s="112"/>
      <c r="AL230" s="112"/>
    </row>
    <row r="231" spans="13:38" x14ac:dyDescent="0.35"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3"/>
      <c r="X231" s="113"/>
      <c r="Y231" s="113"/>
      <c r="Z231" s="113"/>
      <c r="AA231" s="113"/>
      <c r="AB231" s="113"/>
      <c r="AC231" s="113"/>
      <c r="AD231" s="113"/>
      <c r="AE231" s="112"/>
      <c r="AF231" s="112"/>
      <c r="AG231" s="112"/>
      <c r="AH231" s="112"/>
      <c r="AI231" s="112"/>
      <c r="AJ231" s="112"/>
      <c r="AK231" s="112"/>
      <c r="AL231" s="112"/>
    </row>
    <row r="232" spans="13:38" x14ac:dyDescent="0.35"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3"/>
      <c r="X232" s="113"/>
      <c r="Y232" s="113"/>
      <c r="Z232" s="113"/>
      <c r="AA232" s="113"/>
      <c r="AB232" s="113"/>
      <c r="AC232" s="113"/>
      <c r="AD232" s="113"/>
      <c r="AE232" s="112"/>
      <c r="AF232" s="112"/>
      <c r="AG232" s="112"/>
      <c r="AH232" s="112"/>
      <c r="AI232" s="112"/>
      <c r="AJ232" s="112"/>
      <c r="AK232" s="112"/>
      <c r="AL232" s="112"/>
    </row>
    <row r="233" spans="13:38" x14ac:dyDescent="0.35"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3"/>
      <c r="X233" s="113"/>
      <c r="Y233" s="113"/>
      <c r="Z233" s="113"/>
      <c r="AA233" s="113"/>
      <c r="AB233" s="113"/>
      <c r="AC233" s="113"/>
      <c r="AD233" s="113"/>
      <c r="AE233" s="112"/>
      <c r="AF233" s="112"/>
      <c r="AG233" s="112"/>
      <c r="AH233" s="112"/>
      <c r="AI233" s="112"/>
      <c r="AJ233" s="112"/>
      <c r="AK233" s="112"/>
      <c r="AL233" s="112"/>
    </row>
    <row r="234" spans="13:38" x14ac:dyDescent="0.35"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3"/>
      <c r="X234" s="113"/>
      <c r="Y234" s="113"/>
      <c r="Z234" s="113"/>
      <c r="AA234" s="113"/>
      <c r="AB234" s="113"/>
      <c r="AC234" s="113"/>
      <c r="AD234" s="113"/>
      <c r="AE234" s="112"/>
      <c r="AF234" s="112"/>
      <c r="AG234" s="112"/>
      <c r="AH234" s="112"/>
      <c r="AI234" s="112"/>
      <c r="AJ234" s="112"/>
      <c r="AK234" s="112"/>
      <c r="AL234" s="112"/>
    </row>
    <row r="235" spans="13:38" x14ac:dyDescent="0.35"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3"/>
      <c r="X235" s="113"/>
      <c r="Y235" s="113"/>
      <c r="Z235" s="113"/>
      <c r="AA235" s="113"/>
      <c r="AB235" s="113"/>
      <c r="AC235" s="113"/>
      <c r="AD235" s="113"/>
      <c r="AE235" s="112"/>
      <c r="AF235" s="112"/>
      <c r="AG235" s="112"/>
      <c r="AH235" s="112"/>
      <c r="AI235" s="112"/>
      <c r="AJ235" s="112"/>
      <c r="AK235" s="112"/>
      <c r="AL235" s="112"/>
    </row>
    <row r="236" spans="13:38" x14ac:dyDescent="0.35"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3"/>
      <c r="X236" s="113"/>
      <c r="Y236" s="113"/>
      <c r="Z236" s="113"/>
      <c r="AA236" s="113"/>
      <c r="AB236" s="113"/>
      <c r="AC236" s="113"/>
      <c r="AD236" s="113"/>
      <c r="AE236" s="112"/>
      <c r="AF236" s="112"/>
      <c r="AG236" s="112"/>
      <c r="AH236" s="112"/>
      <c r="AI236" s="112"/>
      <c r="AJ236" s="112"/>
      <c r="AK236" s="112"/>
      <c r="AL236" s="112"/>
    </row>
    <row r="237" spans="13:38" x14ac:dyDescent="0.35"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3"/>
      <c r="X237" s="113"/>
      <c r="Y237" s="113"/>
      <c r="Z237" s="113"/>
      <c r="AA237" s="113"/>
      <c r="AB237" s="113"/>
      <c r="AC237" s="113"/>
      <c r="AD237" s="113"/>
      <c r="AE237" s="112"/>
      <c r="AF237" s="112"/>
      <c r="AG237" s="112"/>
      <c r="AH237" s="112"/>
      <c r="AI237" s="112"/>
      <c r="AJ237" s="112"/>
      <c r="AK237" s="112"/>
      <c r="AL237" s="112"/>
    </row>
    <row r="238" spans="13:38" x14ac:dyDescent="0.35"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3"/>
      <c r="X238" s="113"/>
      <c r="Y238" s="113"/>
      <c r="Z238" s="113"/>
      <c r="AA238" s="113"/>
      <c r="AB238" s="113"/>
      <c r="AC238" s="113"/>
      <c r="AD238" s="113"/>
      <c r="AE238" s="112"/>
      <c r="AF238" s="112"/>
      <c r="AG238" s="112"/>
      <c r="AH238" s="112"/>
      <c r="AI238" s="112"/>
      <c r="AJ238" s="112"/>
      <c r="AK238" s="112"/>
      <c r="AL238" s="112"/>
    </row>
    <row r="239" spans="13:38" x14ac:dyDescent="0.35"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3"/>
      <c r="X239" s="113"/>
      <c r="Y239" s="113"/>
      <c r="Z239" s="113"/>
      <c r="AA239" s="113"/>
      <c r="AB239" s="113"/>
      <c r="AC239" s="113"/>
      <c r="AD239" s="113"/>
      <c r="AE239" s="112"/>
      <c r="AF239" s="112"/>
      <c r="AG239" s="112"/>
      <c r="AH239" s="112"/>
      <c r="AI239" s="112"/>
      <c r="AJ239" s="112"/>
      <c r="AK239" s="112"/>
      <c r="AL239" s="112"/>
    </row>
    <row r="240" spans="13:38" x14ac:dyDescent="0.35"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3"/>
      <c r="X240" s="113"/>
      <c r="Y240" s="113"/>
      <c r="Z240" s="113"/>
      <c r="AA240" s="113"/>
      <c r="AB240" s="113"/>
      <c r="AC240" s="113"/>
      <c r="AD240" s="113"/>
      <c r="AE240" s="112"/>
      <c r="AF240" s="112"/>
      <c r="AG240" s="112"/>
      <c r="AH240" s="112"/>
      <c r="AI240" s="112"/>
      <c r="AJ240" s="112"/>
      <c r="AK240" s="112"/>
      <c r="AL240" s="112"/>
    </row>
    <row r="241" spans="13:38" x14ac:dyDescent="0.35"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3"/>
      <c r="X241" s="113"/>
      <c r="Y241" s="113"/>
      <c r="Z241" s="113"/>
      <c r="AA241" s="113"/>
      <c r="AB241" s="113"/>
      <c r="AC241" s="113"/>
      <c r="AD241" s="113"/>
      <c r="AE241" s="112"/>
      <c r="AF241" s="112"/>
      <c r="AG241" s="112"/>
      <c r="AH241" s="112"/>
      <c r="AI241" s="112"/>
      <c r="AJ241" s="112"/>
      <c r="AK241" s="112"/>
      <c r="AL241" s="112"/>
    </row>
    <row r="242" spans="13:38" x14ac:dyDescent="0.35"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3"/>
      <c r="X242" s="113"/>
      <c r="Y242" s="113"/>
      <c r="Z242" s="113"/>
      <c r="AA242" s="113"/>
      <c r="AB242" s="113"/>
      <c r="AC242" s="113"/>
      <c r="AD242" s="113"/>
      <c r="AE242" s="112"/>
      <c r="AF242" s="112"/>
      <c r="AG242" s="112"/>
      <c r="AH242" s="112"/>
      <c r="AI242" s="112"/>
      <c r="AJ242" s="112"/>
      <c r="AK242" s="112"/>
      <c r="AL242" s="112"/>
    </row>
    <row r="243" spans="13:38" x14ac:dyDescent="0.35"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3"/>
      <c r="X243" s="113"/>
      <c r="Y243" s="113"/>
      <c r="Z243" s="113"/>
      <c r="AA243" s="113"/>
      <c r="AB243" s="113"/>
      <c r="AC243" s="113"/>
      <c r="AD243" s="113"/>
      <c r="AE243" s="112"/>
      <c r="AF243" s="112"/>
      <c r="AG243" s="112"/>
      <c r="AH243" s="112"/>
      <c r="AI243" s="112"/>
      <c r="AJ243" s="112"/>
      <c r="AK243" s="112"/>
      <c r="AL243" s="112"/>
    </row>
    <row r="244" spans="13:38" x14ac:dyDescent="0.35"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3"/>
      <c r="X244" s="113"/>
      <c r="Y244" s="113"/>
      <c r="Z244" s="113"/>
      <c r="AA244" s="113"/>
      <c r="AB244" s="113"/>
      <c r="AC244" s="113"/>
      <c r="AD244" s="113"/>
      <c r="AE244" s="112"/>
      <c r="AF244" s="112"/>
      <c r="AG244" s="112"/>
      <c r="AH244" s="112"/>
      <c r="AI244" s="112"/>
      <c r="AJ244" s="112"/>
      <c r="AK244" s="112"/>
      <c r="AL244" s="112"/>
    </row>
    <row r="245" spans="13:38" x14ac:dyDescent="0.35"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3"/>
      <c r="X245" s="113"/>
      <c r="Y245" s="113"/>
      <c r="Z245" s="113"/>
      <c r="AA245" s="113"/>
      <c r="AB245" s="113"/>
      <c r="AC245" s="113"/>
      <c r="AD245" s="113"/>
      <c r="AE245" s="112"/>
      <c r="AF245" s="112"/>
      <c r="AG245" s="112"/>
      <c r="AH245" s="112"/>
      <c r="AI245" s="112"/>
      <c r="AJ245" s="112"/>
      <c r="AK245" s="112"/>
      <c r="AL245" s="112"/>
    </row>
    <row r="246" spans="13:38" x14ac:dyDescent="0.35"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3"/>
      <c r="X246" s="113"/>
      <c r="Y246" s="113"/>
      <c r="Z246" s="113"/>
      <c r="AA246" s="113"/>
      <c r="AB246" s="113"/>
      <c r="AC246" s="113"/>
      <c r="AD246" s="113"/>
      <c r="AE246" s="112"/>
      <c r="AF246" s="112"/>
      <c r="AG246" s="112"/>
      <c r="AH246" s="112"/>
      <c r="AI246" s="112"/>
      <c r="AJ246" s="112"/>
      <c r="AK246" s="112"/>
      <c r="AL246" s="112"/>
    </row>
    <row r="247" spans="13:38" x14ac:dyDescent="0.35"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3"/>
      <c r="X247" s="113"/>
      <c r="Y247" s="113"/>
      <c r="Z247" s="113"/>
      <c r="AA247" s="113"/>
      <c r="AB247" s="113"/>
      <c r="AC247" s="113"/>
      <c r="AD247" s="113"/>
      <c r="AE247" s="112"/>
      <c r="AF247" s="112"/>
      <c r="AG247" s="112"/>
      <c r="AH247" s="112"/>
      <c r="AI247" s="112"/>
      <c r="AJ247" s="112"/>
      <c r="AK247" s="112"/>
      <c r="AL247" s="112"/>
    </row>
    <row r="248" spans="13:38" x14ac:dyDescent="0.35"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3"/>
      <c r="X248" s="113"/>
      <c r="Y248" s="113"/>
      <c r="Z248" s="113"/>
      <c r="AA248" s="113"/>
      <c r="AB248" s="113"/>
      <c r="AC248" s="113"/>
      <c r="AD248" s="113"/>
      <c r="AE248" s="112"/>
      <c r="AF248" s="112"/>
      <c r="AG248" s="112"/>
      <c r="AH248" s="112"/>
      <c r="AI248" s="112"/>
      <c r="AJ248" s="112"/>
      <c r="AK248" s="112"/>
      <c r="AL248" s="112"/>
    </row>
    <row r="249" spans="13:38" x14ac:dyDescent="0.35"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3"/>
      <c r="X249" s="113"/>
      <c r="Y249" s="113"/>
      <c r="Z249" s="113"/>
      <c r="AA249" s="113"/>
      <c r="AB249" s="113"/>
      <c r="AC249" s="113"/>
      <c r="AD249" s="113"/>
      <c r="AE249" s="112"/>
      <c r="AF249" s="112"/>
      <c r="AG249" s="112"/>
      <c r="AH249" s="112"/>
      <c r="AI249" s="112"/>
      <c r="AJ249" s="112"/>
      <c r="AK249" s="112"/>
      <c r="AL249" s="112"/>
    </row>
    <row r="250" spans="13:38" x14ac:dyDescent="0.35"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3"/>
      <c r="X250" s="113"/>
      <c r="Y250" s="113"/>
      <c r="Z250" s="113"/>
      <c r="AA250" s="113"/>
      <c r="AB250" s="113"/>
      <c r="AC250" s="113"/>
      <c r="AD250" s="113"/>
      <c r="AE250" s="112"/>
      <c r="AF250" s="112"/>
      <c r="AG250" s="112"/>
      <c r="AH250" s="112"/>
      <c r="AI250" s="112"/>
      <c r="AJ250" s="112"/>
      <c r="AK250" s="112"/>
      <c r="AL250" s="112"/>
    </row>
    <row r="251" spans="13:38" x14ac:dyDescent="0.35"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3"/>
      <c r="X251" s="113"/>
      <c r="Y251" s="113"/>
      <c r="Z251" s="113"/>
      <c r="AA251" s="113"/>
      <c r="AB251" s="113"/>
      <c r="AC251" s="113"/>
      <c r="AD251" s="113"/>
      <c r="AE251" s="112"/>
      <c r="AF251" s="112"/>
      <c r="AG251" s="112"/>
      <c r="AH251" s="112"/>
      <c r="AI251" s="112"/>
      <c r="AJ251" s="112"/>
      <c r="AK251" s="112"/>
      <c r="AL251" s="112"/>
    </row>
    <row r="252" spans="13:38" x14ac:dyDescent="0.35"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3"/>
      <c r="X252" s="113"/>
      <c r="Y252" s="113"/>
      <c r="Z252" s="113"/>
      <c r="AA252" s="113"/>
      <c r="AB252" s="113"/>
      <c r="AC252" s="113"/>
      <c r="AD252" s="113"/>
      <c r="AE252" s="112"/>
      <c r="AF252" s="112"/>
      <c r="AG252" s="112"/>
      <c r="AH252" s="112"/>
      <c r="AI252" s="112"/>
      <c r="AJ252" s="112"/>
      <c r="AK252" s="112"/>
      <c r="AL252" s="112"/>
    </row>
    <row r="253" spans="13:38" x14ac:dyDescent="0.35"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3"/>
      <c r="X253" s="113"/>
      <c r="Y253" s="113"/>
      <c r="Z253" s="113"/>
      <c r="AA253" s="113"/>
      <c r="AB253" s="113"/>
      <c r="AC253" s="113"/>
      <c r="AD253" s="113"/>
      <c r="AE253" s="112"/>
      <c r="AF253" s="112"/>
      <c r="AG253" s="112"/>
      <c r="AH253" s="112"/>
      <c r="AI253" s="112"/>
      <c r="AJ253" s="112"/>
      <c r="AK253" s="112"/>
      <c r="AL253" s="112"/>
    </row>
    <row r="254" spans="13:38" x14ac:dyDescent="0.35"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3"/>
      <c r="X254" s="113"/>
      <c r="Y254" s="113"/>
      <c r="Z254" s="113"/>
      <c r="AA254" s="113"/>
      <c r="AB254" s="113"/>
      <c r="AC254" s="113"/>
      <c r="AD254" s="113"/>
      <c r="AE254" s="112"/>
      <c r="AF254" s="112"/>
      <c r="AG254" s="112"/>
      <c r="AH254" s="112"/>
      <c r="AI254" s="112"/>
      <c r="AJ254" s="112"/>
      <c r="AK254" s="112"/>
      <c r="AL254" s="112"/>
    </row>
    <row r="255" spans="13:38" x14ac:dyDescent="0.35"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3"/>
      <c r="X255" s="113"/>
      <c r="Y255" s="113"/>
      <c r="Z255" s="113"/>
      <c r="AA255" s="113"/>
      <c r="AB255" s="113"/>
      <c r="AC255" s="113"/>
      <c r="AD255" s="113"/>
      <c r="AE255" s="112"/>
      <c r="AF255" s="112"/>
      <c r="AG255" s="112"/>
      <c r="AH255" s="112"/>
      <c r="AI255" s="112"/>
      <c r="AJ255" s="112"/>
      <c r="AK255" s="112"/>
      <c r="AL255" s="112"/>
    </row>
    <row r="256" spans="13:38" x14ac:dyDescent="0.35"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3"/>
      <c r="X256" s="113"/>
      <c r="Y256" s="113"/>
      <c r="Z256" s="113"/>
      <c r="AA256" s="113"/>
      <c r="AB256" s="113"/>
      <c r="AC256" s="113"/>
      <c r="AD256" s="113"/>
      <c r="AE256" s="112"/>
      <c r="AF256" s="112"/>
      <c r="AG256" s="112"/>
      <c r="AH256" s="112"/>
      <c r="AI256" s="112"/>
      <c r="AJ256" s="112"/>
      <c r="AK256" s="112"/>
      <c r="AL256" s="112"/>
    </row>
    <row r="257" spans="13:38" x14ac:dyDescent="0.35"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3"/>
      <c r="X257" s="113"/>
      <c r="Y257" s="113"/>
      <c r="Z257" s="113"/>
      <c r="AA257" s="113"/>
      <c r="AB257" s="113"/>
      <c r="AC257" s="113"/>
      <c r="AD257" s="113"/>
      <c r="AE257" s="112"/>
      <c r="AF257" s="112"/>
      <c r="AG257" s="112"/>
      <c r="AH257" s="112"/>
      <c r="AI257" s="112"/>
      <c r="AJ257" s="112"/>
      <c r="AK257" s="112"/>
      <c r="AL257" s="112"/>
    </row>
    <row r="258" spans="13:38" x14ac:dyDescent="0.35"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3"/>
      <c r="X258" s="113"/>
      <c r="Y258" s="113"/>
      <c r="Z258" s="113"/>
      <c r="AA258" s="113"/>
      <c r="AB258" s="113"/>
      <c r="AC258" s="113"/>
      <c r="AD258" s="113"/>
      <c r="AE258" s="112"/>
      <c r="AF258" s="112"/>
      <c r="AG258" s="112"/>
      <c r="AH258" s="112"/>
      <c r="AI258" s="112"/>
      <c r="AJ258" s="112"/>
      <c r="AK258" s="112"/>
      <c r="AL258" s="112"/>
    </row>
    <row r="259" spans="13:38" x14ac:dyDescent="0.35"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3"/>
      <c r="X259" s="113"/>
      <c r="Y259" s="113"/>
      <c r="Z259" s="113"/>
      <c r="AA259" s="113"/>
      <c r="AB259" s="113"/>
      <c r="AC259" s="113"/>
      <c r="AD259" s="113"/>
      <c r="AE259" s="112"/>
      <c r="AF259" s="112"/>
      <c r="AG259" s="112"/>
      <c r="AH259" s="112"/>
      <c r="AI259" s="112"/>
      <c r="AJ259" s="112"/>
      <c r="AK259" s="112"/>
      <c r="AL259" s="112"/>
    </row>
    <row r="260" spans="13:38" x14ac:dyDescent="0.35"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3"/>
      <c r="X260" s="113"/>
      <c r="Y260" s="113"/>
      <c r="Z260" s="113"/>
      <c r="AA260" s="113"/>
      <c r="AB260" s="113"/>
      <c r="AC260" s="113"/>
      <c r="AD260" s="113"/>
      <c r="AE260" s="112"/>
      <c r="AF260" s="112"/>
      <c r="AG260" s="112"/>
      <c r="AH260" s="112"/>
      <c r="AI260" s="112"/>
      <c r="AJ260" s="112"/>
      <c r="AK260" s="112"/>
      <c r="AL260" s="112"/>
    </row>
    <row r="261" spans="13:38" x14ac:dyDescent="0.35"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3"/>
      <c r="X261" s="113"/>
      <c r="Y261" s="113"/>
      <c r="Z261" s="113"/>
      <c r="AA261" s="113"/>
      <c r="AB261" s="113"/>
      <c r="AC261" s="113"/>
      <c r="AD261" s="113"/>
      <c r="AE261" s="112"/>
      <c r="AF261" s="112"/>
      <c r="AG261" s="112"/>
      <c r="AH261" s="112"/>
      <c r="AI261" s="112"/>
      <c r="AJ261" s="112"/>
      <c r="AK261" s="112"/>
      <c r="AL261" s="112"/>
    </row>
    <row r="262" spans="13:38" x14ac:dyDescent="0.35"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3"/>
      <c r="X262" s="113"/>
      <c r="Y262" s="113"/>
      <c r="Z262" s="113"/>
      <c r="AA262" s="113"/>
      <c r="AB262" s="113"/>
      <c r="AC262" s="113"/>
      <c r="AD262" s="113"/>
      <c r="AE262" s="112"/>
      <c r="AF262" s="112"/>
      <c r="AG262" s="112"/>
      <c r="AH262" s="112"/>
      <c r="AI262" s="112"/>
      <c r="AJ262" s="112"/>
      <c r="AK262" s="112"/>
      <c r="AL262" s="112"/>
    </row>
    <row r="263" spans="13:38" x14ac:dyDescent="0.35"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3"/>
      <c r="X263" s="113"/>
      <c r="Y263" s="113"/>
      <c r="Z263" s="113"/>
      <c r="AA263" s="113"/>
      <c r="AB263" s="113"/>
      <c r="AC263" s="113"/>
      <c r="AD263" s="113"/>
      <c r="AE263" s="112"/>
      <c r="AF263" s="112"/>
      <c r="AG263" s="112"/>
      <c r="AH263" s="112"/>
      <c r="AI263" s="112"/>
      <c r="AJ263" s="112"/>
      <c r="AK263" s="112"/>
      <c r="AL263" s="112"/>
    </row>
    <row r="264" spans="13:38" x14ac:dyDescent="0.35"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3"/>
      <c r="X264" s="113"/>
      <c r="Y264" s="113"/>
      <c r="Z264" s="113"/>
      <c r="AA264" s="113"/>
      <c r="AB264" s="113"/>
      <c r="AC264" s="113"/>
      <c r="AD264" s="113"/>
      <c r="AE264" s="112"/>
      <c r="AF264" s="112"/>
      <c r="AG264" s="112"/>
      <c r="AH264" s="112"/>
      <c r="AI264" s="112"/>
      <c r="AJ264" s="112"/>
      <c r="AK264" s="112"/>
      <c r="AL264" s="112"/>
    </row>
    <row r="265" spans="13:38" x14ac:dyDescent="0.35"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3"/>
      <c r="X265" s="113"/>
      <c r="Y265" s="113"/>
      <c r="Z265" s="113"/>
      <c r="AA265" s="113"/>
      <c r="AB265" s="113"/>
      <c r="AC265" s="113"/>
      <c r="AD265" s="113"/>
      <c r="AE265" s="112"/>
      <c r="AF265" s="112"/>
      <c r="AG265" s="112"/>
      <c r="AH265" s="112"/>
      <c r="AI265" s="112"/>
      <c r="AJ265" s="112"/>
      <c r="AK265" s="112"/>
      <c r="AL265" s="112"/>
    </row>
    <row r="266" spans="13:38" x14ac:dyDescent="0.35"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3"/>
      <c r="X266" s="113"/>
      <c r="Y266" s="113"/>
      <c r="Z266" s="113"/>
      <c r="AA266" s="113"/>
      <c r="AB266" s="113"/>
      <c r="AC266" s="113"/>
      <c r="AD266" s="113"/>
      <c r="AE266" s="112"/>
      <c r="AF266" s="112"/>
      <c r="AG266" s="112"/>
      <c r="AH266" s="112"/>
      <c r="AI266" s="112"/>
      <c r="AJ266" s="112"/>
      <c r="AK266" s="112"/>
      <c r="AL266" s="112"/>
    </row>
    <row r="267" spans="13:38" x14ac:dyDescent="0.35"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3"/>
      <c r="X267" s="113"/>
      <c r="Y267" s="113"/>
      <c r="Z267" s="113"/>
      <c r="AA267" s="113"/>
      <c r="AB267" s="113"/>
      <c r="AC267" s="113"/>
      <c r="AD267" s="113"/>
      <c r="AE267" s="112"/>
      <c r="AF267" s="112"/>
      <c r="AG267" s="112"/>
      <c r="AH267" s="112"/>
      <c r="AI267" s="112"/>
      <c r="AJ267" s="112"/>
      <c r="AK267" s="112"/>
      <c r="AL267" s="112"/>
    </row>
    <row r="268" spans="13:38" x14ac:dyDescent="0.35"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3"/>
      <c r="X268" s="113"/>
      <c r="Y268" s="113"/>
      <c r="Z268" s="113"/>
      <c r="AA268" s="113"/>
      <c r="AB268" s="113"/>
      <c r="AC268" s="113"/>
      <c r="AD268" s="113"/>
      <c r="AE268" s="112"/>
      <c r="AF268" s="112"/>
      <c r="AG268" s="112"/>
      <c r="AH268" s="112"/>
      <c r="AI268" s="112"/>
      <c r="AJ268" s="112"/>
      <c r="AK268" s="112"/>
      <c r="AL268" s="112"/>
    </row>
    <row r="269" spans="13:38" x14ac:dyDescent="0.35"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3"/>
      <c r="X269" s="113"/>
      <c r="Y269" s="113"/>
      <c r="Z269" s="113"/>
      <c r="AA269" s="113"/>
      <c r="AB269" s="113"/>
      <c r="AC269" s="113"/>
      <c r="AD269" s="113"/>
      <c r="AE269" s="112"/>
      <c r="AF269" s="112"/>
      <c r="AG269" s="112"/>
      <c r="AH269" s="112"/>
      <c r="AI269" s="112"/>
      <c r="AJ269" s="112"/>
      <c r="AK269" s="112"/>
      <c r="AL269" s="112"/>
    </row>
    <row r="270" spans="13:38" x14ac:dyDescent="0.35"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3"/>
      <c r="X270" s="113"/>
      <c r="Y270" s="113"/>
      <c r="Z270" s="113"/>
      <c r="AA270" s="113"/>
      <c r="AB270" s="113"/>
      <c r="AC270" s="113"/>
      <c r="AD270" s="113"/>
      <c r="AE270" s="112"/>
      <c r="AF270" s="112"/>
      <c r="AG270" s="112"/>
      <c r="AH270" s="112"/>
      <c r="AI270" s="112"/>
      <c r="AJ270" s="112"/>
      <c r="AK270" s="112"/>
      <c r="AL270" s="112"/>
    </row>
    <row r="271" spans="13:38" x14ac:dyDescent="0.35"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3"/>
      <c r="X271" s="113"/>
      <c r="Y271" s="113"/>
      <c r="Z271" s="113"/>
      <c r="AA271" s="113"/>
      <c r="AB271" s="113"/>
      <c r="AC271" s="113"/>
      <c r="AD271" s="113"/>
      <c r="AE271" s="112"/>
      <c r="AF271" s="112"/>
      <c r="AG271" s="112"/>
      <c r="AH271" s="112"/>
      <c r="AI271" s="112"/>
      <c r="AJ271" s="112"/>
      <c r="AK271" s="112"/>
      <c r="AL271" s="112"/>
    </row>
    <row r="272" spans="13:38" x14ac:dyDescent="0.35"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3"/>
      <c r="X272" s="113"/>
      <c r="Y272" s="113"/>
      <c r="Z272" s="113"/>
      <c r="AA272" s="113"/>
      <c r="AB272" s="113"/>
      <c r="AC272" s="113"/>
      <c r="AD272" s="113"/>
      <c r="AE272" s="112"/>
      <c r="AF272" s="112"/>
      <c r="AG272" s="112"/>
      <c r="AH272" s="112"/>
      <c r="AI272" s="112"/>
      <c r="AJ272" s="112"/>
      <c r="AK272" s="112"/>
      <c r="AL272" s="112"/>
    </row>
    <row r="273" spans="13:38" x14ac:dyDescent="0.35"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3"/>
      <c r="X273" s="113"/>
      <c r="Y273" s="113"/>
      <c r="Z273" s="113"/>
      <c r="AA273" s="113"/>
      <c r="AB273" s="113"/>
      <c r="AC273" s="113"/>
      <c r="AD273" s="113"/>
      <c r="AE273" s="112"/>
      <c r="AF273" s="112"/>
      <c r="AG273" s="112"/>
      <c r="AH273" s="112"/>
      <c r="AI273" s="112"/>
      <c r="AJ273" s="112"/>
      <c r="AK273" s="112"/>
      <c r="AL273" s="112"/>
    </row>
    <row r="274" spans="13:38" x14ac:dyDescent="0.35"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3"/>
      <c r="X274" s="113"/>
      <c r="Y274" s="113"/>
      <c r="Z274" s="113"/>
      <c r="AA274" s="113"/>
      <c r="AB274" s="113"/>
      <c r="AC274" s="113"/>
      <c r="AD274" s="113"/>
      <c r="AE274" s="112"/>
      <c r="AF274" s="112"/>
      <c r="AG274" s="112"/>
      <c r="AH274" s="112"/>
      <c r="AI274" s="112"/>
      <c r="AJ274" s="112"/>
      <c r="AK274" s="112"/>
      <c r="AL274" s="112"/>
    </row>
    <row r="275" spans="13:38" x14ac:dyDescent="0.35"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3"/>
      <c r="X275" s="113"/>
      <c r="Y275" s="113"/>
      <c r="Z275" s="113"/>
      <c r="AA275" s="113"/>
      <c r="AB275" s="113"/>
      <c r="AC275" s="113"/>
      <c r="AD275" s="113"/>
      <c r="AE275" s="112"/>
      <c r="AF275" s="112"/>
      <c r="AG275" s="112"/>
      <c r="AH275" s="112"/>
      <c r="AI275" s="112"/>
      <c r="AJ275" s="112"/>
      <c r="AK275" s="112"/>
      <c r="AL275" s="112"/>
    </row>
    <row r="276" spans="13:38" x14ac:dyDescent="0.35"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3"/>
      <c r="X276" s="113"/>
      <c r="Y276" s="113"/>
      <c r="Z276" s="113"/>
      <c r="AA276" s="113"/>
      <c r="AB276" s="113"/>
      <c r="AC276" s="113"/>
      <c r="AD276" s="113"/>
      <c r="AE276" s="112"/>
      <c r="AF276" s="112"/>
      <c r="AG276" s="112"/>
      <c r="AH276" s="112"/>
      <c r="AI276" s="112"/>
      <c r="AJ276" s="112"/>
      <c r="AK276" s="112"/>
      <c r="AL276" s="112"/>
    </row>
    <row r="277" spans="13:38" x14ac:dyDescent="0.35"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3"/>
      <c r="X277" s="113"/>
      <c r="Y277" s="113"/>
      <c r="Z277" s="113"/>
      <c r="AA277" s="113"/>
      <c r="AB277" s="113"/>
      <c r="AC277" s="113"/>
      <c r="AD277" s="113"/>
      <c r="AE277" s="112"/>
      <c r="AF277" s="112"/>
      <c r="AG277" s="112"/>
      <c r="AH277" s="112"/>
      <c r="AI277" s="112"/>
      <c r="AJ277" s="112"/>
      <c r="AK277" s="112"/>
      <c r="AL277" s="112"/>
    </row>
    <row r="278" spans="13:38" x14ac:dyDescent="0.35"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3"/>
      <c r="X278" s="113"/>
      <c r="Y278" s="113"/>
      <c r="Z278" s="113"/>
      <c r="AA278" s="113"/>
      <c r="AB278" s="113"/>
      <c r="AC278" s="113"/>
      <c r="AD278" s="113"/>
      <c r="AE278" s="112"/>
      <c r="AF278" s="112"/>
      <c r="AG278" s="112"/>
      <c r="AH278" s="112"/>
      <c r="AI278" s="112"/>
      <c r="AJ278" s="112"/>
      <c r="AK278" s="112"/>
      <c r="AL278" s="112"/>
    </row>
    <row r="279" spans="13:38" x14ac:dyDescent="0.35"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3"/>
      <c r="X279" s="113"/>
      <c r="Y279" s="113"/>
      <c r="Z279" s="113"/>
      <c r="AA279" s="113"/>
      <c r="AB279" s="113"/>
      <c r="AC279" s="113"/>
      <c r="AD279" s="113"/>
      <c r="AE279" s="112"/>
      <c r="AF279" s="112"/>
      <c r="AG279" s="112"/>
      <c r="AH279" s="112"/>
      <c r="AI279" s="112"/>
      <c r="AJ279" s="112"/>
      <c r="AK279" s="112"/>
      <c r="AL279" s="112"/>
    </row>
    <row r="280" spans="13:38" x14ac:dyDescent="0.35"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3"/>
      <c r="X280" s="113"/>
      <c r="Y280" s="113"/>
      <c r="Z280" s="113"/>
      <c r="AA280" s="113"/>
      <c r="AB280" s="113"/>
      <c r="AC280" s="113"/>
      <c r="AD280" s="113"/>
      <c r="AE280" s="112"/>
      <c r="AF280" s="112"/>
      <c r="AG280" s="112"/>
      <c r="AH280" s="112"/>
      <c r="AI280" s="112"/>
      <c r="AJ280" s="112"/>
      <c r="AK280" s="112"/>
      <c r="AL280" s="112"/>
    </row>
    <row r="281" spans="13:38" x14ac:dyDescent="0.35"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3"/>
      <c r="X281" s="113"/>
      <c r="Y281" s="113"/>
      <c r="Z281" s="113"/>
      <c r="AA281" s="113"/>
      <c r="AB281" s="113"/>
      <c r="AC281" s="113"/>
      <c r="AD281" s="113"/>
      <c r="AE281" s="112"/>
      <c r="AF281" s="112"/>
      <c r="AG281" s="112"/>
      <c r="AH281" s="112"/>
      <c r="AI281" s="112"/>
      <c r="AJ281" s="112"/>
      <c r="AK281" s="112"/>
      <c r="AL281" s="112"/>
    </row>
    <row r="282" spans="13:38" x14ac:dyDescent="0.35"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3"/>
      <c r="X282" s="113"/>
      <c r="Y282" s="113"/>
      <c r="Z282" s="113"/>
      <c r="AA282" s="113"/>
      <c r="AB282" s="113"/>
      <c r="AC282" s="113"/>
      <c r="AD282" s="113"/>
      <c r="AE282" s="112"/>
      <c r="AF282" s="112"/>
      <c r="AG282" s="112"/>
      <c r="AH282" s="112"/>
      <c r="AI282" s="112"/>
      <c r="AJ282" s="112"/>
      <c r="AK282" s="112"/>
      <c r="AL282" s="112"/>
    </row>
    <row r="283" spans="13:38" x14ac:dyDescent="0.35"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3"/>
      <c r="X283" s="113"/>
      <c r="Y283" s="113"/>
      <c r="Z283" s="113"/>
      <c r="AA283" s="113"/>
      <c r="AB283" s="113"/>
      <c r="AC283" s="113"/>
      <c r="AD283" s="113"/>
      <c r="AE283" s="112"/>
      <c r="AF283" s="112"/>
      <c r="AG283" s="112"/>
      <c r="AH283" s="112"/>
      <c r="AI283" s="112"/>
      <c r="AJ283" s="112"/>
      <c r="AK283" s="112"/>
      <c r="AL283" s="112"/>
    </row>
    <row r="284" spans="13:38" x14ac:dyDescent="0.35"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3"/>
      <c r="X284" s="113"/>
      <c r="Y284" s="113"/>
      <c r="Z284" s="113"/>
      <c r="AA284" s="113"/>
      <c r="AB284" s="113"/>
      <c r="AC284" s="113"/>
      <c r="AD284" s="113"/>
      <c r="AE284" s="112"/>
      <c r="AF284" s="112"/>
      <c r="AG284" s="112"/>
      <c r="AH284" s="112"/>
      <c r="AI284" s="112"/>
      <c r="AJ284" s="112"/>
      <c r="AK284" s="112"/>
      <c r="AL284" s="112"/>
    </row>
    <row r="285" spans="13:38" x14ac:dyDescent="0.35"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3"/>
      <c r="X285" s="113"/>
      <c r="Y285" s="113"/>
      <c r="Z285" s="113"/>
      <c r="AA285" s="113"/>
      <c r="AB285" s="113"/>
      <c r="AC285" s="113"/>
      <c r="AD285" s="113"/>
      <c r="AE285" s="112"/>
      <c r="AF285" s="112"/>
      <c r="AG285" s="112"/>
      <c r="AH285" s="112"/>
      <c r="AI285" s="112"/>
      <c r="AJ285" s="112"/>
      <c r="AK285" s="112"/>
      <c r="AL285" s="112"/>
    </row>
    <row r="286" spans="13:38" x14ac:dyDescent="0.35"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3"/>
      <c r="X286" s="113"/>
      <c r="Y286" s="113"/>
      <c r="Z286" s="113"/>
      <c r="AA286" s="113"/>
      <c r="AB286" s="113"/>
      <c r="AC286" s="113"/>
      <c r="AD286" s="113"/>
      <c r="AE286" s="112"/>
      <c r="AF286" s="112"/>
      <c r="AG286" s="112"/>
      <c r="AH286" s="112"/>
      <c r="AI286" s="112"/>
      <c r="AJ286" s="112"/>
      <c r="AK286" s="112"/>
      <c r="AL286" s="112"/>
    </row>
    <row r="287" spans="13:38" x14ac:dyDescent="0.35"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3"/>
      <c r="X287" s="113"/>
      <c r="Y287" s="113"/>
      <c r="Z287" s="113"/>
      <c r="AA287" s="113"/>
      <c r="AB287" s="113"/>
      <c r="AC287" s="113"/>
      <c r="AD287" s="113"/>
      <c r="AE287" s="112"/>
      <c r="AF287" s="112"/>
      <c r="AG287" s="112"/>
      <c r="AH287" s="112"/>
      <c r="AI287" s="112"/>
      <c r="AJ287" s="112"/>
      <c r="AK287" s="112"/>
      <c r="AL287" s="112"/>
    </row>
    <row r="288" spans="13:38" x14ac:dyDescent="0.35"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3"/>
      <c r="X288" s="113"/>
      <c r="Y288" s="113"/>
      <c r="Z288" s="113"/>
      <c r="AA288" s="113"/>
      <c r="AB288" s="113"/>
      <c r="AC288" s="113"/>
      <c r="AD288" s="113"/>
      <c r="AE288" s="112"/>
      <c r="AF288" s="112"/>
      <c r="AG288" s="112"/>
      <c r="AH288" s="112"/>
      <c r="AI288" s="112"/>
      <c r="AJ288" s="112"/>
      <c r="AK288" s="112"/>
      <c r="AL288" s="112"/>
    </row>
    <row r="289" spans="13:38" x14ac:dyDescent="0.35"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3"/>
      <c r="X289" s="113"/>
      <c r="Y289" s="113"/>
      <c r="Z289" s="113"/>
      <c r="AA289" s="113"/>
      <c r="AB289" s="113"/>
      <c r="AC289" s="113"/>
      <c r="AD289" s="113"/>
      <c r="AE289" s="112"/>
      <c r="AF289" s="112"/>
      <c r="AG289" s="112"/>
      <c r="AH289" s="112"/>
      <c r="AI289" s="112"/>
      <c r="AJ289" s="112"/>
      <c r="AK289" s="112"/>
      <c r="AL289" s="112"/>
    </row>
    <row r="290" spans="13:38" x14ac:dyDescent="0.35"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3"/>
      <c r="X290" s="113"/>
      <c r="Y290" s="113"/>
      <c r="Z290" s="113"/>
      <c r="AA290" s="113"/>
      <c r="AB290" s="113"/>
      <c r="AC290" s="113"/>
      <c r="AD290" s="113"/>
      <c r="AE290" s="112"/>
      <c r="AF290" s="112"/>
      <c r="AG290" s="112"/>
      <c r="AH290" s="112"/>
      <c r="AI290" s="112"/>
      <c r="AJ290" s="112"/>
      <c r="AK290" s="112"/>
      <c r="AL290" s="112"/>
    </row>
    <row r="291" spans="13:38" x14ac:dyDescent="0.35"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3"/>
      <c r="X291" s="113"/>
      <c r="Y291" s="113"/>
      <c r="Z291" s="113"/>
      <c r="AA291" s="113"/>
      <c r="AB291" s="113"/>
      <c r="AC291" s="113"/>
      <c r="AD291" s="113"/>
      <c r="AE291" s="112"/>
      <c r="AF291" s="112"/>
      <c r="AG291" s="112"/>
      <c r="AH291" s="112"/>
      <c r="AI291" s="112"/>
      <c r="AJ291" s="112"/>
      <c r="AK291" s="112"/>
      <c r="AL291" s="112"/>
    </row>
    <row r="292" spans="13:38" x14ac:dyDescent="0.35"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3"/>
      <c r="X292" s="113"/>
      <c r="Y292" s="113"/>
      <c r="Z292" s="113"/>
      <c r="AA292" s="113"/>
      <c r="AB292" s="113"/>
      <c r="AC292" s="113"/>
      <c r="AD292" s="113"/>
      <c r="AE292" s="112"/>
      <c r="AF292" s="112"/>
      <c r="AG292" s="112"/>
      <c r="AH292" s="112"/>
      <c r="AI292" s="112"/>
      <c r="AJ292" s="112"/>
      <c r="AK292" s="112"/>
      <c r="AL292" s="112"/>
    </row>
    <row r="293" spans="13:38" x14ac:dyDescent="0.35"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3"/>
      <c r="X293" s="113"/>
      <c r="Y293" s="113"/>
      <c r="Z293" s="113"/>
      <c r="AA293" s="113"/>
      <c r="AB293" s="113"/>
      <c r="AC293" s="113"/>
      <c r="AD293" s="113"/>
      <c r="AE293" s="112"/>
      <c r="AF293" s="112"/>
      <c r="AG293" s="112"/>
      <c r="AH293" s="112"/>
      <c r="AI293" s="112"/>
      <c r="AJ293" s="112"/>
      <c r="AK293" s="112"/>
      <c r="AL293" s="112"/>
    </row>
    <row r="294" spans="13:38" x14ac:dyDescent="0.35"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3"/>
      <c r="X294" s="113"/>
      <c r="Y294" s="113"/>
      <c r="Z294" s="113"/>
      <c r="AA294" s="113"/>
      <c r="AB294" s="113"/>
      <c r="AC294" s="113"/>
      <c r="AD294" s="113"/>
      <c r="AE294" s="112"/>
      <c r="AF294" s="112"/>
      <c r="AG294" s="112"/>
      <c r="AH294" s="112"/>
      <c r="AI294" s="112"/>
      <c r="AJ294" s="112"/>
      <c r="AK294" s="112"/>
      <c r="AL294" s="112"/>
    </row>
    <row r="295" spans="13:38" x14ac:dyDescent="0.35"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3"/>
      <c r="X295" s="113"/>
      <c r="Y295" s="113"/>
      <c r="Z295" s="113"/>
      <c r="AA295" s="113"/>
      <c r="AB295" s="113"/>
      <c r="AC295" s="113"/>
      <c r="AD295" s="113"/>
      <c r="AE295" s="112"/>
      <c r="AF295" s="112"/>
      <c r="AG295" s="112"/>
      <c r="AH295" s="112"/>
      <c r="AI295" s="112"/>
      <c r="AJ295" s="112"/>
      <c r="AK295" s="112"/>
      <c r="AL295" s="112"/>
    </row>
    <row r="296" spans="13:38" x14ac:dyDescent="0.35"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3"/>
      <c r="X296" s="113"/>
      <c r="Y296" s="113"/>
      <c r="Z296" s="113"/>
      <c r="AA296" s="113"/>
      <c r="AB296" s="113"/>
      <c r="AC296" s="113"/>
      <c r="AD296" s="113"/>
      <c r="AE296" s="112"/>
      <c r="AF296" s="112"/>
      <c r="AG296" s="112"/>
      <c r="AH296" s="112"/>
      <c r="AI296" s="112"/>
      <c r="AJ296" s="112"/>
      <c r="AK296" s="112"/>
      <c r="AL296" s="112"/>
    </row>
    <row r="297" spans="13:38" x14ac:dyDescent="0.35"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3"/>
      <c r="X297" s="113"/>
      <c r="Y297" s="113"/>
      <c r="Z297" s="113"/>
      <c r="AA297" s="113"/>
      <c r="AB297" s="113"/>
      <c r="AC297" s="113"/>
      <c r="AD297" s="113"/>
      <c r="AE297" s="112"/>
      <c r="AF297" s="112"/>
      <c r="AG297" s="112"/>
      <c r="AH297" s="112"/>
      <c r="AI297" s="112"/>
      <c r="AJ297" s="112"/>
      <c r="AK297" s="112"/>
      <c r="AL297" s="112"/>
    </row>
    <row r="298" spans="13:38" x14ac:dyDescent="0.35"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3"/>
      <c r="X298" s="113"/>
      <c r="Y298" s="113"/>
      <c r="Z298" s="113"/>
      <c r="AA298" s="113"/>
      <c r="AB298" s="113"/>
      <c r="AC298" s="113"/>
      <c r="AD298" s="113"/>
      <c r="AE298" s="112"/>
      <c r="AF298" s="112"/>
      <c r="AG298" s="112"/>
      <c r="AH298" s="112"/>
      <c r="AI298" s="112"/>
      <c r="AJ298" s="112"/>
      <c r="AK298" s="112"/>
      <c r="AL298" s="112"/>
    </row>
    <row r="299" spans="13:38" x14ac:dyDescent="0.35"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3"/>
      <c r="X299" s="113"/>
      <c r="Y299" s="113"/>
      <c r="Z299" s="113"/>
      <c r="AA299" s="113"/>
      <c r="AB299" s="113"/>
      <c r="AC299" s="113"/>
      <c r="AD299" s="113"/>
      <c r="AE299" s="112"/>
      <c r="AF299" s="112"/>
      <c r="AG299" s="112"/>
      <c r="AH299" s="112"/>
      <c r="AI299" s="112"/>
      <c r="AJ299" s="112"/>
      <c r="AK299" s="112"/>
      <c r="AL299" s="112"/>
    </row>
    <row r="300" spans="13:38" x14ac:dyDescent="0.35"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3"/>
      <c r="X300" s="113"/>
      <c r="Y300" s="113"/>
      <c r="Z300" s="113"/>
      <c r="AA300" s="113"/>
      <c r="AB300" s="113"/>
      <c r="AC300" s="113"/>
      <c r="AD300" s="113"/>
      <c r="AE300" s="112"/>
      <c r="AF300" s="112"/>
      <c r="AG300" s="112"/>
      <c r="AH300" s="112"/>
      <c r="AI300" s="112"/>
      <c r="AJ300" s="112"/>
      <c r="AK300" s="112"/>
      <c r="AL300" s="112"/>
    </row>
    <row r="301" spans="13:38" x14ac:dyDescent="0.35"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3"/>
      <c r="X301" s="113"/>
      <c r="Y301" s="113"/>
      <c r="Z301" s="113"/>
      <c r="AA301" s="113"/>
      <c r="AB301" s="113"/>
      <c r="AC301" s="113"/>
      <c r="AD301" s="113"/>
      <c r="AE301" s="112"/>
      <c r="AF301" s="112"/>
      <c r="AG301" s="112"/>
      <c r="AH301" s="112"/>
      <c r="AI301" s="112"/>
      <c r="AJ301" s="112"/>
      <c r="AK301" s="112"/>
      <c r="AL301" s="112"/>
    </row>
    <row r="302" spans="13:38" x14ac:dyDescent="0.35"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3"/>
      <c r="X302" s="113"/>
      <c r="Y302" s="113"/>
      <c r="Z302" s="113"/>
      <c r="AA302" s="113"/>
      <c r="AB302" s="113"/>
      <c r="AC302" s="113"/>
      <c r="AD302" s="113"/>
      <c r="AE302" s="112"/>
      <c r="AF302" s="112"/>
      <c r="AG302" s="112"/>
      <c r="AH302" s="112"/>
      <c r="AI302" s="112"/>
      <c r="AJ302" s="112"/>
      <c r="AK302" s="112"/>
      <c r="AL302" s="112"/>
    </row>
    <row r="303" spans="13:38" x14ac:dyDescent="0.35"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3"/>
      <c r="X303" s="113"/>
      <c r="Y303" s="113"/>
      <c r="Z303" s="113"/>
      <c r="AA303" s="113"/>
      <c r="AB303" s="113"/>
      <c r="AC303" s="113"/>
      <c r="AD303" s="113"/>
      <c r="AE303" s="112"/>
      <c r="AF303" s="112"/>
      <c r="AG303" s="112"/>
      <c r="AH303" s="112"/>
      <c r="AI303" s="112"/>
      <c r="AJ303" s="112"/>
      <c r="AK303" s="112"/>
      <c r="AL303" s="112"/>
    </row>
    <row r="304" spans="13:38" x14ac:dyDescent="0.35"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3"/>
      <c r="X304" s="113"/>
      <c r="Y304" s="113"/>
      <c r="Z304" s="113"/>
      <c r="AA304" s="113"/>
      <c r="AB304" s="113"/>
      <c r="AC304" s="113"/>
      <c r="AD304" s="113"/>
      <c r="AE304" s="112"/>
      <c r="AF304" s="112"/>
      <c r="AG304" s="112"/>
      <c r="AH304" s="112"/>
      <c r="AI304" s="112"/>
      <c r="AJ304" s="112"/>
      <c r="AK304" s="112"/>
      <c r="AL304" s="112"/>
    </row>
    <row r="305" spans="13:38" x14ac:dyDescent="0.35"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3"/>
      <c r="X305" s="113"/>
      <c r="Y305" s="113"/>
      <c r="Z305" s="113"/>
      <c r="AA305" s="113"/>
      <c r="AB305" s="113"/>
      <c r="AC305" s="113"/>
      <c r="AD305" s="113"/>
      <c r="AE305" s="112"/>
      <c r="AF305" s="112"/>
      <c r="AG305" s="112"/>
      <c r="AH305" s="112"/>
      <c r="AI305" s="112"/>
      <c r="AJ305" s="112"/>
      <c r="AK305" s="112"/>
      <c r="AL305" s="112"/>
    </row>
    <row r="306" spans="13:38" x14ac:dyDescent="0.35"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3"/>
      <c r="X306" s="113"/>
      <c r="Y306" s="113"/>
      <c r="Z306" s="113"/>
      <c r="AA306" s="113"/>
      <c r="AB306" s="113"/>
      <c r="AC306" s="113"/>
      <c r="AD306" s="113"/>
      <c r="AE306" s="112"/>
      <c r="AF306" s="112"/>
      <c r="AG306" s="112"/>
      <c r="AH306" s="112"/>
      <c r="AI306" s="112"/>
      <c r="AJ306" s="112"/>
      <c r="AK306" s="112"/>
      <c r="AL306" s="112"/>
    </row>
    <row r="307" spans="13:38" x14ac:dyDescent="0.35"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3"/>
      <c r="X307" s="113"/>
      <c r="Y307" s="113"/>
      <c r="Z307" s="113"/>
      <c r="AA307" s="113"/>
      <c r="AB307" s="113"/>
      <c r="AC307" s="113"/>
      <c r="AD307" s="113"/>
      <c r="AE307" s="112"/>
      <c r="AF307" s="112"/>
      <c r="AG307" s="112"/>
      <c r="AH307" s="112"/>
      <c r="AI307" s="112"/>
      <c r="AJ307" s="112"/>
      <c r="AK307" s="112"/>
      <c r="AL307" s="112"/>
    </row>
    <row r="308" spans="13:38" x14ac:dyDescent="0.35"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3"/>
      <c r="X308" s="113"/>
      <c r="Y308" s="113"/>
      <c r="Z308" s="113"/>
      <c r="AA308" s="113"/>
      <c r="AB308" s="113"/>
      <c r="AC308" s="113"/>
      <c r="AD308" s="113"/>
      <c r="AE308" s="112"/>
      <c r="AF308" s="112"/>
      <c r="AG308" s="112"/>
      <c r="AH308" s="112"/>
      <c r="AI308" s="112"/>
      <c r="AJ308" s="112"/>
      <c r="AK308" s="112"/>
      <c r="AL308" s="112"/>
    </row>
    <row r="309" spans="13:38" x14ac:dyDescent="0.35"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3"/>
      <c r="X309" s="113"/>
      <c r="Y309" s="113"/>
      <c r="Z309" s="113"/>
      <c r="AA309" s="113"/>
      <c r="AB309" s="113"/>
      <c r="AC309" s="113"/>
      <c r="AD309" s="113"/>
      <c r="AE309" s="112"/>
      <c r="AF309" s="112"/>
      <c r="AG309" s="112"/>
      <c r="AH309" s="112"/>
      <c r="AI309" s="112"/>
      <c r="AJ309" s="112"/>
      <c r="AK309" s="112"/>
      <c r="AL309" s="112"/>
    </row>
    <row r="310" spans="13:38" x14ac:dyDescent="0.35"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3"/>
      <c r="X310" s="113"/>
      <c r="Y310" s="113"/>
      <c r="Z310" s="113"/>
      <c r="AA310" s="113"/>
      <c r="AB310" s="113"/>
      <c r="AC310" s="113"/>
      <c r="AD310" s="113"/>
      <c r="AE310" s="112"/>
      <c r="AF310" s="112"/>
      <c r="AG310" s="112"/>
      <c r="AH310" s="112"/>
      <c r="AI310" s="112"/>
      <c r="AJ310" s="112"/>
      <c r="AK310" s="112"/>
      <c r="AL310" s="112"/>
    </row>
    <row r="311" spans="13:38" x14ac:dyDescent="0.35"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3"/>
      <c r="X311" s="113"/>
      <c r="Y311" s="113"/>
      <c r="Z311" s="113"/>
      <c r="AA311" s="113"/>
      <c r="AB311" s="113"/>
      <c r="AC311" s="113"/>
      <c r="AD311" s="113"/>
      <c r="AE311" s="112"/>
      <c r="AF311" s="112"/>
      <c r="AG311" s="112"/>
      <c r="AH311" s="112"/>
      <c r="AI311" s="112"/>
      <c r="AJ311" s="112"/>
      <c r="AK311" s="112"/>
      <c r="AL311" s="112"/>
    </row>
    <row r="312" spans="13:38" x14ac:dyDescent="0.35"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3"/>
      <c r="X312" s="113"/>
      <c r="Y312" s="113"/>
      <c r="Z312" s="113"/>
      <c r="AA312" s="113"/>
      <c r="AB312" s="113"/>
      <c r="AC312" s="113"/>
      <c r="AD312" s="113"/>
      <c r="AE312" s="112"/>
      <c r="AF312" s="112"/>
      <c r="AG312" s="112"/>
      <c r="AH312" s="112"/>
      <c r="AI312" s="112"/>
      <c r="AJ312" s="112"/>
      <c r="AK312" s="112"/>
      <c r="AL312" s="112"/>
    </row>
    <row r="313" spans="13:38" x14ac:dyDescent="0.35"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3"/>
      <c r="X313" s="113"/>
      <c r="Y313" s="113"/>
      <c r="Z313" s="113"/>
      <c r="AA313" s="113"/>
      <c r="AB313" s="113"/>
      <c r="AC313" s="113"/>
      <c r="AD313" s="113"/>
      <c r="AE313" s="112"/>
      <c r="AF313" s="112"/>
      <c r="AG313" s="112"/>
      <c r="AH313" s="112"/>
      <c r="AI313" s="112"/>
      <c r="AJ313" s="112"/>
      <c r="AK313" s="112"/>
      <c r="AL313" s="112"/>
    </row>
    <row r="314" spans="13:38" x14ac:dyDescent="0.35"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3"/>
      <c r="X314" s="113"/>
      <c r="Y314" s="113"/>
      <c r="Z314" s="113"/>
      <c r="AA314" s="113"/>
      <c r="AB314" s="113"/>
      <c r="AC314" s="113"/>
      <c r="AD314" s="113"/>
      <c r="AE314" s="112"/>
      <c r="AF314" s="112"/>
      <c r="AG314" s="112"/>
      <c r="AH314" s="112"/>
      <c r="AI314" s="112"/>
      <c r="AJ314" s="112"/>
      <c r="AK314" s="112"/>
      <c r="AL314" s="112"/>
    </row>
    <row r="315" spans="13:38" x14ac:dyDescent="0.35"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3"/>
      <c r="X315" s="113"/>
      <c r="Y315" s="113"/>
      <c r="Z315" s="113"/>
      <c r="AA315" s="113"/>
      <c r="AB315" s="113"/>
      <c r="AC315" s="113"/>
      <c r="AD315" s="113"/>
      <c r="AE315" s="112"/>
      <c r="AF315" s="112"/>
      <c r="AG315" s="112"/>
      <c r="AH315" s="112"/>
      <c r="AI315" s="112"/>
      <c r="AJ315" s="112"/>
      <c r="AK315" s="112"/>
      <c r="AL315" s="112"/>
    </row>
    <row r="316" spans="13:38" x14ac:dyDescent="0.35"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3"/>
      <c r="X316" s="113"/>
      <c r="Y316" s="113"/>
      <c r="Z316" s="113"/>
      <c r="AA316" s="113"/>
      <c r="AB316" s="113"/>
      <c r="AC316" s="113"/>
      <c r="AD316" s="113"/>
      <c r="AE316" s="112"/>
      <c r="AF316" s="112"/>
      <c r="AG316" s="112"/>
      <c r="AH316" s="112"/>
      <c r="AI316" s="112"/>
      <c r="AJ316" s="112"/>
      <c r="AK316" s="112"/>
      <c r="AL316" s="112"/>
    </row>
    <row r="317" spans="13:38" x14ac:dyDescent="0.35"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3"/>
      <c r="X317" s="113"/>
      <c r="Y317" s="113"/>
      <c r="Z317" s="113"/>
      <c r="AA317" s="113"/>
      <c r="AB317" s="113"/>
      <c r="AC317" s="113"/>
      <c r="AD317" s="113"/>
      <c r="AE317" s="112"/>
      <c r="AF317" s="112"/>
      <c r="AG317" s="112"/>
      <c r="AH317" s="112"/>
      <c r="AI317" s="112"/>
      <c r="AJ317" s="112"/>
      <c r="AK317" s="112"/>
      <c r="AL317" s="112"/>
    </row>
    <row r="318" spans="13:38" x14ac:dyDescent="0.35"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3"/>
      <c r="X318" s="113"/>
      <c r="Y318" s="113"/>
      <c r="Z318" s="113"/>
      <c r="AA318" s="113"/>
      <c r="AB318" s="113"/>
      <c r="AC318" s="113"/>
      <c r="AD318" s="113"/>
      <c r="AE318" s="112"/>
      <c r="AF318" s="112"/>
      <c r="AG318" s="112"/>
      <c r="AH318" s="112"/>
      <c r="AI318" s="112"/>
      <c r="AJ318" s="112"/>
      <c r="AK318" s="112"/>
      <c r="AL318" s="112"/>
    </row>
    <row r="319" spans="13:38" x14ac:dyDescent="0.35"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3"/>
      <c r="X319" s="113"/>
      <c r="Y319" s="113"/>
      <c r="Z319" s="113"/>
      <c r="AA319" s="113"/>
      <c r="AB319" s="113"/>
      <c r="AC319" s="113"/>
      <c r="AD319" s="113"/>
      <c r="AE319" s="112"/>
      <c r="AF319" s="112"/>
      <c r="AG319" s="112"/>
      <c r="AH319" s="112"/>
      <c r="AI319" s="112"/>
      <c r="AJ319" s="112"/>
      <c r="AK319" s="112"/>
      <c r="AL319" s="112"/>
    </row>
    <row r="320" spans="13:38" x14ac:dyDescent="0.35"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3"/>
      <c r="X320" s="113"/>
      <c r="Y320" s="113"/>
      <c r="Z320" s="113"/>
      <c r="AA320" s="113"/>
      <c r="AB320" s="113"/>
      <c r="AC320" s="113"/>
      <c r="AD320" s="113"/>
      <c r="AE320" s="112"/>
      <c r="AF320" s="112"/>
      <c r="AG320" s="112"/>
      <c r="AH320" s="112"/>
      <c r="AI320" s="112"/>
      <c r="AJ320" s="112"/>
      <c r="AK320" s="112"/>
      <c r="AL320" s="112"/>
    </row>
    <row r="321" spans="13:38" x14ac:dyDescent="0.35"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3"/>
      <c r="X321" s="113"/>
      <c r="Y321" s="113"/>
      <c r="Z321" s="113"/>
      <c r="AA321" s="113"/>
      <c r="AB321" s="113"/>
      <c r="AC321" s="113"/>
      <c r="AD321" s="113"/>
      <c r="AE321" s="112"/>
      <c r="AF321" s="112"/>
      <c r="AG321" s="112"/>
      <c r="AH321" s="112"/>
      <c r="AI321" s="112"/>
      <c r="AJ321" s="112"/>
      <c r="AK321" s="112"/>
      <c r="AL321" s="112"/>
    </row>
    <row r="322" spans="13:38" x14ac:dyDescent="0.35"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3"/>
      <c r="X322" s="113"/>
      <c r="Y322" s="113"/>
      <c r="Z322" s="113"/>
      <c r="AA322" s="113"/>
      <c r="AB322" s="113"/>
      <c r="AC322" s="113"/>
      <c r="AD322" s="113"/>
      <c r="AE322" s="112"/>
      <c r="AF322" s="112"/>
      <c r="AG322" s="112"/>
      <c r="AH322" s="112"/>
      <c r="AI322" s="112"/>
      <c r="AJ322" s="112"/>
      <c r="AK322" s="112"/>
      <c r="AL322" s="112"/>
    </row>
    <row r="323" spans="13:38" x14ac:dyDescent="0.35"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3"/>
      <c r="X323" s="113"/>
      <c r="Y323" s="113"/>
      <c r="Z323" s="113"/>
      <c r="AA323" s="113"/>
      <c r="AB323" s="113"/>
      <c r="AC323" s="113"/>
      <c r="AD323" s="113"/>
      <c r="AE323" s="112"/>
      <c r="AF323" s="112"/>
      <c r="AG323" s="112"/>
      <c r="AH323" s="112"/>
      <c r="AI323" s="112"/>
      <c r="AJ323" s="112"/>
      <c r="AK323" s="112"/>
      <c r="AL323" s="112"/>
    </row>
    <row r="324" spans="13:38" x14ac:dyDescent="0.35"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3"/>
      <c r="X324" s="113"/>
      <c r="Y324" s="113"/>
      <c r="Z324" s="113"/>
      <c r="AA324" s="113"/>
      <c r="AB324" s="113"/>
      <c r="AC324" s="113"/>
      <c r="AD324" s="113"/>
      <c r="AE324" s="112"/>
      <c r="AF324" s="112"/>
      <c r="AG324" s="112"/>
      <c r="AH324" s="112"/>
      <c r="AI324" s="112"/>
      <c r="AJ324" s="112"/>
      <c r="AK324" s="112"/>
      <c r="AL324" s="112"/>
    </row>
    <row r="325" spans="13:38" x14ac:dyDescent="0.35"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3"/>
      <c r="X325" s="113"/>
      <c r="Y325" s="113"/>
      <c r="Z325" s="113"/>
      <c r="AA325" s="113"/>
      <c r="AB325" s="113"/>
      <c r="AC325" s="113"/>
      <c r="AD325" s="113"/>
      <c r="AE325" s="112"/>
      <c r="AF325" s="112"/>
      <c r="AG325" s="112"/>
      <c r="AH325" s="112"/>
      <c r="AI325" s="112"/>
      <c r="AJ325" s="112"/>
      <c r="AK325" s="112"/>
      <c r="AL325" s="112"/>
    </row>
    <row r="326" spans="13:38" x14ac:dyDescent="0.35"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3"/>
      <c r="X326" s="113"/>
      <c r="Y326" s="113"/>
      <c r="Z326" s="113"/>
      <c r="AA326" s="113"/>
      <c r="AB326" s="113"/>
      <c r="AC326" s="113"/>
      <c r="AD326" s="113"/>
      <c r="AE326" s="112"/>
      <c r="AF326" s="112"/>
      <c r="AG326" s="112"/>
      <c r="AH326" s="112"/>
      <c r="AI326" s="112"/>
      <c r="AJ326" s="112"/>
      <c r="AK326" s="112"/>
      <c r="AL326" s="112"/>
    </row>
    <row r="327" spans="13:38" x14ac:dyDescent="0.35"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3"/>
      <c r="X327" s="113"/>
      <c r="Y327" s="113"/>
      <c r="Z327" s="113"/>
      <c r="AA327" s="113"/>
      <c r="AB327" s="113"/>
      <c r="AC327" s="113"/>
      <c r="AD327" s="113"/>
      <c r="AE327" s="112"/>
      <c r="AF327" s="112"/>
      <c r="AG327" s="112"/>
      <c r="AH327" s="112"/>
      <c r="AI327" s="112"/>
      <c r="AJ327" s="112"/>
      <c r="AK327" s="112"/>
      <c r="AL327" s="112"/>
    </row>
    <row r="328" spans="13:38" x14ac:dyDescent="0.35"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3"/>
      <c r="X328" s="113"/>
      <c r="Y328" s="113"/>
      <c r="Z328" s="113"/>
      <c r="AA328" s="113"/>
      <c r="AB328" s="113"/>
      <c r="AC328" s="113"/>
      <c r="AD328" s="113"/>
      <c r="AE328" s="112"/>
      <c r="AF328" s="112"/>
      <c r="AG328" s="112"/>
      <c r="AH328" s="112"/>
      <c r="AI328" s="112"/>
      <c r="AJ328" s="112"/>
      <c r="AK328" s="112"/>
      <c r="AL328" s="112"/>
    </row>
    <row r="329" spans="13:38" x14ac:dyDescent="0.35"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3"/>
      <c r="X329" s="113"/>
      <c r="Y329" s="113"/>
      <c r="Z329" s="113"/>
      <c r="AA329" s="113"/>
      <c r="AB329" s="113"/>
      <c r="AC329" s="113"/>
      <c r="AD329" s="113"/>
      <c r="AE329" s="112"/>
      <c r="AF329" s="112"/>
      <c r="AG329" s="112"/>
      <c r="AH329" s="112"/>
      <c r="AI329" s="112"/>
      <c r="AJ329" s="112"/>
      <c r="AK329" s="112"/>
      <c r="AL329" s="112"/>
    </row>
    <row r="330" spans="13:38" x14ac:dyDescent="0.35"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3"/>
      <c r="X330" s="113"/>
      <c r="Y330" s="113"/>
      <c r="Z330" s="113"/>
      <c r="AA330" s="113"/>
      <c r="AB330" s="113"/>
      <c r="AC330" s="113"/>
      <c r="AD330" s="113"/>
      <c r="AE330" s="112"/>
      <c r="AF330" s="112"/>
      <c r="AG330" s="112"/>
      <c r="AH330" s="112"/>
      <c r="AI330" s="112"/>
      <c r="AJ330" s="112"/>
      <c r="AK330" s="112"/>
      <c r="AL330" s="112"/>
    </row>
    <row r="331" spans="13:38" x14ac:dyDescent="0.35"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3"/>
      <c r="X331" s="113"/>
      <c r="Y331" s="113"/>
      <c r="Z331" s="113"/>
      <c r="AA331" s="113"/>
      <c r="AB331" s="113"/>
      <c r="AC331" s="113"/>
      <c r="AD331" s="113"/>
      <c r="AE331" s="112"/>
      <c r="AF331" s="112"/>
      <c r="AG331" s="112"/>
      <c r="AH331" s="112"/>
      <c r="AI331" s="112"/>
      <c r="AJ331" s="112"/>
      <c r="AK331" s="112"/>
      <c r="AL331" s="112"/>
    </row>
    <row r="332" spans="13:38" x14ac:dyDescent="0.35"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3"/>
      <c r="X332" s="113"/>
      <c r="Y332" s="113"/>
      <c r="Z332" s="113"/>
      <c r="AA332" s="113"/>
      <c r="AB332" s="113"/>
      <c r="AC332" s="113"/>
      <c r="AD332" s="113"/>
      <c r="AE332" s="112"/>
      <c r="AF332" s="112"/>
      <c r="AG332" s="112"/>
      <c r="AH332" s="112"/>
      <c r="AI332" s="112"/>
      <c r="AJ332" s="112"/>
      <c r="AK332" s="112"/>
      <c r="AL332" s="112"/>
    </row>
    <row r="333" spans="13:38" x14ac:dyDescent="0.35"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3"/>
      <c r="X333" s="113"/>
      <c r="Y333" s="113"/>
      <c r="Z333" s="113"/>
      <c r="AA333" s="113"/>
      <c r="AB333" s="113"/>
      <c r="AC333" s="113"/>
      <c r="AD333" s="113"/>
      <c r="AE333" s="112"/>
      <c r="AF333" s="112"/>
      <c r="AG333" s="112"/>
      <c r="AH333" s="112"/>
      <c r="AI333" s="112"/>
      <c r="AJ333" s="112"/>
      <c r="AK333" s="112"/>
      <c r="AL333" s="112"/>
    </row>
    <row r="334" spans="13:38" x14ac:dyDescent="0.35"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3"/>
      <c r="X334" s="113"/>
      <c r="Y334" s="113"/>
      <c r="Z334" s="113"/>
      <c r="AA334" s="113"/>
      <c r="AB334" s="113"/>
      <c r="AC334" s="113"/>
      <c r="AD334" s="113"/>
      <c r="AE334" s="112"/>
      <c r="AF334" s="112"/>
      <c r="AG334" s="112"/>
      <c r="AH334" s="112"/>
      <c r="AI334" s="112"/>
      <c r="AJ334" s="112"/>
      <c r="AK334" s="112"/>
      <c r="AL334" s="112"/>
    </row>
    <row r="335" spans="13:38" x14ac:dyDescent="0.35"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3"/>
      <c r="X335" s="113"/>
      <c r="Y335" s="113"/>
      <c r="Z335" s="113"/>
      <c r="AA335" s="113"/>
      <c r="AB335" s="113"/>
      <c r="AC335" s="113"/>
      <c r="AD335" s="113"/>
      <c r="AE335" s="112"/>
      <c r="AF335" s="112"/>
      <c r="AG335" s="112"/>
      <c r="AH335" s="112"/>
      <c r="AI335" s="112"/>
      <c r="AJ335" s="112"/>
      <c r="AK335" s="112"/>
      <c r="AL335" s="112"/>
    </row>
    <row r="336" spans="13:38" x14ac:dyDescent="0.35"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3"/>
      <c r="X336" s="113"/>
      <c r="Y336" s="113"/>
      <c r="Z336" s="113"/>
      <c r="AA336" s="113"/>
      <c r="AB336" s="113"/>
      <c r="AC336" s="113"/>
      <c r="AD336" s="113"/>
      <c r="AE336" s="112"/>
      <c r="AF336" s="112"/>
      <c r="AG336" s="112"/>
      <c r="AH336" s="112"/>
      <c r="AI336" s="112"/>
      <c r="AJ336" s="112"/>
      <c r="AK336" s="112"/>
      <c r="AL336" s="112"/>
    </row>
    <row r="337" spans="13:38" x14ac:dyDescent="0.35"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3"/>
      <c r="X337" s="113"/>
      <c r="Y337" s="113"/>
      <c r="Z337" s="113"/>
      <c r="AA337" s="113"/>
      <c r="AB337" s="113"/>
      <c r="AC337" s="113"/>
      <c r="AD337" s="113"/>
      <c r="AE337" s="112"/>
      <c r="AF337" s="112"/>
      <c r="AG337" s="112"/>
      <c r="AH337" s="112"/>
      <c r="AI337" s="112"/>
      <c r="AJ337" s="112"/>
      <c r="AK337" s="112"/>
      <c r="AL337" s="112"/>
    </row>
    <row r="338" spans="13:38" x14ac:dyDescent="0.35"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3"/>
      <c r="X338" s="113"/>
      <c r="Y338" s="113"/>
      <c r="Z338" s="113"/>
      <c r="AA338" s="113"/>
      <c r="AB338" s="113"/>
      <c r="AC338" s="113"/>
      <c r="AD338" s="113"/>
      <c r="AE338" s="112"/>
      <c r="AF338" s="112"/>
      <c r="AG338" s="112"/>
      <c r="AH338" s="112"/>
      <c r="AI338" s="112"/>
      <c r="AJ338" s="112"/>
      <c r="AK338" s="112"/>
      <c r="AL338" s="112"/>
    </row>
    <row r="339" spans="13:38" x14ac:dyDescent="0.35"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3"/>
      <c r="X339" s="113"/>
      <c r="Y339" s="113"/>
      <c r="Z339" s="113"/>
      <c r="AA339" s="113"/>
      <c r="AB339" s="113"/>
      <c r="AC339" s="113"/>
      <c r="AD339" s="113"/>
      <c r="AE339" s="112"/>
      <c r="AF339" s="112"/>
      <c r="AG339" s="112"/>
      <c r="AH339" s="112"/>
      <c r="AI339" s="112"/>
      <c r="AJ339" s="112"/>
      <c r="AK339" s="112"/>
      <c r="AL339" s="112"/>
    </row>
    <row r="340" spans="13:38" x14ac:dyDescent="0.35"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3"/>
      <c r="X340" s="113"/>
      <c r="Y340" s="113"/>
      <c r="Z340" s="113"/>
      <c r="AA340" s="113"/>
      <c r="AB340" s="113"/>
      <c r="AC340" s="113"/>
      <c r="AD340" s="113"/>
      <c r="AE340" s="112"/>
      <c r="AF340" s="112"/>
      <c r="AG340" s="112"/>
      <c r="AH340" s="112"/>
      <c r="AI340" s="112"/>
      <c r="AJ340" s="112"/>
      <c r="AK340" s="112"/>
      <c r="AL340" s="112"/>
    </row>
    <row r="341" spans="13:38" x14ac:dyDescent="0.35"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3"/>
      <c r="X341" s="113"/>
      <c r="Y341" s="113"/>
      <c r="Z341" s="113"/>
      <c r="AA341" s="113"/>
      <c r="AB341" s="113"/>
      <c r="AC341" s="113"/>
      <c r="AD341" s="113"/>
      <c r="AE341" s="112"/>
      <c r="AF341" s="112"/>
      <c r="AG341" s="112"/>
      <c r="AH341" s="112"/>
      <c r="AI341" s="112"/>
      <c r="AJ341" s="112"/>
      <c r="AK341" s="112"/>
      <c r="AL341" s="112"/>
    </row>
    <row r="342" spans="13:38" x14ac:dyDescent="0.35"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3"/>
      <c r="X342" s="113"/>
      <c r="Y342" s="113"/>
      <c r="Z342" s="113"/>
      <c r="AA342" s="113"/>
      <c r="AB342" s="113"/>
      <c r="AC342" s="113"/>
      <c r="AD342" s="113"/>
      <c r="AE342" s="112"/>
      <c r="AF342" s="112"/>
      <c r="AG342" s="112"/>
      <c r="AH342" s="112"/>
      <c r="AI342" s="112"/>
      <c r="AJ342" s="112"/>
      <c r="AK342" s="112"/>
      <c r="AL342" s="112"/>
    </row>
    <row r="343" spans="13:38" x14ac:dyDescent="0.35"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3"/>
      <c r="X343" s="113"/>
      <c r="Y343" s="113"/>
      <c r="Z343" s="113"/>
      <c r="AA343" s="113"/>
      <c r="AB343" s="113"/>
      <c r="AC343" s="113"/>
      <c r="AD343" s="113"/>
      <c r="AE343" s="112"/>
      <c r="AF343" s="112"/>
      <c r="AG343" s="112"/>
      <c r="AH343" s="112"/>
      <c r="AI343" s="112"/>
      <c r="AJ343" s="112"/>
      <c r="AK343" s="112"/>
      <c r="AL343" s="112"/>
    </row>
    <row r="344" spans="13:38" x14ac:dyDescent="0.35"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3"/>
      <c r="X344" s="113"/>
      <c r="Y344" s="113"/>
      <c r="Z344" s="113"/>
      <c r="AA344" s="113"/>
      <c r="AB344" s="113"/>
      <c r="AC344" s="113"/>
      <c r="AD344" s="113"/>
      <c r="AE344" s="112"/>
      <c r="AF344" s="112"/>
      <c r="AG344" s="112"/>
      <c r="AH344" s="112"/>
      <c r="AI344" s="112"/>
      <c r="AJ344" s="112"/>
      <c r="AK344" s="112"/>
      <c r="AL344" s="112"/>
    </row>
    <row r="345" spans="13:38" x14ac:dyDescent="0.35"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3"/>
      <c r="X345" s="113"/>
      <c r="Y345" s="113"/>
      <c r="Z345" s="113"/>
      <c r="AA345" s="113"/>
      <c r="AB345" s="113"/>
      <c r="AC345" s="113"/>
      <c r="AD345" s="113"/>
      <c r="AE345" s="112"/>
      <c r="AF345" s="112"/>
      <c r="AG345" s="112"/>
      <c r="AH345" s="112"/>
      <c r="AI345" s="112"/>
      <c r="AJ345" s="112"/>
      <c r="AK345" s="112"/>
      <c r="AL345" s="112"/>
    </row>
    <row r="346" spans="13:38" x14ac:dyDescent="0.35"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3"/>
      <c r="X346" s="113"/>
      <c r="Y346" s="113"/>
      <c r="Z346" s="113"/>
      <c r="AA346" s="113"/>
      <c r="AB346" s="113"/>
      <c r="AC346" s="113"/>
      <c r="AD346" s="113"/>
      <c r="AE346" s="112"/>
      <c r="AF346" s="112"/>
      <c r="AG346" s="112"/>
      <c r="AH346" s="112"/>
      <c r="AI346" s="112"/>
      <c r="AJ346" s="112"/>
      <c r="AK346" s="112"/>
      <c r="AL346" s="112"/>
    </row>
    <row r="347" spans="13:38" x14ac:dyDescent="0.35"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3"/>
      <c r="X347" s="113"/>
      <c r="Y347" s="113"/>
      <c r="Z347" s="113"/>
      <c r="AA347" s="113"/>
      <c r="AB347" s="113"/>
      <c r="AC347" s="113"/>
      <c r="AD347" s="113"/>
      <c r="AE347" s="112"/>
      <c r="AF347" s="112"/>
      <c r="AG347" s="112"/>
      <c r="AH347" s="112"/>
      <c r="AI347" s="112"/>
      <c r="AJ347" s="112"/>
      <c r="AK347" s="112"/>
      <c r="AL347" s="112"/>
    </row>
    <row r="348" spans="13:38" x14ac:dyDescent="0.35"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3"/>
      <c r="X348" s="113"/>
      <c r="Y348" s="113"/>
      <c r="Z348" s="113"/>
      <c r="AA348" s="113"/>
      <c r="AB348" s="113"/>
      <c r="AC348" s="113"/>
      <c r="AD348" s="113"/>
      <c r="AE348" s="112"/>
      <c r="AF348" s="112"/>
      <c r="AG348" s="112"/>
      <c r="AH348" s="112"/>
      <c r="AI348" s="112"/>
      <c r="AJ348" s="112"/>
      <c r="AK348" s="112"/>
      <c r="AL348" s="112"/>
    </row>
    <row r="349" spans="13:38" x14ac:dyDescent="0.35"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3"/>
      <c r="X349" s="113"/>
      <c r="Y349" s="113"/>
      <c r="Z349" s="113"/>
      <c r="AA349" s="113"/>
      <c r="AB349" s="113"/>
      <c r="AC349" s="113"/>
      <c r="AD349" s="113"/>
      <c r="AE349" s="112"/>
      <c r="AF349" s="112"/>
      <c r="AG349" s="112"/>
      <c r="AH349" s="112"/>
      <c r="AI349" s="112"/>
      <c r="AJ349" s="112"/>
      <c r="AK349" s="112"/>
      <c r="AL349" s="112"/>
    </row>
    <row r="350" spans="13:38" x14ac:dyDescent="0.35"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3"/>
      <c r="X350" s="113"/>
      <c r="Y350" s="113"/>
      <c r="Z350" s="113"/>
      <c r="AA350" s="113"/>
      <c r="AB350" s="113"/>
      <c r="AC350" s="113"/>
      <c r="AD350" s="113"/>
      <c r="AE350" s="112"/>
      <c r="AF350" s="112"/>
      <c r="AG350" s="112"/>
      <c r="AH350" s="112"/>
      <c r="AI350" s="112"/>
      <c r="AJ350" s="112"/>
      <c r="AK350" s="112"/>
      <c r="AL350" s="112"/>
    </row>
    <row r="351" spans="13:38" x14ac:dyDescent="0.35"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3"/>
      <c r="X351" s="113"/>
      <c r="Y351" s="113"/>
      <c r="Z351" s="113"/>
      <c r="AA351" s="113"/>
      <c r="AB351" s="113"/>
      <c r="AC351" s="113"/>
      <c r="AD351" s="113"/>
      <c r="AE351" s="112"/>
      <c r="AF351" s="112"/>
      <c r="AG351" s="112"/>
      <c r="AH351" s="112"/>
      <c r="AI351" s="112"/>
      <c r="AJ351" s="112"/>
      <c r="AK351" s="112"/>
      <c r="AL351" s="112"/>
    </row>
    <row r="352" spans="13:38" x14ac:dyDescent="0.35"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3"/>
      <c r="X352" s="113"/>
      <c r="Y352" s="113"/>
      <c r="Z352" s="113"/>
      <c r="AA352" s="113"/>
      <c r="AB352" s="113"/>
      <c r="AC352" s="113"/>
      <c r="AD352" s="113"/>
      <c r="AE352" s="112"/>
      <c r="AF352" s="112"/>
      <c r="AG352" s="112"/>
      <c r="AH352" s="112"/>
      <c r="AI352" s="112"/>
      <c r="AJ352" s="112"/>
      <c r="AK352" s="112"/>
      <c r="AL352" s="112"/>
    </row>
    <row r="353" spans="13:38" x14ac:dyDescent="0.35"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3"/>
      <c r="X353" s="113"/>
      <c r="Y353" s="113"/>
      <c r="Z353" s="113"/>
      <c r="AA353" s="113"/>
      <c r="AB353" s="113"/>
      <c r="AC353" s="113"/>
      <c r="AD353" s="113"/>
      <c r="AE353" s="112"/>
      <c r="AF353" s="112"/>
      <c r="AG353" s="112"/>
      <c r="AH353" s="112"/>
      <c r="AI353" s="112"/>
      <c r="AJ353" s="112"/>
      <c r="AK353" s="112"/>
      <c r="AL353" s="112"/>
    </row>
    <row r="354" spans="13:38" x14ac:dyDescent="0.35"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3"/>
      <c r="X354" s="113"/>
      <c r="Y354" s="113"/>
      <c r="Z354" s="113"/>
      <c r="AA354" s="113"/>
      <c r="AB354" s="113"/>
      <c r="AC354" s="113"/>
      <c r="AD354" s="113"/>
      <c r="AE354" s="112"/>
      <c r="AF354" s="112"/>
      <c r="AG354" s="112"/>
      <c r="AH354" s="112"/>
      <c r="AI354" s="112"/>
      <c r="AJ354" s="112"/>
      <c r="AK354" s="112"/>
      <c r="AL354" s="112"/>
    </row>
    <row r="355" spans="13:38" x14ac:dyDescent="0.35"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3"/>
      <c r="X355" s="113"/>
      <c r="Y355" s="113"/>
      <c r="Z355" s="113"/>
      <c r="AA355" s="113"/>
      <c r="AB355" s="113"/>
      <c r="AC355" s="113"/>
      <c r="AD355" s="113"/>
      <c r="AE355" s="112"/>
      <c r="AF355" s="112"/>
      <c r="AG355" s="112"/>
      <c r="AH355" s="112"/>
      <c r="AI355" s="112"/>
      <c r="AJ355" s="112"/>
      <c r="AK355" s="112"/>
      <c r="AL355" s="112"/>
    </row>
    <row r="356" spans="13:38" x14ac:dyDescent="0.35"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3"/>
      <c r="X356" s="113"/>
      <c r="Y356" s="113"/>
      <c r="Z356" s="113"/>
      <c r="AA356" s="113"/>
      <c r="AB356" s="113"/>
      <c r="AC356" s="113"/>
      <c r="AD356" s="113"/>
      <c r="AE356" s="112"/>
      <c r="AF356" s="112"/>
      <c r="AG356" s="112"/>
      <c r="AH356" s="112"/>
      <c r="AI356" s="112"/>
      <c r="AJ356" s="112"/>
      <c r="AK356" s="112"/>
      <c r="AL356" s="112"/>
    </row>
    <row r="357" spans="13:38" x14ac:dyDescent="0.35"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3"/>
      <c r="X357" s="113"/>
      <c r="Y357" s="113"/>
      <c r="Z357" s="113"/>
      <c r="AA357" s="113"/>
      <c r="AB357" s="113"/>
      <c r="AC357" s="113"/>
      <c r="AD357" s="113"/>
      <c r="AE357" s="112"/>
      <c r="AF357" s="112"/>
      <c r="AG357" s="112"/>
      <c r="AH357" s="112"/>
      <c r="AI357" s="112"/>
      <c r="AJ357" s="112"/>
      <c r="AK357" s="112"/>
      <c r="AL357" s="112"/>
    </row>
    <row r="358" spans="13:38" x14ac:dyDescent="0.35"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3"/>
      <c r="X358" s="113"/>
      <c r="Y358" s="113"/>
      <c r="Z358" s="113"/>
      <c r="AA358" s="113"/>
      <c r="AB358" s="113"/>
      <c r="AC358" s="113"/>
      <c r="AD358" s="113"/>
      <c r="AE358" s="112"/>
      <c r="AF358" s="112"/>
      <c r="AG358" s="112"/>
      <c r="AH358" s="112"/>
      <c r="AI358" s="112"/>
      <c r="AJ358" s="112"/>
      <c r="AK358" s="112"/>
      <c r="AL358" s="112"/>
    </row>
    <row r="359" spans="13:38" x14ac:dyDescent="0.35"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3"/>
      <c r="X359" s="113"/>
      <c r="Y359" s="113"/>
      <c r="Z359" s="113"/>
      <c r="AA359" s="113"/>
      <c r="AB359" s="113"/>
      <c r="AC359" s="113"/>
      <c r="AD359" s="113"/>
      <c r="AE359" s="112"/>
      <c r="AF359" s="112"/>
      <c r="AG359" s="112"/>
      <c r="AH359" s="112"/>
      <c r="AI359" s="112"/>
      <c r="AJ359" s="112"/>
      <c r="AK359" s="112"/>
      <c r="AL359" s="112"/>
    </row>
    <row r="360" spans="13:38" x14ac:dyDescent="0.35"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3"/>
      <c r="X360" s="113"/>
      <c r="Y360" s="113"/>
      <c r="Z360" s="113"/>
      <c r="AA360" s="113"/>
      <c r="AB360" s="113"/>
      <c r="AC360" s="113"/>
      <c r="AD360" s="113"/>
      <c r="AE360" s="112"/>
      <c r="AF360" s="112"/>
      <c r="AG360" s="112"/>
      <c r="AH360" s="112"/>
      <c r="AI360" s="112"/>
      <c r="AJ360" s="112"/>
      <c r="AK360" s="112"/>
      <c r="AL360" s="112"/>
    </row>
    <row r="361" spans="13:38" x14ac:dyDescent="0.35"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3"/>
      <c r="X361" s="113"/>
      <c r="Y361" s="113"/>
      <c r="Z361" s="113"/>
      <c r="AA361" s="113"/>
      <c r="AB361" s="113"/>
      <c r="AC361" s="113"/>
      <c r="AD361" s="113"/>
      <c r="AE361" s="112"/>
      <c r="AF361" s="112"/>
      <c r="AG361" s="112"/>
      <c r="AH361" s="112"/>
      <c r="AI361" s="112"/>
      <c r="AJ361" s="112"/>
      <c r="AK361" s="112"/>
      <c r="AL361" s="112"/>
    </row>
    <row r="362" spans="13:38" x14ac:dyDescent="0.35"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3"/>
      <c r="X362" s="113"/>
      <c r="Y362" s="113"/>
      <c r="Z362" s="113"/>
      <c r="AA362" s="113"/>
      <c r="AB362" s="113"/>
      <c r="AC362" s="113"/>
      <c r="AD362" s="113"/>
      <c r="AE362" s="112"/>
      <c r="AF362" s="112"/>
      <c r="AG362" s="112"/>
      <c r="AH362" s="112"/>
      <c r="AI362" s="112"/>
      <c r="AJ362" s="112"/>
      <c r="AK362" s="112"/>
      <c r="AL362" s="112"/>
    </row>
    <row r="363" spans="13:38" x14ac:dyDescent="0.35"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3"/>
      <c r="X363" s="113"/>
      <c r="Y363" s="113"/>
      <c r="Z363" s="113"/>
      <c r="AA363" s="113"/>
      <c r="AB363" s="113"/>
      <c r="AC363" s="113"/>
      <c r="AD363" s="113"/>
      <c r="AE363" s="112"/>
      <c r="AF363" s="112"/>
      <c r="AG363" s="112"/>
      <c r="AH363" s="112"/>
      <c r="AI363" s="112"/>
      <c r="AJ363" s="112"/>
      <c r="AK363" s="112"/>
      <c r="AL363" s="112"/>
    </row>
    <row r="364" spans="13:38" x14ac:dyDescent="0.35"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3"/>
      <c r="X364" s="113"/>
      <c r="Y364" s="113"/>
      <c r="Z364" s="113"/>
      <c r="AA364" s="113"/>
      <c r="AB364" s="113"/>
      <c r="AC364" s="113"/>
      <c r="AD364" s="113"/>
      <c r="AE364" s="112"/>
      <c r="AF364" s="112"/>
      <c r="AG364" s="112"/>
      <c r="AH364" s="112"/>
      <c r="AI364" s="112"/>
      <c r="AJ364" s="112"/>
      <c r="AK364" s="112"/>
      <c r="AL364" s="112"/>
    </row>
    <row r="365" spans="13:38" x14ac:dyDescent="0.35"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3"/>
      <c r="X365" s="113"/>
      <c r="Y365" s="113"/>
      <c r="Z365" s="113"/>
      <c r="AA365" s="113"/>
      <c r="AB365" s="113"/>
      <c r="AC365" s="113"/>
      <c r="AD365" s="113"/>
      <c r="AE365" s="112"/>
      <c r="AF365" s="112"/>
      <c r="AG365" s="112"/>
      <c r="AH365" s="112"/>
      <c r="AI365" s="112"/>
      <c r="AJ365" s="112"/>
      <c r="AK365" s="112"/>
      <c r="AL365" s="112"/>
    </row>
    <row r="366" spans="13:38" x14ac:dyDescent="0.35"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3"/>
      <c r="X366" s="113"/>
      <c r="Y366" s="113"/>
      <c r="Z366" s="113"/>
      <c r="AA366" s="113"/>
      <c r="AB366" s="113"/>
      <c r="AC366" s="113"/>
      <c r="AD366" s="113"/>
      <c r="AE366" s="112"/>
      <c r="AF366" s="112"/>
      <c r="AG366" s="112"/>
      <c r="AH366" s="112"/>
      <c r="AI366" s="112"/>
      <c r="AJ366" s="112"/>
      <c r="AK366" s="112"/>
      <c r="AL366" s="112"/>
    </row>
    <row r="367" spans="13:38" x14ac:dyDescent="0.35"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3"/>
      <c r="X367" s="113"/>
      <c r="Y367" s="113"/>
      <c r="Z367" s="113"/>
      <c r="AA367" s="113"/>
      <c r="AB367" s="113"/>
      <c r="AC367" s="113"/>
      <c r="AD367" s="113"/>
      <c r="AE367" s="112"/>
      <c r="AF367" s="112"/>
      <c r="AG367" s="112"/>
      <c r="AH367" s="112"/>
      <c r="AI367" s="112"/>
      <c r="AJ367" s="112"/>
      <c r="AK367" s="112"/>
      <c r="AL367" s="112"/>
    </row>
    <row r="368" spans="13:38" x14ac:dyDescent="0.35"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3"/>
      <c r="X368" s="113"/>
      <c r="Y368" s="113"/>
      <c r="Z368" s="113"/>
      <c r="AA368" s="113"/>
      <c r="AB368" s="113"/>
      <c r="AC368" s="113"/>
      <c r="AD368" s="113"/>
      <c r="AE368" s="112"/>
      <c r="AF368" s="112"/>
      <c r="AG368" s="112"/>
      <c r="AH368" s="112"/>
      <c r="AI368" s="112"/>
      <c r="AJ368" s="112"/>
      <c r="AK368" s="112"/>
      <c r="AL368" s="112"/>
    </row>
    <row r="369" spans="13:38" x14ac:dyDescent="0.35"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3"/>
      <c r="X369" s="113"/>
      <c r="Y369" s="113"/>
      <c r="Z369" s="113"/>
      <c r="AA369" s="113"/>
      <c r="AB369" s="113"/>
      <c r="AC369" s="113"/>
      <c r="AD369" s="113"/>
      <c r="AE369" s="112"/>
      <c r="AF369" s="112"/>
      <c r="AG369" s="112"/>
      <c r="AH369" s="112"/>
      <c r="AI369" s="112"/>
      <c r="AJ369" s="112"/>
      <c r="AK369" s="112"/>
      <c r="AL369" s="112"/>
    </row>
    <row r="370" spans="13:38" x14ac:dyDescent="0.35"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3"/>
      <c r="X370" s="113"/>
      <c r="Y370" s="113"/>
      <c r="Z370" s="113"/>
      <c r="AA370" s="113"/>
      <c r="AB370" s="113"/>
      <c r="AC370" s="113"/>
      <c r="AD370" s="113"/>
      <c r="AE370" s="112"/>
      <c r="AF370" s="112"/>
      <c r="AG370" s="112"/>
      <c r="AH370" s="112"/>
      <c r="AI370" s="112"/>
      <c r="AJ370" s="112"/>
      <c r="AK370" s="112"/>
      <c r="AL370" s="112"/>
    </row>
    <row r="371" spans="13:38" x14ac:dyDescent="0.35"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3"/>
      <c r="X371" s="113"/>
      <c r="Y371" s="113"/>
      <c r="Z371" s="113"/>
      <c r="AA371" s="113"/>
      <c r="AB371" s="113"/>
      <c r="AC371" s="113"/>
      <c r="AD371" s="113"/>
      <c r="AE371" s="112"/>
      <c r="AF371" s="112"/>
      <c r="AG371" s="112"/>
      <c r="AH371" s="112"/>
      <c r="AI371" s="112"/>
      <c r="AJ371" s="112"/>
      <c r="AK371" s="112"/>
      <c r="AL371" s="112"/>
    </row>
    <row r="372" spans="13:38" x14ac:dyDescent="0.35"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3"/>
      <c r="X372" s="113"/>
      <c r="Y372" s="113"/>
      <c r="Z372" s="113"/>
      <c r="AA372" s="113"/>
      <c r="AB372" s="113"/>
      <c r="AC372" s="113"/>
      <c r="AD372" s="113"/>
      <c r="AE372" s="112"/>
      <c r="AF372" s="112"/>
      <c r="AG372" s="112"/>
      <c r="AH372" s="112"/>
      <c r="AI372" s="112"/>
      <c r="AJ372" s="112"/>
      <c r="AK372" s="112"/>
      <c r="AL372" s="112"/>
    </row>
    <row r="373" spans="13:38" x14ac:dyDescent="0.35"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3"/>
      <c r="X373" s="113"/>
      <c r="Y373" s="113"/>
      <c r="Z373" s="113"/>
      <c r="AA373" s="113"/>
      <c r="AB373" s="113"/>
      <c r="AC373" s="113"/>
      <c r="AD373" s="113"/>
      <c r="AE373" s="112"/>
      <c r="AF373" s="112"/>
      <c r="AG373" s="112"/>
      <c r="AH373" s="112"/>
      <c r="AI373" s="112"/>
      <c r="AJ373" s="112"/>
      <c r="AK373" s="112"/>
      <c r="AL373" s="112"/>
    </row>
    <row r="374" spans="13:38" x14ac:dyDescent="0.35"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3"/>
      <c r="X374" s="113"/>
      <c r="Y374" s="113"/>
      <c r="Z374" s="113"/>
      <c r="AA374" s="113"/>
      <c r="AB374" s="113"/>
      <c r="AC374" s="113"/>
      <c r="AD374" s="113"/>
      <c r="AE374" s="112"/>
      <c r="AF374" s="112"/>
      <c r="AG374" s="112"/>
      <c r="AH374" s="112"/>
      <c r="AI374" s="112"/>
      <c r="AJ374" s="112"/>
      <c r="AK374" s="112"/>
      <c r="AL374" s="112"/>
    </row>
    <row r="375" spans="13:38" x14ac:dyDescent="0.35"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3"/>
      <c r="X375" s="113"/>
      <c r="Y375" s="113"/>
      <c r="Z375" s="113"/>
      <c r="AA375" s="113"/>
      <c r="AB375" s="113"/>
      <c r="AC375" s="113"/>
      <c r="AD375" s="113"/>
      <c r="AE375" s="112"/>
      <c r="AF375" s="112"/>
      <c r="AG375" s="112"/>
      <c r="AH375" s="112"/>
      <c r="AI375" s="112"/>
      <c r="AJ375" s="112"/>
      <c r="AK375" s="112"/>
      <c r="AL375" s="112"/>
    </row>
    <row r="376" spans="13:38" x14ac:dyDescent="0.35"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3"/>
      <c r="X376" s="113"/>
      <c r="Y376" s="113"/>
      <c r="Z376" s="113"/>
      <c r="AA376" s="113"/>
      <c r="AB376" s="113"/>
      <c r="AC376" s="113"/>
      <c r="AD376" s="113"/>
      <c r="AE376" s="112"/>
      <c r="AF376" s="112"/>
      <c r="AG376" s="112"/>
      <c r="AH376" s="112"/>
      <c r="AI376" s="112"/>
      <c r="AJ376" s="112"/>
      <c r="AK376" s="112"/>
      <c r="AL376" s="112"/>
    </row>
    <row r="377" spans="13:38" x14ac:dyDescent="0.35"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3"/>
      <c r="X377" s="113"/>
      <c r="Y377" s="113"/>
      <c r="Z377" s="113"/>
      <c r="AA377" s="113"/>
      <c r="AB377" s="113"/>
      <c r="AC377" s="113"/>
      <c r="AD377" s="113"/>
      <c r="AE377" s="112"/>
      <c r="AF377" s="112"/>
      <c r="AG377" s="112"/>
      <c r="AH377" s="112"/>
      <c r="AI377" s="112"/>
      <c r="AJ377" s="112"/>
      <c r="AK377" s="112"/>
      <c r="AL377" s="112"/>
    </row>
    <row r="378" spans="13:38" x14ac:dyDescent="0.35"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3"/>
      <c r="X378" s="113"/>
      <c r="Y378" s="113"/>
      <c r="Z378" s="113"/>
      <c r="AA378" s="113"/>
      <c r="AB378" s="113"/>
      <c r="AC378" s="113"/>
      <c r="AD378" s="113"/>
      <c r="AE378" s="112"/>
      <c r="AF378" s="112"/>
      <c r="AG378" s="112"/>
      <c r="AH378" s="112"/>
      <c r="AI378" s="112"/>
      <c r="AJ378" s="112"/>
      <c r="AK378" s="112"/>
      <c r="AL378" s="112"/>
    </row>
    <row r="379" spans="13:38" x14ac:dyDescent="0.35"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3"/>
      <c r="X379" s="113"/>
      <c r="Y379" s="113"/>
      <c r="Z379" s="113"/>
      <c r="AA379" s="113"/>
      <c r="AB379" s="113"/>
      <c r="AC379" s="113"/>
      <c r="AD379" s="113"/>
      <c r="AE379" s="112"/>
      <c r="AF379" s="112"/>
      <c r="AG379" s="112"/>
      <c r="AH379" s="112"/>
      <c r="AI379" s="112"/>
      <c r="AJ379" s="112"/>
      <c r="AK379" s="112"/>
      <c r="AL379" s="112"/>
    </row>
    <row r="380" spans="13:38" x14ac:dyDescent="0.35"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3"/>
      <c r="X380" s="113"/>
      <c r="Y380" s="113"/>
      <c r="Z380" s="113"/>
      <c r="AA380" s="113"/>
      <c r="AB380" s="113"/>
      <c r="AC380" s="113"/>
      <c r="AD380" s="113"/>
      <c r="AE380" s="112"/>
      <c r="AF380" s="112"/>
      <c r="AG380" s="112"/>
      <c r="AH380" s="112"/>
      <c r="AI380" s="112"/>
      <c r="AJ380" s="112"/>
      <c r="AK380" s="112"/>
      <c r="AL380" s="112"/>
    </row>
    <row r="381" spans="13:38" x14ac:dyDescent="0.35"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3"/>
      <c r="X381" s="113"/>
      <c r="Y381" s="113"/>
      <c r="Z381" s="113"/>
      <c r="AA381" s="113"/>
      <c r="AB381" s="113"/>
      <c r="AC381" s="113"/>
      <c r="AD381" s="113"/>
      <c r="AE381" s="112"/>
      <c r="AF381" s="112"/>
      <c r="AG381" s="112"/>
      <c r="AH381" s="112"/>
      <c r="AI381" s="112"/>
      <c r="AJ381" s="112"/>
      <c r="AK381" s="112"/>
      <c r="AL381" s="112"/>
    </row>
    <row r="382" spans="13:38" x14ac:dyDescent="0.35"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3"/>
      <c r="X382" s="113"/>
      <c r="Y382" s="113"/>
      <c r="Z382" s="113"/>
      <c r="AA382" s="113"/>
      <c r="AB382" s="113"/>
      <c r="AC382" s="113"/>
      <c r="AD382" s="113"/>
      <c r="AE382" s="112"/>
      <c r="AF382" s="112"/>
      <c r="AG382" s="112"/>
      <c r="AH382" s="112"/>
      <c r="AI382" s="112"/>
      <c r="AJ382" s="112"/>
      <c r="AK382" s="112"/>
      <c r="AL382" s="112"/>
    </row>
    <row r="383" spans="13:38" x14ac:dyDescent="0.35"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3"/>
      <c r="X383" s="113"/>
      <c r="Y383" s="113"/>
      <c r="Z383" s="113"/>
      <c r="AA383" s="113"/>
      <c r="AB383" s="113"/>
      <c r="AC383" s="113"/>
      <c r="AD383" s="113"/>
      <c r="AE383" s="112"/>
      <c r="AF383" s="112"/>
      <c r="AG383" s="112"/>
      <c r="AH383" s="112"/>
      <c r="AI383" s="112"/>
      <c r="AJ383" s="112"/>
      <c r="AK383" s="112"/>
      <c r="AL383" s="112"/>
    </row>
    <row r="384" spans="13:38" x14ac:dyDescent="0.35"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3"/>
      <c r="X384" s="113"/>
      <c r="Y384" s="113"/>
      <c r="Z384" s="113"/>
      <c r="AA384" s="113"/>
      <c r="AB384" s="113"/>
      <c r="AC384" s="113"/>
      <c r="AD384" s="113"/>
      <c r="AE384" s="112"/>
      <c r="AF384" s="112"/>
      <c r="AG384" s="112"/>
      <c r="AH384" s="112"/>
      <c r="AI384" s="112"/>
      <c r="AJ384" s="112"/>
      <c r="AK384" s="112"/>
      <c r="AL384" s="112"/>
    </row>
    <row r="385" spans="13:38" x14ac:dyDescent="0.35"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3"/>
      <c r="X385" s="113"/>
      <c r="Y385" s="113"/>
      <c r="Z385" s="113"/>
      <c r="AA385" s="113"/>
      <c r="AB385" s="113"/>
      <c r="AC385" s="113"/>
      <c r="AD385" s="113"/>
      <c r="AE385" s="112"/>
      <c r="AF385" s="112"/>
      <c r="AG385" s="112"/>
      <c r="AH385" s="112"/>
      <c r="AI385" s="112"/>
      <c r="AJ385" s="112"/>
      <c r="AK385" s="112"/>
      <c r="AL385" s="112"/>
    </row>
    <row r="386" spans="13:38" x14ac:dyDescent="0.35"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3"/>
      <c r="X386" s="113"/>
      <c r="Y386" s="113"/>
      <c r="Z386" s="113"/>
      <c r="AA386" s="113"/>
      <c r="AB386" s="113"/>
      <c r="AC386" s="113"/>
      <c r="AD386" s="113"/>
      <c r="AE386" s="112"/>
      <c r="AF386" s="112"/>
      <c r="AG386" s="112"/>
      <c r="AH386" s="112"/>
      <c r="AI386" s="112"/>
      <c r="AJ386" s="112"/>
      <c r="AK386" s="112"/>
      <c r="AL386" s="112"/>
    </row>
    <row r="387" spans="13:38" x14ac:dyDescent="0.35"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3"/>
      <c r="X387" s="113"/>
      <c r="Y387" s="113"/>
      <c r="Z387" s="113"/>
      <c r="AA387" s="113"/>
      <c r="AB387" s="113"/>
      <c r="AC387" s="113"/>
      <c r="AD387" s="113"/>
      <c r="AE387" s="112"/>
      <c r="AF387" s="112"/>
      <c r="AG387" s="112"/>
      <c r="AH387" s="112"/>
      <c r="AI387" s="112"/>
      <c r="AJ387" s="112"/>
      <c r="AK387" s="112"/>
      <c r="AL387" s="112"/>
    </row>
    <row r="388" spans="13:38" x14ac:dyDescent="0.35"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3"/>
      <c r="X388" s="113"/>
      <c r="Y388" s="113"/>
      <c r="Z388" s="113"/>
      <c r="AA388" s="113"/>
      <c r="AB388" s="113"/>
      <c r="AC388" s="113"/>
      <c r="AD388" s="113"/>
      <c r="AE388" s="112"/>
      <c r="AF388" s="112"/>
      <c r="AG388" s="112"/>
      <c r="AH388" s="112"/>
      <c r="AI388" s="112"/>
      <c r="AJ388" s="112"/>
      <c r="AK388" s="112"/>
      <c r="AL388" s="112"/>
    </row>
    <row r="389" spans="13:38" x14ac:dyDescent="0.35"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3"/>
      <c r="X389" s="113"/>
      <c r="Y389" s="113"/>
      <c r="Z389" s="113"/>
      <c r="AA389" s="113"/>
      <c r="AB389" s="113"/>
      <c r="AC389" s="113"/>
      <c r="AD389" s="113"/>
      <c r="AE389" s="112"/>
      <c r="AF389" s="112"/>
      <c r="AG389" s="112"/>
      <c r="AH389" s="112"/>
      <c r="AI389" s="112"/>
      <c r="AJ389" s="112"/>
      <c r="AK389" s="112"/>
      <c r="AL389" s="112"/>
    </row>
    <row r="390" spans="13:38" x14ac:dyDescent="0.35"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3"/>
      <c r="X390" s="113"/>
      <c r="Y390" s="113"/>
      <c r="Z390" s="113"/>
      <c r="AA390" s="113"/>
      <c r="AB390" s="113"/>
      <c r="AC390" s="113"/>
      <c r="AD390" s="113"/>
      <c r="AE390" s="112"/>
      <c r="AF390" s="112"/>
      <c r="AG390" s="112"/>
      <c r="AH390" s="112"/>
      <c r="AI390" s="112"/>
      <c r="AJ390" s="112"/>
      <c r="AK390" s="112"/>
      <c r="AL390" s="112"/>
    </row>
    <row r="391" spans="13:38" x14ac:dyDescent="0.35"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3"/>
      <c r="X391" s="113"/>
      <c r="Y391" s="113"/>
      <c r="Z391" s="113"/>
      <c r="AA391" s="113"/>
      <c r="AB391" s="113"/>
      <c r="AC391" s="113"/>
      <c r="AD391" s="113"/>
      <c r="AE391" s="112"/>
      <c r="AF391" s="112"/>
      <c r="AG391" s="112"/>
      <c r="AH391" s="112"/>
      <c r="AI391" s="112"/>
      <c r="AJ391" s="112"/>
      <c r="AK391" s="112"/>
      <c r="AL391" s="112"/>
    </row>
    <row r="392" spans="13:38" x14ac:dyDescent="0.35"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3"/>
      <c r="X392" s="113"/>
      <c r="Y392" s="113"/>
      <c r="Z392" s="113"/>
      <c r="AA392" s="113"/>
      <c r="AB392" s="113"/>
      <c r="AC392" s="113"/>
      <c r="AD392" s="113"/>
      <c r="AE392" s="112"/>
      <c r="AF392" s="112"/>
      <c r="AG392" s="112"/>
      <c r="AH392" s="112"/>
      <c r="AI392" s="112"/>
      <c r="AJ392" s="112"/>
      <c r="AK392" s="112"/>
      <c r="AL392" s="112"/>
    </row>
    <row r="393" spans="13:38" x14ac:dyDescent="0.35"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3"/>
      <c r="X393" s="113"/>
      <c r="Y393" s="113"/>
      <c r="Z393" s="113"/>
      <c r="AA393" s="113"/>
      <c r="AB393" s="113"/>
      <c r="AC393" s="113"/>
      <c r="AD393" s="113"/>
      <c r="AE393" s="112"/>
      <c r="AF393" s="112"/>
      <c r="AG393" s="112"/>
      <c r="AH393" s="112"/>
      <c r="AI393" s="112"/>
      <c r="AJ393" s="112"/>
      <c r="AK393" s="112"/>
      <c r="AL393" s="112"/>
    </row>
    <row r="394" spans="13:38" x14ac:dyDescent="0.35"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3"/>
      <c r="X394" s="113"/>
      <c r="Y394" s="113"/>
      <c r="Z394" s="113"/>
      <c r="AA394" s="113"/>
      <c r="AB394" s="113"/>
      <c r="AC394" s="113"/>
      <c r="AD394" s="113"/>
      <c r="AE394" s="112"/>
      <c r="AF394" s="112"/>
      <c r="AG394" s="112"/>
      <c r="AH394" s="112"/>
      <c r="AI394" s="112"/>
      <c r="AJ394" s="112"/>
      <c r="AK394" s="112"/>
      <c r="AL394" s="112"/>
    </row>
    <row r="395" spans="13:38" x14ac:dyDescent="0.35"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3"/>
      <c r="X395" s="113"/>
      <c r="Y395" s="113"/>
      <c r="Z395" s="113"/>
      <c r="AA395" s="113"/>
      <c r="AB395" s="113"/>
      <c r="AC395" s="113"/>
      <c r="AD395" s="113"/>
      <c r="AE395" s="112"/>
      <c r="AF395" s="112"/>
      <c r="AG395" s="112"/>
      <c r="AH395" s="112"/>
      <c r="AI395" s="112"/>
      <c r="AJ395" s="112"/>
      <c r="AK395" s="112"/>
      <c r="AL395" s="112"/>
    </row>
    <row r="396" spans="13:38" x14ac:dyDescent="0.35"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3"/>
      <c r="X396" s="113"/>
      <c r="Y396" s="113"/>
      <c r="Z396" s="113"/>
      <c r="AA396" s="113"/>
      <c r="AB396" s="113"/>
      <c r="AC396" s="113"/>
      <c r="AD396" s="113"/>
      <c r="AE396" s="112"/>
      <c r="AF396" s="112"/>
      <c r="AG396" s="112"/>
      <c r="AH396" s="112"/>
      <c r="AI396" s="112"/>
      <c r="AJ396" s="112"/>
      <c r="AK396" s="112"/>
      <c r="AL396" s="112"/>
    </row>
    <row r="397" spans="13:38" x14ac:dyDescent="0.35"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3"/>
      <c r="X397" s="113"/>
      <c r="Y397" s="113"/>
      <c r="Z397" s="113"/>
      <c r="AA397" s="113"/>
      <c r="AB397" s="113"/>
      <c r="AC397" s="113"/>
      <c r="AD397" s="113"/>
      <c r="AE397" s="112"/>
      <c r="AF397" s="112"/>
      <c r="AG397" s="112"/>
      <c r="AH397" s="112"/>
      <c r="AI397" s="112"/>
      <c r="AJ397" s="112"/>
      <c r="AK397" s="112"/>
      <c r="AL397" s="112"/>
    </row>
    <row r="398" spans="13:38" x14ac:dyDescent="0.35"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3"/>
      <c r="X398" s="113"/>
      <c r="Y398" s="113"/>
      <c r="Z398" s="113"/>
      <c r="AA398" s="113"/>
      <c r="AB398" s="113"/>
      <c r="AC398" s="113"/>
      <c r="AD398" s="113"/>
      <c r="AE398" s="112"/>
      <c r="AF398" s="112"/>
      <c r="AG398" s="112"/>
      <c r="AH398" s="112"/>
      <c r="AI398" s="112"/>
      <c r="AJ398" s="112"/>
      <c r="AK398" s="112"/>
      <c r="AL398" s="112"/>
    </row>
    <row r="399" spans="13:38" x14ac:dyDescent="0.35"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3"/>
      <c r="X399" s="113"/>
      <c r="Y399" s="113"/>
      <c r="Z399" s="113"/>
      <c r="AA399" s="113"/>
      <c r="AB399" s="113"/>
      <c r="AC399" s="113"/>
      <c r="AD399" s="113"/>
      <c r="AE399" s="112"/>
      <c r="AF399" s="112"/>
      <c r="AG399" s="112"/>
      <c r="AH399" s="112"/>
      <c r="AI399" s="112"/>
      <c r="AJ399" s="112"/>
      <c r="AK399" s="112"/>
      <c r="AL399" s="112"/>
    </row>
    <row r="400" spans="13:38" x14ac:dyDescent="0.35"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3"/>
      <c r="X400" s="113"/>
      <c r="Y400" s="113"/>
      <c r="Z400" s="113"/>
      <c r="AA400" s="113"/>
      <c r="AB400" s="113"/>
      <c r="AC400" s="113"/>
      <c r="AD400" s="113"/>
      <c r="AE400" s="112"/>
      <c r="AF400" s="112"/>
      <c r="AG400" s="112"/>
      <c r="AH400" s="112"/>
      <c r="AI400" s="112"/>
      <c r="AJ400" s="112"/>
      <c r="AK400" s="112"/>
      <c r="AL400" s="112"/>
    </row>
    <row r="401" spans="13:38" x14ac:dyDescent="0.35"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3"/>
      <c r="X401" s="113"/>
      <c r="Y401" s="113"/>
      <c r="Z401" s="113"/>
      <c r="AA401" s="113"/>
      <c r="AB401" s="113"/>
      <c r="AC401" s="113"/>
      <c r="AD401" s="113"/>
      <c r="AE401" s="112"/>
      <c r="AF401" s="112"/>
      <c r="AG401" s="112"/>
      <c r="AH401" s="112"/>
      <c r="AI401" s="112"/>
      <c r="AJ401" s="112"/>
      <c r="AK401" s="112"/>
      <c r="AL401" s="112"/>
    </row>
    <row r="402" spans="13:38" x14ac:dyDescent="0.35"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3"/>
      <c r="X402" s="113"/>
      <c r="Y402" s="113"/>
      <c r="Z402" s="113"/>
      <c r="AA402" s="113"/>
      <c r="AB402" s="113"/>
      <c r="AC402" s="113"/>
      <c r="AD402" s="113"/>
      <c r="AE402" s="112"/>
      <c r="AF402" s="112"/>
      <c r="AG402" s="112"/>
      <c r="AH402" s="112"/>
      <c r="AI402" s="112"/>
      <c r="AJ402" s="112"/>
      <c r="AK402" s="112"/>
      <c r="AL402" s="112"/>
    </row>
    <row r="403" spans="13:38" x14ac:dyDescent="0.35"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3"/>
      <c r="X403" s="113"/>
      <c r="Y403" s="113"/>
      <c r="Z403" s="113"/>
      <c r="AA403" s="113"/>
      <c r="AB403" s="113"/>
      <c r="AC403" s="113"/>
      <c r="AD403" s="113"/>
      <c r="AE403" s="112"/>
      <c r="AF403" s="112"/>
      <c r="AG403" s="112"/>
      <c r="AH403" s="112"/>
      <c r="AI403" s="112"/>
      <c r="AJ403" s="112"/>
      <c r="AK403" s="112"/>
      <c r="AL403" s="112"/>
    </row>
    <row r="404" spans="13:38" x14ac:dyDescent="0.35"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3"/>
      <c r="X404" s="113"/>
      <c r="Y404" s="113"/>
      <c r="Z404" s="113"/>
      <c r="AA404" s="113"/>
      <c r="AB404" s="113"/>
      <c r="AC404" s="113"/>
      <c r="AD404" s="113"/>
      <c r="AE404" s="112"/>
      <c r="AF404" s="112"/>
      <c r="AG404" s="112"/>
      <c r="AH404" s="112"/>
      <c r="AI404" s="112"/>
      <c r="AJ404" s="112"/>
      <c r="AK404" s="112"/>
      <c r="AL404" s="112"/>
    </row>
    <row r="405" spans="13:38" x14ac:dyDescent="0.35"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3"/>
      <c r="X405" s="113"/>
      <c r="Y405" s="113"/>
      <c r="Z405" s="113"/>
      <c r="AA405" s="113"/>
      <c r="AB405" s="113"/>
      <c r="AC405" s="113"/>
      <c r="AD405" s="113"/>
      <c r="AE405" s="112"/>
      <c r="AF405" s="112"/>
      <c r="AG405" s="112"/>
      <c r="AH405" s="112"/>
      <c r="AI405" s="112"/>
      <c r="AJ405" s="112"/>
      <c r="AK405" s="112"/>
      <c r="AL405" s="112"/>
    </row>
    <row r="406" spans="13:38" x14ac:dyDescent="0.35"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3"/>
      <c r="X406" s="113"/>
      <c r="Y406" s="113"/>
      <c r="Z406" s="113"/>
      <c r="AA406" s="113"/>
      <c r="AB406" s="113"/>
      <c r="AC406" s="113"/>
      <c r="AD406" s="113"/>
      <c r="AE406" s="112"/>
      <c r="AF406" s="112"/>
      <c r="AG406" s="112"/>
      <c r="AH406" s="112"/>
      <c r="AI406" s="112"/>
      <c r="AJ406" s="112"/>
      <c r="AK406" s="112"/>
      <c r="AL406" s="112"/>
    </row>
    <row r="407" spans="13:38" x14ac:dyDescent="0.35"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3"/>
      <c r="X407" s="113"/>
      <c r="Y407" s="113"/>
      <c r="Z407" s="113"/>
      <c r="AA407" s="113"/>
      <c r="AB407" s="113"/>
      <c r="AC407" s="113"/>
      <c r="AD407" s="113"/>
      <c r="AE407" s="112"/>
      <c r="AF407" s="112"/>
      <c r="AG407" s="112"/>
      <c r="AH407" s="112"/>
      <c r="AI407" s="112"/>
      <c r="AJ407" s="112"/>
      <c r="AK407" s="112"/>
      <c r="AL407" s="112"/>
    </row>
    <row r="408" spans="13:38" x14ac:dyDescent="0.35"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3"/>
      <c r="X408" s="113"/>
      <c r="Y408" s="113"/>
      <c r="Z408" s="113"/>
      <c r="AA408" s="113"/>
      <c r="AB408" s="113"/>
      <c r="AC408" s="113"/>
      <c r="AD408" s="113"/>
      <c r="AE408" s="112"/>
      <c r="AF408" s="112"/>
      <c r="AG408" s="112"/>
      <c r="AH408" s="112"/>
      <c r="AI408" s="112"/>
      <c r="AJ408" s="112"/>
      <c r="AK408" s="112"/>
      <c r="AL408" s="112"/>
    </row>
    <row r="409" spans="13:38" x14ac:dyDescent="0.35"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3"/>
      <c r="X409" s="113"/>
      <c r="Y409" s="113"/>
      <c r="Z409" s="113"/>
      <c r="AA409" s="113"/>
      <c r="AB409" s="113"/>
      <c r="AC409" s="113"/>
      <c r="AD409" s="113"/>
      <c r="AE409" s="112"/>
      <c r="AF409" s="112"/>
      <c r="AG409" s="112"/>
      <c r="AH409" s="112"/>
      <c r="AI409" s="112"/>
      <c r="AJ409" s="112"/>
      <c r="AK409" s="112"/>
      <c r="AL409" s="112"/>
    </row>
    <row r="410" spans="13:38" x14ac:dyDescent="0.35"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3"/>
      <c r="X410" s="113"/>
      <c r="Y410" s="113"/>
      <c r="Z410" s="113"/>
      <c r="AA410" s="113"/>
      <c r="AB410" s="113"/>
      <c r="AC410" s="113"/>
      <c r="AD410" s="113"/>
      <c r="AE410" s="112"/>
      <c r="AF410" s="112"/>
      <c r="AG410" s="112"/>
      <c r="AH410" s="112"/>
      <c r="AI410" s="112"/>
      <c r="AJ410" s="112"/>
      <c r="AK410" s="112"/>
      <c r="AL410" s="112"/>
    </row>
    <row r="411" spans="13:38" x14ac:dyDescent="0.35"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3"/>
      <c r="X411" s="113"/>
      <c r="Y411" s="113"/>
      <c r="Z411" s="113"/>
      <c r="AA411" s="113"/>
      <c r="AB411" s="113"/>
      <c r="AC411" s="113"/>
      <c r="AD411" s="113"/>
      <c r="AE411" s="112"/>
      <c r="AF411" s="112"/>
      <c r="AG411" s="112"/>
      <c r="AH411" s="112"/>
      <c r="AI411" s="112"/>
      <c r="AJ411" s="112"/>
      <c r="AK411" s="112"/>
      <c r="AL411" s="112"/>
    </row>
    <row r="412" spans="13:38" x14ac:dyDescent="0.35"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3"/>
      <c r="X412" s="113"/>
      <c r="Y412" s="113"/>
      <c r="Z412" s="113"/>
      <c r="AA412" s="113"/>
      <c r="AB412" s="113"/>
      <c r="AC412" s="113"/>
      <c r="AD412" s="113"/>
      <c r="AE412" s="112"/>
      <c r="AF412" s="112"/>
      <c r="AG412" s="112"/>
      <c r="AH412" s="112"/>
      <c r="AI412" s="112"/>
      <c r="AJ412" s="112"/>
      <c r="AK412" s="112"/>
      <c r="AL412" s="112"/>
    </row>
    <row r="413" spans="13:38" x14ac:dyDescent="0.35"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3"/>
      <c r="X413" s="113"/>
      <c r="Y413" s="113"/>
      <c r="Z413" s="113"/>
      <c r="AA413" s="113"/>
      <c r="AB413" s="113"/>
      <c r="AC413" s="113"/>
      <c r="AD413" s="113"/>
      <c r="AE413" s="112"/>
      <c r="AF413" s="112"/>
      <c r="AG413" s="112"/>
      <c r="AH413" s="112"/>
      <c r="AI413" s="112"/>
      <c r="AJ413" s="112"/>
      <c r="AK413" s="112"/>
      <c r="AL413" s="112"/>
    </row>
    <row r="414" spans="13:38" x14ac:dyDescent="0.35"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3"/>
      <c r="X414" s="113"/>
      <c r="Y414" s="113"/>
      <c r="Z414" s="113"/>
      <c r="AA414" s="113"/>
      <c r="AB414" s="113"/>
      <c r="AC414" s="113"/>
      <c r="AD414" s="113"/>
      <c r="AE414" s="112"/>
      <c r="AF414" s="112"/>
      <c r="AG414" s="112"/>
      <c r="AH414" s="112"/>
      <c r="AI414" s="112"/>
      <c r="AJ414" s="112"/>
      <c r="AK414" s="112"/>
      <c r="AL414" s="112"/>
    </row>
    <row r="415" spans="13:38" x14ac:dyDescent="0.35"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3"/>
      <c r="X415" s="113"/>
      <c r="Y415" s="113"/>
      <c r="Z415" s="113"/>
      <c r="AA415" s="113"/>
      <c r="AB415" s="113"/>
      <c r="AC415" s="113"/>
      <c r="AD415" s="113"/>
      <c r="AE415" s="112"/>
      <c r="AF415" s="112"/>
      <c r="AG415" s="112"/>
      <c r="AH415" s="112"/>
      <c r="AI415" s="112"/>
      <c r="AJ415" s="112"/>
      <c r="AK415" s="112"/>
      <c r="AL415" s="112"/>
    </row>
    <row r="416" spans="13:38" x14ac:dyDescent="0.35"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3"/>
      <c r="X416" s="113"/>
      <c r="Y416" s="113"/>
      <c r="Z416" s="113"/>
      <c r="AA416" s="113"/>
      <c r="AB416" s="113"/>
      <c r="AC416" s="113"/>
      <c r="AD416" s="113"/>
      <c r="AE416" s="112"/>
      <c r="AF416" s="112"/>
      <c r="AG416" s="112"/>
      <c r="AH416" s="112"/>
      <c r="AI416" s="112"/>
      <c r="AJ416" s="112"/>
      <c r="AK416" s="112"/>
      <c r="AL416" s="112"/>
    </row>
    <row r="417" spans="13:38" x14ac:dyDescent="0.35"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3"/>
      <c r="X417" s="113"/>
      <c r="Y417" s="113"/>
      <c r="Z417" s="113"/>
      <c r="AA417" s="113"/>
      <c r="AB417" s="113"/>
      <c r="AC417" s="113"/>
      <c r="AD417" s="113"/>
      <c r="AE417" s="112"/>
      <c r="AF417" s="112"/>
      <c r="AG417" s="112"/>
      <c r="AH417" s="112"/>
      <c r="AI417" s="112"/>
      <c r="AJ417" s="112"/>
      <c r="AK417" s="112"/>
      <c r="AL417" s="112"/>
    </row>
    <row r="418" spans="13:38" x14ac:dyDescent="0.35"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3"/>
      <c r="X418" s="113"/>
      <c r="Y418" s="113"/>
      <c r="Z418" s="113"/>
      <c r="AA418" s="113"/>
      <c r="AB418" s="113"/>
      <c r="AC418" s="113"/>
      <c r="AD418" s="113"/>
      <c r="AE418" s="112"/>
      <c r="AF418" s="112"/>
      <c r="AG418" s="112"/>
      <c r="AH418" s="112"/>
      <c r="AI418" s="112"/>
      <c r="AJ418" s="112"/>
      <c r="AK418" s="112"/>
      <c r="AL418" s="112"/>
    </row>
    <row r="419" spans="13:38" x14ac:dyDescent="0.35"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3"/>
      <c r="X419" s="113"/>
      <c r="Y419" s="113"/>
      <c r="Z419" s="113"/>
      <c r="AA419" s="113"/>
      <c r="AB419" s="113"/>
      <c r="AC419" s="113"/>
      <c r="AD419" s="113"/>
      <c r="AE419" s="112"/>
      <c r="AF419" s="112"/>
      <c r="AG419" s="112"/>
      <c r="AH419" s="112"/>
      <c r="AI419" s="112"/>
      <c r="AJ419" s="112"/>
      <c r="AK419" s="112"/>
      <c r="AL419" s="112"/>
    </row>
    <row r="420" spans="13:38" x14ac:dyDescent="0.35"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3"/>
      <c r="X420" s="113"/>
      <c r="Y420" s="113"/>
      <c r="Z420" s="113"/>
      <c r="AA420" s="113"/>
      <c r="AB420" s="113"/>
      <c r="AC420" s="113"/>
      <c r="AD420" s="113"/>
      <c r="AE420" s="112"/>
      <c r="AF420" s="112"/>
      <c r="AG420" s="112"/>
      <c r="AH420" s="112"/>
      <c r="AI420" s="112"/>
      <c r="AJ420" s="112"/>
      <c r="AK420" s="112"/>
      <c r="AL420" s="112"/>
    </row>
    <row r="421" spans="13:38" x14ac:dyDescent="0.35"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3"/>
      <c r="X421" s="113"/>
      <c r="Y421" s="113"/>
      <c r="Z421" s="113"/>
      <c r="AA421" s="113"/>
      <c r="AB421" s="113"/>
      <c r="AC421" s="113"/>
      <c r="AD421" s="113"/>
      <c r="AE421" s="112"/>
      <c r="AF421" s="112"/>
      <c r="AG421" s="112"/>
      <c r="AH421" s="112"/>
      <c r="AI421" s="112"/>
      <c r="AJ421" s="112"/>
      <c r="AK421" s="112"/>
      <c r="AL421" s="112"/>
    </row>
    <row r="422" spans="13:38" x14ac:dyDescent="0.35"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3"/>
      <c r="X422" s="113"/>
      <c r="Y422" s="113"/>
      <c r="Z422" s="113"/>
      <c r="AA422" s="113"/>
      <c r="AB422" s="113"/>
      <c r="AC422" s="113"/>
      <c r="AD422" s="113"/>
      <c r="AE422" s="112"/>
      <c r="AF422" s="112"/>
      <c r="AG422" s="112"/>
      <c r="AH422" s="112"/>
      <c r="AI422" s="112"/>
      <c r="AJ422" s="112"/>
      <c r="AK422" s="112"/>
      <c r="AL422" s="112"/>
    </row>
    <row r="423" spans="13:38" x14ac:dyDescent="0.35"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3"/>
      <c r="X423" s="113"/>
      <c r="Y423" s="113"/>
      <c r="Z423" s="113"/>
      <c r="AA423" s="113"/>
      <c r="AB423" s="113"/>
      <c r="AC423" s="113"/>
      <c r="AD423" s="113"/>
      <c r="AE423" s="112"/>
      <c r="AF423" s="112"/>
      <c r="AG423" s="112"/>
      <c r="AH423" s="112"/>
      <c r="AI423" s="112"/>
      <c r="AJ423" s="112"/>
      <c r="AK423" s="112"/>
      <c r="AL423" s="112"/>
    </row>
    <row r="424" spans="13:38" x14ac:dyDescent="0.35"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3"/>
      <c r="X424" s="113"/>
      <c r="Y424" s="113"/>
      <c r="Z424" s="113"/>
      <c r="AA424" s="113"/>
      <c r="AB424" s="113"/>
      <c r="AC424" s="113"/>
      <c r="AD424" s="113"/>
      <c r="AE424" s="112"/>
      <c r="AF424" s="112"/>
      <c r="AG424" s="112"/>
      <c r="AH424" s="112"/>
      <c r="AI424" s="112"/>
      <c r="AJ424" s="112"/>
      <c r="AK424" s="112"/>
      <c r="AL424" s="112"/>
    </row>
    <row r="425" spans="13:38" x14ac:dyDescent="0.35"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3"/>
      <c r="X425" s="113"/>
      <c r="Y425" s="113"/>
      <c r="Z425" s="113"/>
      <c r="AA425" s="113"/>
      <c r="AB425" s="113"/>
      <c r="AC425" s="113"/>
      <c r="AD425" s="113"/>
      <c r="AE425" s="112"/>
      <c r="AF425" s="112"/>
      <c r="AG425" s="112"/>
      <c r="AH425" s="112"/>
      <c r="AI425" s="112"/>
      <c r="AJ425" s="112"/>
      <c r="AK425" s="112"/>
      <c r="AL425" s="112"/>
    </row>
    <row r="426" spans="13:38" x14ac:dyDescent="0.35"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3"/>
      <c r="X426" s="113"/>
      <c r="Y426" s="113"/>
      <c r="Z426" s="113"/>
      <c r="AA426" s="113"/>
      <c r="AB426" s="113"/>
      <c r="AC426" s="113"/>
      <c r="AD426" s="113"/>
      <c r="AE426" s="112"/>
      <c r="AF426" s="112"/>
      <c r="AG426" s="112"/>
      <c r="AH426" s="112"/>
      <c r="AI426" s="112"/>
      <c r="AJ426" s="112"/>
      <c r="AK426" s="112"/>
      <c r="AL426" s="112"/>
    </row>
    <row r="427" spans="13:38" x14ac:dyDescent="0.35"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3"/>
      <c r="X427" s="113"/>
      <c r="Y427" s="113"/>
      <c r="Z427" s="113"/>
      <c r="AA427" s="113"/>
      <c r="AB427" s="113"/>
      <c r="AC427" s="113"/>
      <c r="AD427" s="113"/>
      <c r="AE427" s="112"/>
      <c r="AF427" s="112"/>
      <c r="AG427" s="112"/>
      <c r="AH427" s="112"/>
      <c r="AI427" s="112"/>
      <c r="AJ427" s="112"/>
      <c r="AK427" s="112"/>
      <c r="AL427" s="112"/>
    </row>
    <row r="428" spans="13:38" x14ac:dyDescent="0.35"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3"/>
      <c r="X428" s="113"/>
      <c r="Y428" s="113"/>
      <c r="Z428" s="113"/>
      <c r="AA428" s="113"/>
      <c r="AB428" s="113"/>
      <c r="AC428" s="113"/>
      <c r="AD428" s="113"/>
      <c r="AE428" s="112"/>
      <c r="AF428" s="112"/>
      <c r="AG428" s="112"/>
      <c r="AH428" s="112"/>
      <c r="AI428" s="112"/>
      <c r="AJ428" s="112"/>
      <c r="AK428" s="112"/>
      <c r="AL428" s="112"/>
    </row>
    <row r="429" spans="13:38" x14ac:dyDescent="0.35"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3"/>
      <c r="X429" s="113"/>
      <c r="Y429" s="113"/>
      <c r="Z429" s="113"/>
      <c r="AA429" s="113"/>
      <c r="AB429" s="113"/>
      <c r="AC429" s="113"/>
      <c r="AD429" s="113"/>
      <c r="AE429" s="112"/>
      <c r="AF429" s="112"/>
      <c r="AG429" s="112"/>
      <c r="AH429" s="112"/>
      <c r="AI429" s="112"/>
      <c r="AJ429" s="112"/>
      <c r="AK429" s="112"/>
      <c r="AL429" s="112"/>
    </row>
    <row r="430" spans="13:38" x14ac:dyDescent="0.35"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3"/>
      <c r="X430" s="113"/>
      <c r="Y430" s="113"/>
      <c r="Z430" s="113"/>
      <c r="AA430" s="113"/>
      <c r="AB430" s="113"/>
      <c r="AC430" s="113"/>
      <c r="AD430" s="113"/>
      <c r="AE430" s="112"/>
      <c r="AF430" s="112"/>
      <c r="AG430" s="112"/>
      <c r="AH430" s="112"/>
      <c r="AI430" s="112"/>
      <c r="AJ430" s="112"/>
      <c r="AK430" s="112"/>
      <c r="AL430" s="112"/>
    </row>
    <row r="431" spans="13:38" x14ac:dyDescent="0.35"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3"/>
      <c r="X431" s="113"/>
      <c r="Y431" s="113"/>
      <c r="Z431" s="113"/>
      <c r="AA431" s="113"/>
      <c r="AB431" s="113"/>
      <c r="AC431" s="113"/>
      <c r="AD431" s="113"/>
      <c r="AE431" s="112"/>
      <c r="AF431" s="112"/>
      <c r="AG431" s="112"/>
      <c r="AH431" s="112"/>
      <c r="AI431" s="112"/>
      <c r="AJ431" s="112"/>
      <c r="AK431" s="112"/>
      <c r="AL431" s="112"/>
    </row>
    <row r="432" spans="13:38" x14ac:dyDescent="0.35"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3"/>
      <c r="X432" s="113"/>
      <c r="Y432" s="113"/>
      <c r="Z432" s="113"/>
      <c r="AA432" s="113"/>
      <c r="AB432" s="113"/>
      <c r="AC432" s="113"/>
      <c r="AD432" s="113"/>
      <c r="AE432" s="112"/>
      <c r="AF432" s="112"/>
      <c r="AG432" s="112"/>
      <c r="AH432" s="112"/>
      <c r="AI432" s="112"/>
      <c r="AJ432" s="112"/>
      <c r="AK432" s="112"/>
      <c r="AL432" s="112"/>
    </row>
    <row r="433" spans="13:38" x14ac:dyDescent="0.35"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3"/>
      <c r="X433" s="113"/>
      <c r="Y433" s="113"/>
      <c r="Z433" s="113"/>
      <c r="AA433" s="113"/>
      <c r="AB433" s="113"/>
      <c r="AC433" s="113"/>
      <c r="AD433" s="113"/>
      <c r="AE433" s="112"/>
      <c r="AF433" s="112"/>
      <c r="AG433" s="112"/>
      <c r="AH433" s="112"/>
      <c r="AI433" s="112"/>
      <c r="AJ433" s="112"/>
      <c r="AK433" s="112"/>
      <c r="AL433" s="112"/>
    </row>
    <row r="434" spans="13:38" x14ac:dyDescent="0.35"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3"/>
      <c r="X434" s="113"/>
      <c r="Y434" s="113"/>
      <c r="Z434" s="113"/>
      <c r="AA434" s="113"/>
      <c r="AB434" s="113"/>
      <c r="AC434" s="113"/>
      <c r="AD434" s="113"/>
      <c r="AE434" s="112"/>
      <c r="AF434" s="112"/>
      <c r="AG434" s="112"/>
      <c r="AH434" s="112"/>
      <c r="AI434" s="112"/>
      <c r="AJ434" s="112"/>
      <c r="AK434" s="112"/>
      <c r="AL434" s="112"/>
    </row>
    <row r="435" spans="13:38" x14ac:dyDescent="0.35"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3"/>
      <c r="X435" s="113"/>
      <c r="Y435" s="113"/>
      <c r="Z435" s="113"/>
      <c r="AA435" s="113"/>
      <c r="AB435" s="113"/>
      <c r="AC435" s="113"/>
      <c r="AD435" s="113"/>
      <c r="AE435" s="112"/>
      <c r="AF435" s="112"/>
      <c r="AG435" s="112"/>
      <c r="AH435" s="112"/>
      <c r="AI435" s="112"/>
      <c r="AJ435" s="112"/>
      <c r="AK435" s="112"/>
      <c r="AL435" s="112"/>
    </row>
    <row r="436" spans="13:38" x14ac:dyDescent="0.35"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3"/>
      <c r="X436" s="113"/>
      <c r="Y436" s="113"/>
      <c r="Z436" s="113"/>
      <c r="AA436" s="113"/>
      <c r="AB436" s="113"/>
      <c r="AC436" s="113"/>
      <c r="AD436" s="113"/>
      <c r="AE436" s="112"/>
      <c r="AF436" s="112"/>
      <c r="AG436" s="112"/>
      <c r="AH436" s="112"/>
      <c r="AI436" s="112"/>
      <c r="AJ436" s="112"/>
      <c r="AK436" s="112"/>
      <c r="AL436" s="112"/>
    </row>
    <row r="437" spans="13:38" x14ac:dyDescent="0.35"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3"/>
      <c r="X437" s="113"/>
      <c r="Y437" s="113"/>
      <c r="Z437" s="113"/>
      <c r="AA437" s="113"/>
      <c r="AB437" s="113"/>
      <c r="AC437" s="113"/>
      <c r="AD437" s="113"/>
      <c r="AE437" s="112"/>
      <c r="AF437" s="112"/>
      <c r="AG437" s="112"/>
      <c r="AH437" s="112"/>
      <c r="AI437" s="112"/>
      <c r="AJ437" s="112"/>
      <c r="AK437" s="112"/>
      <c r="AL437" s="112"/>
    </row>
    <row r="438" spans="13:38" x14ac:dyDescent="0.35"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3"/>
      <c r="X438" s="113"/>
      <c r="Y438" s="113"/>
      <c r="Z438" s="113"/>
      <c r="AA438" s="113"/>
      <c r="AB438" s="113"/>
      <c r="AC438" s="113"/>
      <c r="AD438" s="113"/>
      <c r="AE438" s="112"/>
      <c r="AF438" s="112"/>
      <c r="AG438" s="112"/>
      <c r="AH438" s="112"/>
      <c r="AI438" s="112"/>
      <c r="AJ438" s="112"/>
      <c r="AK438" s="112"/>
      <c r="AL438" s="112"/>
    </row>
    <row r="439" spans="13:38" x14ac:dyDescent="0.35"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3"/>
      <c r="X439" s="113"/>
      <c r="Y439" s="113"/>
      <c r="Z439" s="113"/>
      <c r="AA439" s="113"/>
      <c r="AB439" s="113"/>
      <c r="AC439" s="113"/>
      <c r="AD439" s="113"/>
      <c r="AE439" s="112"/>
      <c r="AF439" s="112"/>
      <c r="AG439" s="112"/>
      <c r="AH439" s="112"/>
      <c r="AI439" s="112"/>
      <c r="AJ439" s="112"/>
      <c r="AK439" s="112"/>
      <c r="AL439" s="112"/>
    </row>
    <row r="440" spans="13:38" x14ac:dyDescent="0.35"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3"/>
      <c r="X440" s="113"/>
      <c r="Y440" s="113"/>
      <c r="Z440" s="113"/>
      <c r="AA440" s="113"/>
      <c r="AB440" s="113"/>
      <c r="AC440" s="113"/>
      <c r="AD440" s="113"/>
      <c r="AE440" s="112"/>
      <c r="AF440" s="112"/>
      <c r="AG440" s="112"/>
      <c r="AH440" s="112"/>
      <c r="AI440" s="112"/>
      <c r="AJ440" s="112"/>
      <c r="AK440" s="112"/>
      <c r="AL440" s="112"/>
    </row>
    <row r="441" spans="13:38" x14ac:dyDescent="0.35"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3"/>
      <c r="X441" s="113"/>
      <c r="Y441" s="113"/>
      <c r="Z441" s="113"/>
      <c r="AA441" s="113"/>
      <c r="AB441" s="113"/>
      <c r="AC441" s="113"/>
      <c r="AD441" s="113"/>
      <c r="AE441" s="112"/>
      <c r="AF441" s="112"/>
      <c r="AG441" s="112"/>
      <c r="AH441" s="112"/>
      <c r="AI441" s="112"/>
      <c r="AJ441" s="112"/>
      <c r="AK441" s="112"/>
      <c r="AL441" s="112"/>
    </row>
    <row r="442" spans="13:38" x14ac:dyDescent="0.35"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3"/>
      <c r="X442" s="113"/>
      <c r="Y442" s="113"/>
      <c r="Z442" s="113"/>
      <c r="AA442" s="113"/>
      <c r="AB442" s="113"/>
      <c r="AC442" s="113"/>
      <c r="AD442" s="113"/>
      <c r="AE442" s="112"/>
      <c r="AF442" s="112"/>
      <c r="AG442" s="112"/>
      <c r="AH442" s="112"/>
      <c r="AI442" s="112"/>
      <c r="AJ442" s="112"/>
      <c r="AK442" s="112"/>
      <c r="AL442" s="112"/>
    </row>
    <row r="443" spans="13:38" x14ac:dyDescent="0.35"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3"/>
      <c r="X443" s="113"/>
      <c r="Y443" s="113"/>
      <c r="Z443" s="113"/>
      <c r="AA443" s="113"/>
      <c r="AB443" s="113"/>
      <c r="AC443" s="113"/>
      <c r="AD443" s="113"/>
      <c r="AE443" s="112"/>
      <c r="AF443" s="112"/>
      <c r="AG443" s="112"/>
      <c r="AH443" s="112"/>
      <c r="AI443" s="112"/>
      <c r="AJ443" s="112"/>
      <c r="AK443" s="112"/>
      <c r="AL443" s="112"/>
    </row>
    <row r="444" spans="13:38" x14ac:dyDescent="0.35"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3"/>
      <c r="X444" s="113"/>
      <c r="Y444" s="113"/>
      <c r="Z444" s="113"/>
      <c r="AA444" s="113"/>
      <c r="AB444" s="113"/>
      <c r="AC444" s="113"/>
      <c r="AD444" s="113"/>
      <c r="AE444" s="112"/>
      <c r="AF444" s="112"/>
      <c r="AG444" s="112"/>
      <c r="AH444" s="112"/>
      <c r="AI444" s="112"/>
      <c r="AJ444" s="112"/>
      <c r="AK444" s="112"/>
      <c r="AL444" s="112"/>
    </row>
    <row r="445" spans="13:38" x14ac:dyDescent="0.35"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3"/>
      <c r="X445" s="113"/>
      <c r="Y445" s="113"/>
      <c r="Z445" s="113"/>
      <c r="AA445" s="113"/>
      <c r="AB445" s="113"/>
      <c r="AC445" s="113"/>
      <c r="AD445" s="113"/>
      <c r="AE445" s="112"/>
      <c r="AF445" s="112"/>
      <c r="AG445" s="112"/>
      <c r="AH445" s="112"/>
      <c r="AI445" s="112"/>
      <c r="AJ445" s="112"/>
      <c r="AK445" s="112"/>
      <c r="AL445" s="112"/>
    </row>
    <row r="446" spans="13:38" x14ac:dyDescent="0.35"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3"/>
      <c r="X446" s="113"/>
      <c r="Y446" s="113"/>
      <c r="Z446" s="113"/>
      <c r="AA446" s="113"/>
      <c r="AB446" s="113"/>
      <c r="AC446" s="113"/>
      <c r="AD446" s="113"/>
      <c r="AE446" s="112"/>
      <c r="AF446" s="112"/>
      <c r="AG446" s="112"/>
      <c r="AH446" s="112"/>
      <c r="AI446" s="112"/>
      <c r="AJ446" s="112"/>
      <c r="AK446" s="112"/>
      <c r="AL446" s="112"/>
    </row>
    <row r="447" spans="13:38" x14ac:dyDescent="0.35"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3"/>
      <c r="X447" s="113"/>
      <c r="Y447" s="113"/>
      <c r="Z447" s="113"/>
      <c r="AA447" s="113"/>
      <c r="AB447" s="113"/>
      <c r="AC447" s="113"/>
      <c r="AD447" s="113"/>
      <c r="AE447" s="112"/>
      <c r="AF447" s="112"/>
      <c r="AG447" s="112"/>
      <c r="AH447" s="112"/>
      <c r="AI447" s="112"/>
      <c r="AJ447" s="112"/>
      <c r="AK447" s="112"/>
      <c r="AL447" s="112"/>
    </row>
    <row r="448" spans="13:38" x14ac:dyDescent="0.35"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3"/>
      <c r="X448" s="113"/>
      <c r="Y448" s="113"/>
      <c r="Z448" s="113"/>
      <c r="AA448" s="113"/>
      <c r="AB448" s="113"/>
      <c r="AC448" s="113"/>
      <c r="AD448" s="113"/>
      <c r="AE448" s="112"/>
      <c r="AF448" s="112"/>
      <c r="AG448" s="112"/>
      <c r="AH448" s="112"/>
      <c r="AI448" s="112"/>
      <c r="AJ448" s="112"/>
      <c r="AK448" s="112"/>
      <c r="AL448" s="112"/>
    </row>
    <row r="449" spans="13:38" x14ac:dyDescent="0.35"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3"/>
      <c r="X449" s="113"/>
      <c r="Y449" s="113"/>
      <c r="Z449" s="113"/>
      <c r="AA449" s="113"/>
      <c r="AB449" s="113"/>
      <c r="AC449" s="113"/>
      <c r="AD449" s="113"/>
      <c r="AE449" s="112"/>
      <c r="AF449" s="112"/>
      <c r="AG449" s="112"/>
      <c r="AH449" s="112"/>
      <c r="AI449" s="112"/>
      <c r="AJ449" s="112"/>
      <c r="AK449" s="112"/>
      <c r="AL449" s="112"/>
    </row>
    <row r="450" spans="13:38" x14ac:dyDescent="0.35"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3"/>
      <c r="X450" s="113"/>
      <c r="Y450" s="113"/>
      <c r="Z450" s="113"/>
      <c r="AA450" s="113"/>
      <c r="AB450" s="113"/>
      <c r="AC450" s="113"/>
      <c r="AD450" s="113"/>
      <c r="AE450" s="112"/>
      <c r="AF450" s="112"/>
      <c r="AG450" s="112"/>
      <c r="AH450" s="112"/>
      <c r="AI450" s="112"/>
      <c r="AJ450" s="112"/>
      <c r="AK450" s="112"/>
      <c r="AL450" s="112"/>
    </row>
    <row r="451" spans="13:38" x14ac:dyDescent="0.35"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3"/>
      <c r="X451" s="113"/>
      <c r="Y451" s="113"/>
      <c r="Z451" s="113"/>
      <c r="AA451" s="113"/>
      <c r="AB451" s="113"/>
      <c r="AC451" s="113"/>
      <c r="AD451" s="113"/>
      <c r="AE451" s="112"/>
      <c r="AF451" s="112"/>
      <c r="AG451" s="112"/>
      <c r="AH451" s="112"/>
      <c r="AI451" s="112"/>
      <c r="AJ451" s="112"/>
      <c r="AK451" s="112"/>
      <c r="AL451" s="112"/>
    </row>
    <row r="452" spans="13:38" x14ac:dyDescent="0.35"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3"/>
      <c r="X452" s="113"/>
      <c r="Y452" s="113"/>
      <c r="Z452" s="113"/>
      <c r="AA452" s="113"/>
      <c r="AB452" s="113"/>
      <c r="AC452" s="113"/>
      <c r="AD452" s="113"/>
      <c r="AE452" s="112"/>
      <c r="AF452" s="112"/>
      <c r="AG452" s="112"/>
      <c r="AH452" s="112"/>
      <c r="AI452" s="112"/>
      <c r="AJ452" s="112"/>
      <c r="AK452" s="112"/>
      <c r="AL452" s="112"/>
    </row>
    <row r="453" spans="13:38" x14ac:dyDescent="0.35"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3"/>
      <c r="X453" s="113"/>
      <c r="Y453" s="113"/>
      <c r="Z453" s="113"/>
      <c r="AA453" s="113"/>
      <c r="AB453" s="113"/>
      <c r="AC453" s="113"/>
      <c r="AD453" s="113"/>
      <c r="AE453" s="112"/>
      <c r="AF453" s="112"/>
      <c r="AG453" s="112"/>
      <c r="AH453" s="112"/>
      <c r="AI453" s="112"/>
      <c r="AJ453" s="112"/>
      <c r="AK453" s="112"/>
      <c r="AL453" s="112"/>
    </row>
    <row r="454" spans="13:38" x14ac:dyDescent="0.35"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3"/>
      <c r="X454" s="113"/>
      <c r="Y454" s="113"/>
      <c r="Z454" s="113"/>
      <c r="AA454" s="113"/>
      <c r="AB454" s="113"/>
      <c r="AC454" s="113"/>
      <c r="AD454" s="113"/>
      <c r="AE454" s="112"/>
      <c r="AF454" s="112"/>
      <c r="AG454" s="112"/>
      <c r="AH454" s="112"/>
      <c r="AI454" s="112"/>
      <c r="AJ454" s="112"/>
      <c r="AK454" s="112"/>
      <c r="AL454" s="112"/>
    </row>
    <row r="455" spans="13:38" x14ac:dyDescent="0.35"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3"/>
      <c r="X455" s="113"/>
      <c r="Y455" s="113"/>
      <c r="Z455" s="113"/>
      <c r="AA455" s="113"/>
      <c r="AB455" s="113"/>
      <c r="AC455" s="113"/>
      <c r="AD455" s="113"/>
      <c r="AE455" s="112"/>
      <c r="AF455" s="112"/>
      <c r="AG455" s="112"/>
      <c r="AH455" s="112"/>
      <c r="AI455" s="112"/>
      <c r="AJ455" s="112"/>
      <c r="AK455" s="112"/>
      <c r="AL455" s="112"/>
    </row>
    <row r="456" spans="13:38" x14ac:dyDescent="0.35"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3"/>
      <c r="X456" s="113"/>
      <c r="Y456" s="113"/>
      <c r="Z456" s="113"/>
      <c r="AA456" s="113"/>
      <c r="AB456" s="113"/>
      <c r="AC456" s="113"/>
      <c r="AD456" s="113"/>
      <c r="AE456" s="112"/>
      <c r="AF456" s="112"/>
      <c r="AG456" s="112"/>
      <c r="AH456" s="112"/>
      <c r="AI456" s="112"/>
      <c r="AJ456" s="112"/>
      <c r="AK456" s="112"/>
      <c r="AL456" s="112"/>
    </row>
    <row r="457" spans="13:38" x14ac:dyDescent="0.35"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3"/>
      <c r="X457" s="113"/>
      <c r="Y457" s="113"/>
      <c r="Z457" s="113"/>
      <c r="AA457" s="113"/>
      <c r="AB457" s="113"/>
      <c r="AC457" s="113"/>
      <c r="AD457" s="113"/>
      <c r="AE457" s="112"/>
      <c r="AF457" s="112"/>
      <c r="AG457" s="112"/>
      <c r="AH457" s="112"/>
      <c r="AI457" s="112"/>
      <c r="AJ457" s="112"/>
      <c r="AK457" s="112"/>
      <c r="AL457" s="112"/>
    </row>
    <row r="458" spans="13:38" x14ac:dyDescent="0.35"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3"/>
      <c r="X458" s="113"/>
      <c r="Y458" s="113"/>
      <c r="Z458" s="113"/>
      <c r="AA458" s="113"/>
      <c r="AB458" s="113"/>
      <c r="AC458" s="113"/>
      <c r="AD458" s="113"/>
      <c r="AE458" s="112"/>
      <c r="AF458" s="112"/>
      <c r="AG458" s="112"/>
      <c r="AH458" s="112"/>
      <c r="AI458" s="112"/>
      <c r="AJ458" s="112"/>
      <c r="AK458" s="112"/>
      <c r="AL458" s="112"/>
    </row>
    <row r="459" spans="13:38" x14ac:dyDescent="0.35"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3"/>
      <c r="X459" s="113"/>
      <c r="Y459" s="113"/>
      <c r="Z459" s="113"/>
      <c r="AA459" s="113"/>
      <c r="AB459" s="113"/>
      <c r="AC459" s="113"/>
      <c r="AD459" s="113"/>
      <c r="AE459" s="112"/>
      <c r="AF459" s="112"/>
      <c r="AG459" s="112"/>
      <c r="AH459" s="112"/>
      <c r="AI459" s="112"/>
      <c r="AJ459" s="112"/>
      <c r="AK459" s="112"/>
      <c r="AL459" s="112"/>
    </row>
    <row r="460" spans="13:38" x14ac:dyDescent="0.35"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3"/>
      <c r="X460" s="113"/>
      <c r="Y460" s="113"/>
      <c r="Z460" s="113"/>
      <c r="AA460" s="113"/>
      <c r="AB460" s="113"/>
      <c r="AC460" s="113"/>
      <c r="AD460" s="113"/>
      <c r="AE460" s="112"/>
      <c r="AF460" s="112"/>
      <c r="AG460" s="112"/>
      <c r="AH460" s="112"/>
      <c r="AI460" s="112"/>
      <c r="AJ460" s="112"/>
      <c r="AK460" s="112"/>
      <c r="AL460" s="112"/>
    </row>
    <row r="461" spans="13:38" x14ac:dyDescent="0.35"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3"/>
      <c r="X461" s="113"/>
      <c r="Y461" s="113"/>
      <c r="Z461" s="113"/>
      <c r="AA461" s="113"/>
      <c r="AB461" s="113"/>
      <c r="AC461" s="113"/>
      <c r="AD461" s="113"/>
      <c r="AE461" s="112"/>
      <c r="AF461" s="112"/>
      <c r="AG461" s="112"/>
      <c r="AH461" s="112"/>
      <c r="AI461" s="112"/>
      <c r="AJ461" s="112"/>
      <c r="AK461" s="112"/>
      <c r="AL461" s="112"/>
    </row>
    <row r="462" spans="13:38" x14ac:dyDescent="0.35"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3"/>
      <c r="X462" s="113"/>
      <c r="Y462" s="113"/>
      <c r="Z462" s="113"/>
      <c r="AA462" s="113"/>
      <c r="AB462" s="113"/>
      <c r="AC462" s="113"/>
      <c r="AD462" s="113"/>
      <c r="AE462" s="112"/>
      <c r="AF462" s="112"/>
      <c r="AG462" s="112"/>
      <c r="AH462" s="112"/>
      <c r="AI462" s="112"/>
      <c r="AJ462" s="112"/>
      <c r="AK462" s="112"/>
      <c r="AL462" s="112"/>
    </row>
    <row r="463" spans="13:38" x14ac:dyDescent="0.35"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3"/>
      <c r="X463" s="113"/>
      <c r="Y463" s="113"/>
      <c r="Z463" s="113"/>
      <c r="AA463" s="113"/>
      <c r="AB463" s="113"/>
      <c r="AC463" s="113"/>
      <c r="AD463" s="113"/>
      <c r="AE463" s="112"/>
      <c r="AF463" s="112"/>
      <c r="AG463" s="112"/>
      <c r="AH463" s="112"/>
      <c r="AI463" s="112"/>
      <c r="AJ463" s="112"/>
      <c r="AK463" s="112"/>
      <c r="AL463" s="112"/>
    </row>
    <row r="464" spans="13:38" x14ac:dyDescent="0.35"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3"/>
      <c r="X464" s="113"/>
      <c r="Y464" s="113"/>
      <c r="Z464" s="113"/>
      <c r="AA464" s="113"/>
      <c r="AB464" s="113"/>
      <c r="AC464" s="113"/>
      <c r="AD464" s="113"/>
      <c r="AE464" s="112"/>
      <c r="AF464" s="112"/>
      <c r="AG464" s="112"/>
      <c r="AH464" s="112"/>
      <c r="AI464" s="112"/>
      <c r="AJ464" s="112"/>
      <c r="AK464" s="112"/>
      <c r="AL464" s="112"/>
    </row>
    <row r="465" spans="13:38" x14ac:dyDescent="0.35"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3"/>
      <c r="X465" s="113"/>
      <c r="Y465" s="113"/>
      <c r="Z465" s="113"/>
      <c r="AA465" s="113"/>
      <c r="AB465" s="113"/>
      <c r="AC465" s="113"/>
      <c r="AD465" s="113"/>
      <c r="AE465" s="112"/>
      <c r="AF465" s="112"/>
      <c r="AG465" s="112"/>
      <c r="AH465" s="112"/>
      <c r="AI465" s="112"/>
      <c r="AJ465" s="112"/>
      <c r="AK465" s="112"/>
      <c r="AL465" s="112"/>
    </row>
    <row r="466" spans="13:38" x14ac:dyDescent="0.35"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3"/>
      <c r="X466" s="113"/>
      <c r="Y466" s="113"/>
      <c r="Z466" s="113"/>
      <c r="AA466" s="113"/>
      <c r="AB466" s="113"/>
      <c r="AC466" s="113"/>
      <c r="AD466" s="113"/>
      <c r="AE466" s="112"/>
      <c r="AF466" s="112"/>
      <c r="AG466" s="112"/>
      <c r="AH466" s="112"/>
      <c r="AI466" s="112"/>
      <c r="AJ466" s="112"/>
      <c r="AK466" s="112"/>
      <c r="AL466" s="112"/>
    </row>
    <row r="467" spans="13:38" x14ac:dyDescent="0.35"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3"/>
      <c r="X467" s="113"/>
      <c r="Y467" s="113"/>
      <c r="Z467" s="113"/>
      <c r="AA467" s="113"/>
      <c r="AB467" s="113"/>
      <c r="AC467" s="113"/>
      <c r="AD467" s="113"/>
      <c r="AE467" s="112"/>
      <c r="AF467" s="112"/>
      <c r="AG467" s="112"/>
      <c r="AH467" s="112"/>
      <c r="AI467" s="112"/>
      <c r="AJ467" s="112"/>
      <c r="AK467" s="112"/>
      <c r="AL467" s="112"/>
    </row>
    <row r="468" spans="13:38" x14ac:dyDescent="0.35"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3"/>
      <c r="X468" s="113"/>
      <c r="Y468" s="113"/>
      <c r="Z468" s="113"/>
      <c r="AA468" s="113"/>
      <c r="AB468" s="113"/>
      <c r="AC468" s="113"/>
      <c r="AD468" s="113"/>
      <c r="AE468" s="112"/>
      <c r="AF468" s="112"/>
      <c r="AG468" s="112"/>
      <c r="AH468" s="112"/>
      <c r="AI468" s="112"/>
      <c r="AJ468" s="112"/>
      <c r="AK468" s="112"/>
      <c r="AL468" s="112"/>
    </row>
    <row r="469" spans="13:38" x14ac:dyDescent="0.35"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3"/>
      <c r="X469" s="113"/>
      <c r="Y469" s="113"/>
      <c r="Z469" s="113"/>
      <c r="AA469" s="113"/>
      <c r="AB469" s="113"/>
      <c r="AC469" s="113"/>
      <c r="AD469" s="113"/>
      <c r="AE469" s="112"/>
      <c r="AF469" s="112"/>
      <c r="AG469" s="112"/>
      <c r="AH469" s="112"/>
      <c r="AI469" s="112"/>
      <c r="AJ469" s="112"/>
      <c r="AK469" s="112"/>
      <c r="AL469" s="112"/>
    </row>
    <row r="470" spans="13:38" x14ac:dyDescent="0.35"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3"/>
      <c r="X470" s="113"/>
      <c r="Y470" s="113"/>
      <c r="Z470" s="113"/>
      <c r="AA470" s="113"/>
      <c r="AB470" s="113"/>
      <c r="AC470" s="113"/>
      <c r="AD470" s="113"/>
      <c r="AE470" s="112"/>
      <c r="AF470" s="112"/>
      <c r="AG470" s="112"/>
      <c r="AH470" s="112"/>
      <c r="AI470" s="112"/>
      <c r="AJ470" s="112"/>
      <c r="AK470" s="112"/>
      <c r="AL470" s="112"/>
    </row>
    <row r="471" spans="13:38" x14ac:dyDescent="0.35"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3"/>
      <c r="X471" s="113"/>
      <c r="Y471" s="113"/>
      <c r="Z471" s="113"/>
      <c r="AA471" s="113"/>
      <c r="AB471" s="113"/>
      <c r="AC471" s="113"/>
      <c r="AD471" s="113"/>
      <c r="AE471" s="112"/>
      <c r="AF471" s="112"/>
      <c r="AG471" s="112"/>
      <c r="AH471" s="112"/>
      <c r="AI471" s="112"/>
      <c r="AJ471" s="112"/>
      <c r="AK471" s="112"/>
      <c r="AL471" s="112"/>
    </row>
    <row r="472" spans="13:38" x14ac:dyDescent="0.35"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3"/>
      <c r="X472" s="113"/>
      <c r="Y472" s="113"/>
      <c r="Z472" s="113"/>
      <c r="AA472" s="113"/>
      <c r="AB472" s="113"/>
      <c r="AC472" s="113"/>
      <c r="AD472" s="113"/>
      <c r="AE472" s="112"/>
      <c r="AF472" s="112"/>
      <c r="AG472" s="112"/>
      <c r="AH472" s="112"/>
      <c r="AI472" s="112"/>
      <c r="AJ472" s="112"/>
      <c r="AK472" s="112"/>
      <c r="AL472" s="112"/>
    </row>
    <row r="473" spans="13:38" x14ac:dyDescent="0.35"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3"/>
      <c r="X473" s="113"/>
      <c r="Y473" s="113"/>
      <c r="Z473" s="113"/>
      <c r="AA473" s="113"/>
      <c r="AB473" s="113"/>
      <c r="AC473" s="113"/>
      <c r="AD473" s="113"/>
      <c r="AE473" s="112"/>
      <c r="AF473" s="112"/>
      <c r="AG473" s="112"/>
      <c r="AH473" s="112"/>
      <c r="AI473" s="112"/>
      <c r="AJ473" s="112"/>
      <c r="AK473" s="112"/>
      <c r="AL473" s="112"/>
    </row>
    <row r="474" spans="13:38" x14ac:dyDescent="0.35"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3"/>
      <c r="X474" s="113"/>
      <c r="Y474" s="113"/>
      <c r="Z474" s="113"/>
      <c r="AA474" s="113"/>
      <c r="AB474" s="113"/>
      <c r="AC474" s="113"/>
      <c r="AD474" s="113"/>
      <c r="AE474" s="112"/>
      <c r="AF474" s="112"/>
      <c r="AG474" s="112"/>
      <c r="AH474" s="112"/>
      <c r="AI474" s="112"/>
      <c r="AJ474" s="112"/>
      <c r="AK474" s="112"/>
      <c r="AL474" s="112"/>
    </row>
    <row r="475" spans="13:38" x14ac:dyDescent="0.35"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3"/>
      <c r="X475" s="113"/>
      <c r="Y475" s="113"/>
      <c r="Z475" s="113"/>
      <c r="AA475" s="113"/>
      <c r="AB475" s="113"/>
      <c r="AC475" s="113"/>
      <c r="AD475" s="113"/>
      <c r="AE475" s="112"/>
      <c r="AF475" s="112"/>
      <c r="AG475" s="112"/>
      <c r="AH475" s="112"/>
      <c r="AI475" s="112"/>
      <c r="AJ475" s="112"/>
      <c r="AK475" s="112"/>
      <c r="AL475" s="112"/>
    </row>
    <row r="476" spans="13:38" x14ac:dyDescent="0.35"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3"/>
      <c r="X476" s="113"/>
      <c r="Y476" s="113"/>
      <c r="Z476" s="113"/>
      <c r="AA476" s="113"/>
      <c r="AB476" s="113"/>
      <c r="AC476" s="113"/>
      <c r="AD476" s="113"/>
      <c r="AE476" s="112"/>
      <c r="AF476" s="112"/>
      <c r="AG476" s="112"/>
      <c r="AH476" s="112"/>
      <c r="AI476" s="112"/>
      <c r="AJ476" s="112"/>
      <c r="AK476" s="112"/>
      <c r="AL476" s="112"/>
    </row>
    <row r="477" spans="13:38" x14ac:dyDescent="0.35"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3"/>
      <c r="X477" s="113"/>
      <c r="Y477" s="113"/>
      <c r="Z477" s="113"/>
      <c r="AA477" s="113"/>
      <c r="AB477" s="113"/>
      <c r="AC477" s="113"/>
      <c r="AD477" s="113"/>
      <c r="AE477" s="112"/>
      <c r="AF477" s="112"/>
      <c r="AG477" s="112"/>
      <c r="AH477" s="112"/>
      <c r="AI477" s="112"/>
      <c r="AJ477" s="112"/>
      <c r="AK477" s="112"/>
      <c r="AL477" s="112"/>
    </row>
    <row r="478" spans="13:38" x14ac:dyDescent="0.35"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3"/>
      <c r="X478" s="113"/>
      <c r="Y478" s="113"/>
      <c r="Z478" s="113"/>
      <c r="AA478" s="113"/>
      <c r="AB478" s="113"/>
      <c r="AC478" s="113"/>
      <c r="AD478" s="113"/>
      <c r="AE478" s="112"/>
      <c r="AF478" s="112"/>
      <c r="AG478" s="112"/>
      <c r="AH478" s="112"/>
      <c r="AI478" s="112"/>
      <c r="AJ478" s="112"/>
      <c r="AK478" s="112"/>
      <c r="AL478" s="112"/>
    </row>
    <row r="479" spans="13:38" x14ac:dyDescent="0.35"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3"/>
      <c r="X479" s="113"/>
      <c r="Y479" s="113"/>
      <c r="Z479" s="113"/>
      <c r="AA479" s="113"/>
      <c r="AB479" s="113"/>
      <c r="AC479" s="113"/>
      <c r="AD479" s="113"/>
      <c r="AE479" s="112"/>
      <c r="AF479" s="112"/>
      <c r="AG479" s="112"/>
      <c r="AH479" s="112"/>
      <c r="AI479" s="112"/>
      <c r="AJ479" s="112"/>
      <c r="AK479" s="112"/>
      <c r="AL479" s="112"/>
    </row>
    <row r="480" spans="13:38" x14ac:dyDescent="0.35"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3"/>
      <c r="X480" s="113"/>
      <c r="Y480" s="113"/>
      <c r="Z480" s="113"/>
      <c r="AA480" s="113"/>
      <c r="AB480" s="113"/>
      <c r="AC480" s="113"/>
      <c r="AD480" s="113"/>
      <c r="AE480" s="112"/>
      <c r="AF480" s="112"/>
      <c r="AG480" s="112"/>
      <c r="AH480" s="112"/>
      <c r="AI480" s="112"/>
      <c r="AJ480" s="112"/>
      <c r="AK480" s="112"/>
      <c r="AL480" s="112"/>
    </row>
    <row r="481" spans="13:38" x14ac:dyDescent="0.35"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3"/>
      <c r="X481" s="113"/>
      <c r="Y481" s="113"/>
      <c r="Z481" s="113"/>
      <c r="AA481" s="113"/>
      <c r="AB481" s="113"/>
      <c r="AC481" s="113"/>
      <c r="AD481" s="113"/>
      <c r="AE481" s="112"/>
      <c r="AF481" s="112"/>
      <c r="AG481" s="112"/>
      <c r="AH481" s="112"/>
      <c r="AI481" s="112"/>
      <c r="AJ481" s="112"/>
      <c r="AK481" s="112"/>
      <c r="AL481" s="112"/>
    </row>
    <row r="482" spans="13:38" x14ac:dyDescent="0.35"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3"/>
      <c r="X482" s="113"/>
      <c r="Y482" s="113"/>
      <c r="Z482" s="113"/>
      <c r="AA482" s="113"/>
      <c r="AB482" s="113"/>
      <c r="AC482" s="113"/>
      <c r="AD482" s="113"/>
      <c r="AE482" s="112"/>
      <c r="AF482" s="112"/>
      <c r="AG482" s="112"/>
      <c r="AH482" s="112"/>
      <c r="AI482" s="112"/>
      <c r="AJ482" s="112"/>
      <c r="AK482" s="112"/>
      <c r="AL482" s="112"/>
    </row>
    <row r="483" spans="13:38" x14ac:dyDescent="0.35"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3"/>
      <c r="X483" s="113"/>
      <c r="Y483" s="113"/>
      <c r="Z483" s="113"/>
      <c r="AA483" s="113"/>
      <c r="AB483" s="113"/>
      <c r="AC483" s="113"/>
      <c r="AD483" s="113"/>
      <c r="AE483" s="112"/>
      <c r="AF483" s="112"/>
      <c r="AG483" s="112"/>
      <c r="AH483" s="112"/>
      <c r="AI483" s="112"/>
      <c r="AJ483" s="112"/>
      <c r="AK483" s="112"/>
      <c r="AL483" s="112"/>
    </row>
    <row r="484" spans="13:38" x14ac:dyDescent="0.35"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3"/>
      <c r="X484" s="113"/>
      <c r="Y484" s="113"/>
      <c r="Z484" s="113"/>
      <c r="AA484" s="113"/>
      <c r="AB484" s="113"/>
      <c r="AC484" s="113"/>
      <c r="AD484" s="113"/>
      <c r="AE484" s="112"/>
      <c r="AF484" s="112"/>
      <c r="AG484" s="112"/>
      <c r="AH484" s="112"/>
      <c r="AI484" s="112"/>
      <c r="AJ484" s="112"/>
      <c r="AK484" s="112"/>
      <c r="AL484" s="112"/>
    </row>
    <row r="485" spans="13:38" x14ac:dyDescent="0.35"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3"/>
      <c r="X485" s="113"/>
      <c r="Y485" s="113"/>
      <c r="Z485" s="113"/>
      <c r="AA485" s="113"/>
      <c r="AB485" s="113"/>
      <c r="AC485" s="113"/>
      <c r="AD485" s="113"/>
      <c r="AE485" s="112"/>
      <c r="AF485" s="112"/>
      <c r="AG485" s="112"/>
      <c r="AH485" s="112"/>
      <c r="AI485" s="112"/>
      <c r="AJ485" s="112"/>
      <c r="AK485" s="112"/>
      <c r="AL485" s="112"/>
    </row>
    <row r="486" spans="13:38" x14ac:dyDescent="0.35"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3"/>
      <c r="X486" s="113"/>
      <c r="Y486" s="113"/>
      <c r="Z486" s="113"/>
      <c r="AA486" s="113"/>
      <c r="AB486" s="113"/>
      <c r="AC486" s="113"/>
      <c r="AD486" s="113"/>
      <c r="AE486" s="112"/>
      <c r="AF486" s="112"/>
      <c r="AG486" s="112"/>
      <c r="AH486" s="112"/>
      <c r="AI486" s="112"/>
      <c r="AJ486" s="112"/>
      <c r="AK486" s="112"/>
      <c r="AL486" s="112"/>
    </row>
    <row r="487" spans="13:38" x14ac:dyDescent="0.35"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3"/>
      <c r="X487" s="113"/>
      <c r="Y487" s="113"/>
      <c r="Z487" s="113"/>
      <c r="AA487" s="113"/>
      <c r="AB487" s="113"/>
      <c r="AC487" s="113"/>
      <c r="AD487" s="113"/>
      <c r="AE487" s="112"/>
      <c r="AF487" s="112"/>
      <c r="AG487" s="112"/>
      <c r="AH487" s="112"/>
      <c r="AI487" s="112"/>
      <c r="AJ487" s="112"/>
      <c r="AK487" s="112"/>
      <c r="AL487" s="112"/>
    </row>
    <row r="488" spans="13:38" x14ac:dyDescent="0.35"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3"/>
      <c r="X488" s="113"/>
      <c r="Y488" s="113"/>
      <c r="Z488" s="113"/>
      <c r="AA488" s="113"/>
      <c r="AB488" s="113"/>
      <c r="AC488" s="113"/>
      <c r="AD488" s="113"/>
      <c r="AE488" s="112"/>
      <c r="AF488" s="112"/>
      <c r="AG488" s="112"/>
      <c r="AH488" s="112"/>
      <c r="AI488" s="112"/>
      <c r="AJ488" s="112"/>
      <c r="AK488" s="112"/>
      <c r="AL488" s="112"/>
    </row>
    <row r="489" spans="13:38" x14ac:dyDescent="0.35"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3"/>
      <c r="X489" s="113"/>
      <c r="Y489" s="113"/>
      <c r="Z489" s="113"/>
      <c r="AA489" s="113"/>
      <c r="AB489" s="113"/>
      <c r="AC489" s="113"/>
      <c r="AD489" s="113"/>
      <c r="AE489" s="112"/>
      <c r="AF489" s="112"/>
      <c r="AG489" s="112"/>
      <c r="AH489" s="112"/>
      <c r="AI489" s="112"/>
      <c r="AJ489" s="112"/>
      <c r="AK489" s="112"/>
      <c r="AL489" s="112"/>
    </row>
    <row r="490" spans="13:38" x14ac:dyDescent="0.35"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3"/>
      <c r="X490" s="113"/>
      <c r="Y490" s="113"/>
      <c r="Z490" s="113"/>
      <c r="AA490" s="113"/>
      <c r="AB490" s="113"/>
      <c r="AC490" s="113"/>
      <c r="AD490" s="113"/>
      <c r="AE490" s="112"/>
      <c r="AF490" s="112"/>
      <c r="AG490" s="112"/>
      <c r="AH490" s="112"/>
      <c r="AI490" s="112"/>
      <c r="AJ490" s="112"/>
      <c r="AK490" s="112"/>
      <c r="AL490" s="112"/>
    </row>
    <row r="491" spans="13:38" x14ac:dyDescent="0.35"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3"/>
      <c r="X491" s="113"/>
      <c r="Y491" s="113"/>
      <c r="Z491" s="113"/>
      <c r="AA491" s="113"/>
      <c r="AB491" s="113"/>
      <c r="AC491" s="113"/>
      <c r="AD491" s="113"/>
      <c r="AE491" s="112"/>
      <c r="AF491" s="112"/>
      <c r="AG491" s="112"/>
      <c r="AH491" s="112"/>
      <c r="AI491" s="112"/>
      <c r="AJ491" s="112"/>
      <c r="AK491" s="112"/>
      <c r="AL491" s="112"/>
    </row>
    <row r="492" spans="13:38" x14ac:dyDescent="0.35"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3"/>
      <c r="X492" s="113"/>
      <c r="Y492" s="113"/>
      <c r="Z492" s="113"/>
      <c r="AA492" s="113"/>
      <c r="AB492" s="113"/>
      <c r="AC492" s="113"/>
      <c r="AD492" s="113"/>
      <c r="AE492" s="112"/>
      <c r="AF492" s="112"/>
      <c r="AG492" s="112"/>
      <c r="AH492" s="112"/>
      <c r="AI492" s="112"/>
      <c r="AJ492" s="112"/>
      <c r="AK492" s="112"/>
      <c r="AL492" s="112"/>
    </row>
    <row r="493" spans="13:38" x14ac:dyDescent="0.35"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3"/>
      <c r="X493" s="113"/>
      <c r="Y493" s="113"/>
      <c r="Z493" s="113"/>
      <c r="AA493" s="113"/>
      <c r="AB493" s="113"/>
      <c r="AC493" s="113"/>
      <c r="AD493" s="113"/>
      <c r="AE493" s="112"/>
      <c r="AF493" s="112"/>
      <c r="AG493" s="112"/>
      <c r="AH493" s="112"/>
      <c r="AI493" s="112"/>
      <c r="AJ493" s="112"/>
      <c r="AK493" s="112"/>
      <c r="AL493" s="112"/>
    </row>
    <row r="494" spans="13:38" x14ac:dyDescent="0.35"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3"/>
      <c r="X494" s="113"/>
      <c r="Y494" s="113"/>
      <c r="Z494" s="113"/>
      <c r="AA494" s="113"/>
      <c r="AB494" s="113"/>
      <c r="AC494" s="113"/>
      <c r="AD494" s="113"/>
      <c r="AE494" s="112"/>
      <c r="AF494" s="112"/>
      <c r="AG494" s="112"/>
      <c r="AH494" s="112"/>
      <c r="AI494" s="112"/>
      <c r="AJ494" s="112"/>
      <c r="AK494" s="112"/>
      <c r="AL494" s="112"/>
    </row>
    <row r="495" spans="13:38" x14ac:dyDescent="0.35"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3"/>
      <c r="X495" s="113"/>
      <c r="Y495" s="113"/>
      <c r="Z495" s="113"/>
      <c r="AA495" s="113"/>
      <c r="AB495" s="113"/>
      <c r="AC495" s="113"/>
      <c r="AD495" s="113"/>
      <c r="AE495" s="112"/>
      <c r="AF495" s="112"/>
      <c r="AG495" s="112"/>
      <c r="AH495" s="112"/>
      <c r="AI495" s="112"/>
      <c r="AJ495" s="112"/>
      <c r="AK495" s="112"/>
      <c r="AL495" s="112"/>
    </row>
    <row r="496" spans="13:38" x14ac:dyDescent="0.35"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3"/>
      <c r="X496" s="113"/>
      <c r="Y496" s="113"/>
      <c r="Z496" s="113"/>
      <c r="AA496" s="113"/>
      <c r="AB496" s="113"/>
      <c r="AC496" s="113"/>
      <c r="AD496" s="113"/>
      <c r="AE496" s="112"/>
      <c r="AF496" s="112"/>
      <c r="AG496" s="112"/>
      <c r="AH496" s="112"/>
      <c r="AI496" s="112"/>
      <c r="AJ496" s="112"/>
      <c r="AK496" s="112"/>
      <c r="AL496" s="112"/>
    </row>
    <row r="497" spans="13:38" x14ac:dyDescent="0.35"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3"/>
      <c r="X497" s="113"/>
      <c r="Y497" s="113"/>
      <c r="Z497" s="113"/>
      <c r="AA497" s="113"/>
      <c r="AB497" s="113"/>
      <c r="AC497" s="113"/>
      <c r="AD497" s="113"/>
      <c r="AE497" s="112"/>
      <c r="AF497" s="112"/>
      <c r="AG497" s="112"/>
      <c r="AH497" s="112"/>
      <c r="AI497" s="112"/>
      <c r="AJ497" s="112"/>
      <c r="AK497" s="112"/>
      <c r="AL497" s="112"/>
    </row>
    <row r="498" spans="13:38" x14ac:dyDescent="0.35"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3"/>
      <c r="X498" s="113"/>
      <c r="Y498" s="113"/>
      <c r="Z498" s="113"/>
      <c r="AA498" s="113"/>
      <c r="AB498" s="113"/>
      <c r="AC498" s="113"/>
      <c r="AD498" s="113"/>
      <c r="AE498" s="112"/>
      <c r="AF498" s="112"/>
      <c r="AG498" s="112"/>
      <c r="AH498" s="112"/>
      <c r="AI498" s="112"/>
      <c r="AJ498" s="112"/>
      <c r="AK498" s="112"/>
      <c r="AL498" s="112"/>
    </row>
    <row r="499" spans="13:38" x14ac:dyDescent="0.35"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3"/>
      <c r="X499" s="113"/>
      <c r="Y499" s="113"/>
      <c r="Z499" s="113"/>
      <c r="AA499" s="113"/>
      <c r="AB499" s="113"/>
      <c r="AC499" s="113"/>
      <c r="AD499" s="113"/>
      <c r="AE499" s="112"/>
      <c r="AF499" s="112"/>
      <c r="AG499" s="112"/>
      <c r="AH499" s="112"/>
      <c r="AI499" s="112"/>
      <c r="AJ499" s="112"/>
      <c r="AK499" s="112"/>
      <c r="AL499" s="112"/>
    </row>
    <row r="500" spans="13:38" x14ac:dyDescent="0.35"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3"/>
      <c r="X500" s="113"/>
      <c r="Y500" s="113"/>
      <c r="Z500" s="113"/>
      <c r="AA500" s="113"/>
      <c r="AB500" s="113"/>
      <c r="AC500" s="113"/>
      <c r="AD500" s="113"/>
      <c r="AE500" s="112"/>
      <c r="AF500" s="112"/>
      <c r="AG500" s="112"/>
      <c r="AH500" s="112"/>
      <c r="AI500" s="112"/>
      <c r="AJ500" s="112"/>
      <c r="AK500" s="112"/>
      <c r="AL500" s="112"/>
    </row>
    <row r="501" spans="13:38" x14ac:dyDescent="0.35"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3"/>
      <c r="X501" s="113"/>
      <c r="Y501" s="113"/>
      <c r="Z501" s="113"/>
      <c r="AA501" s="113"/>
      <c r="AB501" s="113"/>
      <c r="AC501" s="113"/>
      <c r="AD501" s="113"/>
      <c r="AE501" s="112"/>
      <c r="AF501" s="112"/>
      <c r="AG501" s="112"/>
      <c r="AH501" s="112"/>
      <c r="AI501" s="112"/>
      <c r="AJ501" s="112"/>
      <c r="AK501" s="112"/>
      <c r="AL501" s="112"/>
    </row>
    <row r="502" spans="13:38" x14ac:dyDescent="0.35"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3"/>
      <c r="X502" s="113"/>
      <c r="Y502" s="113"/>
      <c r="Z502" s="113"/>
      <c r="AA502" s="113"/>
      <c r="AB502" s="113"/>
      <c r="AC502" s="113"/>
      <c r="AD502" s="113"/>
      <c r="AE502" s="112"/>
      <c r="AF502" s="112"/>
      <c r="AG502" s="112"/>
      <c r="AH502" s="112"/>
      <c r="AI502" s="112"/>
      <c r="AJ502" s="112"/>
      <c r="AK502" s="112"/>
      <c r="AL502" s="112"/>
    </row>
    <row r="503" spans="13:38" x14ac:dyDescent="0.35"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3"/>
      <c r="X503" s="113"/>
      <c r="Y503" s="113"/>
      <c r="Z503" s="113"/>
      <c r="AA503" s="113"/>
      <c r="AB503" s="113"/>
      <c r="AC503" s="113"/>
      <c r="AD503" s="113"/>
      <c r="AE503" s="112"/>
      <c r="AF503" s="112"/>
      <c r="AG503" s="112"/>
      <c r="AH503" s="112"/>
      <c r="AI503" s="112"/>
      <c r="AJ503" s="112"/>
      <c r="AK503" s="112"/>
      <c r="AL503" s="112"/>
    </row>
    <row r="504" spans="13:38" x14ac:dyDescent="0.35"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3"/>
      <c r="X504" s="113"/>
      <c r="Y504" s="113"/>
      <c r="Z504" s="113"/>
      <c r="AA504" s="113"/>
      <c r="AB504" s="113"/>
      <c r="AC504" s="113"/>
      <c r="AD504" s="113"/>
      <c r="AE504" s="112"/>
      <c r="AF504" s="112"/>
      <c r="AG504" s="112"/>
      <c r="AH504" s="112"/>
      <c r="AI504" s="112"/>
      <c r="AJ504" s="112"/>
      <c r="AK504" s="112"/>
      <c r="AL504" s="112"/>
    </row>
    <row r="505" spans="13:38" x14ac:dyDescent="0.35"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3"/>
      <c r="X505" s="113"/>
      <c r="Y505" s="113"/>
      <c r="Z505" s="113"/>
      <c r="AA505" s="113"/>
      <c r="AB505" s="113"/>
      <c r="AC505" s="113"/>
      <c r="AD505" s="113"/>
      <c r="AE505" s="112"/>
      <c r="AF505" s="112"/>
      <c r="AG505" s="112"/>
      <c r="AH505" s="112"/>
      <c r="AI505" s="112"/>
      <c r="AJ505" s="112"/>
      <c r="AK505" s="112"/>
      <c r="AL505" s="112"/>
    </row>
    <row r="506" spans="13:38" x14ac:dyDescent="0.35"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3"/>
      <c r="X506" s="113"/>
      <c r="Y506" s="113"/>
      <c r="Z506" s="113"/>
      <c r="AA506" s="113"/>
      <c r="AB506" s="113"/>
      <c r="AC506" s="113"/>
      <c r="AD506" s="113"/>
      <c r="AE506" s="112"/>
      <c r="AF506" s="112"/>
      <c r="AG506" s="112"/>
      <c r="AH506" s="112"/>
      <c r="AI506" s="112"/>
      <c r="AJ506" s="112"/>
      <c r="AK506" s="112"/>
      <c r="AL506" s="112"/>
    </row>
    <row r="507" spans="13:38" x14ac:dyDescent="0.35"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3"/>
      <c r="X507" s="113"/>
      <c r="Y507" s="113"/>
      <c r="Z507" s="113"/>
      <c r="AA507" s="113"/>
      <c r="AB507" s="113"/>
      <c r="AC507" s="113"/>
      <c r="AD507" s="113"/>
      <c r="AE507" s="112"/>
      <c r="AF507" s="112"/>
      <c r="AG507" s="112"/>
      <c r="AH507" s="112"/>
      <c r="AI507" s="112"/>
      <c r="AJ507" s="112"/>
      <c r="AK507" s="112"/>
      <c r="AL507" s="112"/>
    </row>
    <row r="508" spans="13:38" x14ac:dyDescent="0.35"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3"/>
      <c r="X508" s="113"/>
      <c r="Y508" s="113"/>
      <c r="Z508" s="113"/>
      <c r="AA508" s="113"/>
      <c r="AB508" s="113"/>
      <c r="AC508" s="113"/>
      <c r="AD508" s="113"/>
      <c r="AE508" s="112"/>
      <c r="AF508" s="112"/>
      <c r="AG508" s="112"/>
      <c r="AH508" s="112"/>
      <c r="AI508" s="112"/>
      <c r="AJ508" s="112"/>
      <c r="AK508" s="112"/>
      <c r="AL508" s="112"/>
    </row>
    <row r="509" spans="13:38" x14ac:dyDescent="0.35"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3"/>
      <c r="X509" s="113"/>
      <c r="Y509" s="113"/>
      <c r="Z509" s="113"/>
      <c r="AA509" s="113"/>
      <c r="AB509" s="113"/>
      <c r="AC509" s="113"/>
      <c r="AD509" s="113"/>
      <c r="AE509" s="112"/>
      <c r="AF509" s="112"/>
      <c r="AG509" s="112"/>
      <c r="AH509" s="112"/>
      <c r="AI509" s="112"/>
      <c r="AJ509" s="112"/>
      <c r="AK509" s="112"/>
      <c r="AL509" s="112"/>
    </row>
    <row r="510" spans="13:38" x14ac:dyDescent="0.35"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3"/>
      <c r="X510" s="113"/>
      <c r="Y510" s="113"/>
      <c r="Z510" s="113"/>
      <c r="AA510" s="113"/>
      <c r="AB510" s="113"/>
      <c r="AC510" s="113"/>
      <c r="AD510" s="113"/>
      <c r="AE510" s="112"/>
      <c r="AF510" s="112"/>
      <c r="AG510" s="112"/>
      <c r="AH510" s="112"/>
      <c r="AI510" s="112"/>
      <c r="AJ510" s="112"/>
      <c r="AK510" s="112"/>
      <c r="AL510" s="112"/>
    </row>
    <row r="511" spans="13:38" x14ac:dyDescent="0.35"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3"/>
      <c r="X511" s="113"/>
      <c r="Y511" s="113"/>
      <c r="Z511" s="113"/>
      <c r="AA511" s="113"/>
      <c r="AB511" s="113"/>
      <c r="AC511" s="113"/>
      <c r="AD511" s="113"/>
      <c r="AE511" s="112"/>
      <c r="AF511" s="112"/>
      <c r="AG511" s="112"/>
      <c r="AH511" s="112"/>
      <c r="AI511" s="112"/>
      <c r="AJ511" s="112"/>
      <c r="AK511" s="112"/>
      <c r="AL511" s="112"/>
    </row>
    <row r="512" spans="13:38" x14ac:dyDescent="0.35"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3"/>
      <c r="X512" s="113"/>
      <c r="Y512" s="113"/>
      <c r="Z512" s="113"/>
      <c r="AA512" s="113"/>
      <c r="AB512" s="113"/>
      <c r="AC512" s="113"/>
      <c r="AD512" s="113"/>
      <c r="AE512" s="112"/>
      <c r="AF512" s="112"/>
      <c r="AG512" s="112"/>
      <c r="AH512" s="112"/>
      <c r="AI512" s="112"/>
      <c r="AJ512" s="112"/>
      <c r="AK512" s="112"/>
      <c r="AL512" s="112"/>
    </row>
    <row r="513" spans="13:38" x14ac:dyDescent="0.35"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3"/>
      <c r="X513" s="113"/>
      <c r="Y513" s="113"/>
      <c r="Z513" s="113"/>
      <c r="AA513" s="113"/>
      <c r="AB513" s="113"/>
      <c r="AC513" s="113"/>
      <c r="AD513" s="113"/>
      <c r="AE513" s="112"/>
      <c r="AF513" s="112"/>
      <c r="AG513" s="112"/>
      <c r="AH513" s="112"/>
      <c r="AI513" s="112"/>
      <c r="AJ513" s="112"/>
      <c r="AK513" s="112"/>
      <c r="AL513" s="112"/>
    </row>
    <row r="514" spans="13:38" x14ac:dyDescent="0.35"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3"/>
      <c r="X514" s="113"/>
      <c r="Y514" s="113"/>
      <c r="Z514" s="113"/>
      <c r="AA514" s="113"/>
      <c r="AB514" s="113"/>
      <c r="AC514" s="113"/>
      <c r="AD514" s="113"/>
      <c r="AE514" s="112"/>
      <c r="AF514" s="112"/>
      <c r="AG514" s="112"/>
      <c r="AH514" s="112"/>
      <c r="AI514" s="112"/>
      <c r="AJ514" s="112"/>
      <c r="AK514" s="112"/>
      <c r="AL514" s="112"/>
    </row>
    <row r="515" spans="13:38" x14ac:dyDescent="0.35"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3"/>
      <c r="X515" s="113"/>
      <c r="Y515" s="113"/>
      <c r="Z515" s="113"/>
      <c r="AA515" s="113"/>
      <c r="AB515" s="113"/>
      <c r="AC515" s="113"/>
      <c r="AD515" s="113"/>
      <c r="AE515" s="112"/>
      <c r="AF515" s="112"/>
      <c r="AG515" s="112"/>
      <c r="AH515" s="112"/>
      <c r="AI515" s="112"/>
      <c r="AJ515" s="112"/>
      <c r="AK515" s="112"/>
      <c r="AL515" s="112"/>
    </row>
    <row r="516" spans="13:38" x14ac:dyDescent="0.35"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3"/>
      <c r="X516" s="113"/>
      <c r="Y516" s="113"/>
      <c r="Z516" s="113"/>
      <c r="AA516" s="113"/>
      <c r="AB516" s="113"/>
      <c r="AC516" s="113"/>
      <c r="AD516" s="113"/>
      <c r="AE516" s="112"/>
      <c r="AF516" s="112"/>
      <c r="AG516" s="112"/>
      <c r="AH516" s="112"/>
      <c r="AI516" s="112"/>
      <c r="AJ516" s="112"/>
      <c r="AK516" s="112"/>
      <c r="AL516" s="112"/>
    </row>
    <row r="517" spans="13:38" x14ac:dyDescent="0.35"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3"/>
      <c r="X517" s="113"/>
      <c r="Y517" s="113"/>
      <c r="Z517" s="113"/>
      <c r="AA517" s="113"/>
      <c r="AB517" s="113"/>
      <c r="AC517" s="113"/>
      <c r="AD517" s="113"/>
      <c r="AE517" s="112"/>
      <c r="AF517" s="112"/>
      <c r="AG517" s="112"/>
      <c r="AH517" s="112"/>
      <c r="AI517" s="112"/>
      <c r="AJ517" s="112"/>
      <c r="AK517" s="112"/>
      <c r="AL517" s="112"/>
    </row>
    <row r="518" spans="13:38" x14ac:dyDescent="0.35"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3"/>
      <c r="X518" s="113"/>
      <c r="Y518" s="113"/>
      <c r="Z518" s="113"/>
      <c r="AA518" s="113"/>
      <c r="AB518" s="113"/>
      <c r="AC518" s="113"/>
      <c r="AD518" s="113"/>
      <c r="AE518" s="112"/>
      <c r="AF518" s="112"/>
      <c r="AG518" s="112"/>
      <c r="AH518" s="112"/>
      <c r="AI518" s="112"/>
      <c r="AJ518" s="112"/>
      <c r="AK518" s="112"/>
      <c r="AL518" s="112"/>
    </row>
    <row r="519" spans="13:38" x14ac:dyDescent="0.35"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3"/>
      <c r="X519" s="113"/>
      <c r="Y519" s="113"/>
      <c r="Z519" s="113"/>
      <c r="AA519" s="113"/>
      <c r="AB519" s="113"/>
      <c r="AC519" s="113"/>
      <c r="AD519" s="113"/>
      <c r="AE519" s="112"/>
      <c r="AF519" s="112"/>
      <c r="AG519" s="112"/>
      <c r="AH519" s="112"/>
      <c r="AI519" s="112"/>
      <c r="AJ519" s="112"/>
      <c r="AK519" s="112"/>
      <c r="AL519" s="112"/>
    </row>
    <row r="520" spans="13:38" x14ac:dyDescent="0.35"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3"/>
      <c r="X520" s="113"/>
      <c r="Y520" s="113"/>
      <c r="Z520" s="113"/>
      <c r="AA520" s="113"/>
      <c r="AB520" s="113"/>
      <c r="AC520" s="113"/>
      <c r="AD520" s="113"/>
      <c r="AE520" s="112"/>
      <c r="AF520" s="112"/>
      <c r="AG520" s="112"/>
      <c r="AH520" s="112"/>
      <c r="AI520" s="112"/>
      <c r="AJ520" s="112"/>
      <c r="AK520" s="112"/>
      <c r="AL520" s="112"/>
    </row>
    <row r="521" spans="13:38" x14ac:dyDescent="0.35"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3"/>
      <c r="X521" s="113"/>
      <c r="Y521" s="113"/>
      <c r="Z521" s="113"/>
      <c r="AA521" s="113"/>
      <c r="AB521" s="113"/>
      <c r="AC521" s="113"/>
      <c r="AD521" s="113"/>
      <c r="AE521" s="112"/>
      <c r="AF521" s="112"/>
      <c r="AG521" s="112"/>
      <c r="AH521" s="112"/>
      <c r="AI521" s="112"/>
      <c r="AJ521" s="112"/>
      <c r="AK521" s="112"/>
      <c r="AL521" s="112"/>
    </row>
    <row r="522" spans="13:38" x14ac:dyDescent="0.35"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3"/>
      <c r="X522" s="113"/>
      <c r="Y522" s="113"/>
      <c r="Z522" s="113"/>
      <c r="AA522" s="113"/>
      <c r="AB522" s="113"/>
      <c r="AC522" s="113"/>
      <c r="AD522" s="113"/>
      <c r="AE522" s="112"/>
      <c r="AF522" s="112"/>
      <c r="AG522" s="112"/>
      <c r="AH522" s="112"/>
      <c r="AI522" s="112"/>
      <c r="AJ522" s="112"/>
      <c r="AK522" s="112"/>
      <c r="AL522" s="112"/>
    </row>
    <row r="523" spans="13:38" x14ac:dyDescent="0.35"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3"/>
      <c r="X523" s="113"/>
      <c r="Y523" s="113"/>
      <c r="Z523" s="113"/>
      <c r="AA523" s="113"/>
      <c r="AB523" s="113"/>
      <c r="AC523" s="113"/>
      <c r="AD523" s="113"/>
      <c r="AE523" s="112"/>
      <c r="AF523" s="112"/>
      <c r="AG523" s="112"/>
      <c r="AH523" s="112"/>
      <c r="AI523" s="112"/>
      <c r="AJ523" s="112"/>
      <c r="AK523" s="112"/>
      <c r="AL523" s="112"/>
    </row>
    <row r="524" spans="13:38" x14ac:dyDescent="0.35"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3"/>
      <c r="X524" s="113"/>
      <c r="Y524" s="113"/>
      <c r="Z524" s="113"/>
      <c r="AA524" s="113"/>
      <c r="AB524" s="113"/>
      <c r="AC524" s="113"/>
      <c r="AD524" s="113"/>
      <c r="AE524" s="112"/>
      <c r="AF524" s="112"/>
      <c r="AG524" s="112"/>
      <c r="AH524" s="112"/>
      <c r="AI524" s="112"/>
      <c r="AJ524" s="112"/>
      <c r="AK524" s="112"/>
      <c r="AL524" s="112"/>
    </row>
    <row r="525" spans="13:38" x14ac:dyDescent="0.35"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3"/>
      <c r="X525" s="113"/>
      <c r="Y525" s="113"/>
      <c r="Z525" s="113"/>
      <c r="AA525" s="113"/>
      <c r="AB525" s="113"/>
      <c r="AC525" s="113"/>
      <c r="AD525" s="113"/>
      <c r="AE525" s="112"/>
      <c r="AF525" s="112"/>
      <c r="AG525" s="112"/>
      <c r="AH525" s="112"/>
      <c r="AI525" s="112"/>
      <c r="AJ525" s="112"/>
      <c r="AK525" s="112"/>
      <c r="AL525" s="112"/>
    </row>
    <row r="526" spans="13:38" x14ac:dyDescent="0.35"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3"/>
      <c r="X526" s="113"/>
      <c r="Y526" s="113"/>
      <c r="Z526" s="113"/>
      <c r="AA526" s="113"/>
      <c r="AB526" s="113"/>
      <c r="AC526" s="113"/>
      <c r="AD526" s="113"/>
      <c r="AE526" s="112"/>
      <c r="AF526" s="112"/>
      <c r="AG526" s="112"/>
      <c r="AH526" s="112"/>
      <c r="AI526" s="112"/>
      <c r="AJ526" s="112"/>
      <c r="AK526" s="112"/>
      <c r="AL526" s="112"/>
    </row>
    <row r="527" spans="13:38" x14ac:dyDescent="0.35"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3"/>
      <c r="X527" s="113"/>
      <c r="Y527" s="113"/>
      <c r="Z527" s="113"/>
      <c r="AA527" s="113"/>
      <c r="AB527" s="113"/>
      <c r="AC527" s="113"/>
      <c r="AD527" s="113"/>
      <c r="AE527" s="112"/>
      <c r="AF527" s="112"/>
      <c r="AG527" s="112"/>
      <c r="AH527" s="112"/>
      <c r="AI527" s="112"/>
      <c r="AJ527" s="112"/>
      <c r="AK527" s="112"/>
      <c r="AL527" s="112"/>
    </row>
    <row r="528" spans="13:38" x14ac:dyDescent="0.35"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3"/>
      <c r="X528" s="113"/>
      <c r="Y528" s="113"/>
      <c r="Z528" s="113"/>
      <c r="AA528" s="113"/>
      <c r="AB528" s="113"/>
      <c r="AC528" s="113"/>
      <c r="AD528" s="113"/>
      <c r="AE528" s="112"/>
      <c r="AF528" s="112"/>
      <c r="AG528" s="112"/>
      <c r="AH528" s="112"/>
      <c r="AI528" s="112"/>
      <c r="AJ528" s="112"/>
      <c r="AK528" s="112"/>
      <c r="AL528" s="112"/>
    </row>
    <row r="529" spans="13:38" x14ac:dyDescent="0.35"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3"/>
      <c r="X529" s="113"/>
      <c r="Y529" s="113"/>
      <c r="Z529" s="113"/>
      <c r="AA529" s="113"/>
      <c r="AB529" s="113"/>
      <c r="AC529" s="113"/>
      <c r="AD529" s="113"/>
      <c r="AE529" s="112"/>
      <c r="AF529" s="112"/>
      <c r="AG529" s="112"/>
      <c r="AH529" s="112"/>
      <c r="AI529" s="112"/>
      <c r="AJ529" s="112"/>
      <c r="AK529" s="112"/>
      <c r="AL529" s="112"/>
    </row>
    <row r="530" spans="13:38" x14ac:dyDescent="0.35"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3"/>
      <c r="X530" s="113"/>
      <c r="Y530" s="113"/>
      <c r="Z530" s="113"/>
      <c r="AA530" s="113"/>
      <c r="AB530" s="113"/>
      <c r="AC530" s="113"/>
      <c r="AD530" s="113"/>
      <c r="AE530" s="112"/>
      <c r="AF530" s="112"/>
      <c r="AG530" s="112"/>
      <c r="AH530" s="112"/>
      <c r="AI530" s="112"/>
      <c r="AJ530" s="112"/>
      <c r="AK530" s="112"/>
      <c r="AL530" s="112"/>
    </row>
    <row r="531" spans="13:38" x14ac:dyDescent="0.35"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3"/>
      <c r="X531" s="113"/>
      <c r="Y531" s="113"/>
      <c r="Z531" s="113"/>
      <c r="AA531" s="113"/>
      <c r="AB531" s="113"/>
      <c r="AC531" s="113"/>
      <c r="AD531" s="113"/>
      <c r="AE531" s="112"/>
      <c r="AF531" s="112"/>
      <c r="AG531" s="112"/>
      <c r="AH531" s="112"/>
      <c r="AI531" s="112"/>
      <c r="AJ531" s="112"/>
      <c r="AK531" s="112"/>
      <c r="AL531" s="112"/>
    </row>
    <row r="532" spans="13:38" x14ac:dyDescent="0.35"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3"/>
      <c r="X532" s="113"/>
      <c r="Y532" s="113"/>
      <c r="Z532" s="113"/>
      <c r="AA532" s="113"/>
      <c r="AB532" s="113"/>
      <c r="AC532" s="113"/>
      <c r="AD532" s="113"/>
      <c r="AE532" s="112"/>
      <c r="AF532" s="112"/>
      <c r="AG532" s="112"/>
      <c r="AH532" s="112"/>
      <c r="AI532" s="112"/>
      <c r="AJ532" s="112"/>
      <c r="AK532" s="112"/>
      <c r="AL532" s="112"/>
    </row>
    <row r="533" spans="13:38" x14ac:dyDescent="0.35"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3"/>
      <c r="X533" s="113"/>
      <c r="Y533" s="113"/>
      <c r="Z533" s="113"/>
      <c r="AA533" s="113"/>
      <c r="AB533" s="113"/>
      <c r="AC533" s="113"/>
      <c r="AD533" s="113"/>
      <c r="AE533" s="112"/>
      <c r="AF533" s="112"/>
      <c r="AG533" s="112"/>
      <c r="AH533" s="112"/>
      <c r="AI533" s="112"/>
      <c r="AJ533" s="112"/>
      <c r="AK533" s="112"/>
      <c r="AL533" s="112"/>
    </row>
    <row r="534" spans="13:38" x14ac:dyDescent="0.35"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3"/>
      <c r="X534" s="113"/>
      <c r="Y534" s="113"/>
      <c r="Z534" s="113"/>
      <c r="AA534" s="113"/>
      <c r="AB534" s="113"/>
      <c r="AC534" s="113"/>
      <c r="AD534" s="113"/>
      <c r="AE534" s="112"/>
      <c r="AF534" s="112"/>
      <c r="AG534" s="112"/>
      <c r="AH534" s="112"/>
      <c r="AI534" s="112"/>
      <c r="AJ534" s="112"/>
      <c r="AK534" s="112"/>
      <c r="AL534" s="112"/>
    </row>
    <row r="535" spans="13:38" x14ac:dyDescent="0.35"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3"/>
      <c r="X535" s="113"/>
      <c r="Y535" s="113"/>
      <c r="Z535" s="113"/>
      <c r="AA535" s="113"/>
      <c r="AB535" s="113"/>
      <c r="AC535" s="113"/>
      <c r="AD535" s="113"/>
      <c r="AE535" s="112"/>
      <c r="AF535" s="112"/>
      <c r="AG535" s="112"/>
      <c r="AH535" s="112"/>
      <c r="AI535" s="112"/>
      <c r="AJ535" s="112"/>
      <c r="AK535" s="112"/>
      <c r="AL535" s="112"/>
    </row>
    <row r="536" spans="13:38" x14ac:dyDescent="0.35"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3"/>
      <c r="X536" s="113"/>
      <c r="Y536" s="113"/>
      <c r="Z536" s="113"/>
      <c r="AA536" s="113"/>
      <c r="AB536" s="113"/>
      <c r="AC536" s="113"/>
      <c r="AD536" s="113"/>
      <c r="AE536" s="112"/>
      <c r="AF536" s="112"/>
      <c r="AG536" s="112"/>
      <c r="AH536" s="112"/>
      <c r="AI536" s="112"/>
      <c r="AJ536" s="112"/>
      <c r="AK536" s="112"/>
      <c r="AL536" s="112"/>
    </row>
    <row r="537" spans="13:38" x14ac:dyDescent="0.35"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3"/>
      <c r="X537" s="113"/>
      <c r="Y537" s="113"/>
      <c r="Z537" s="113"/>
      <c r="AA537" s="113"/>
      <c r="AB537" s="113"/>
      <c r="AC537" s="113"/>
      <c r="AD537" s="113"/>
      <c r="AE537" s="112"/>
      <c r="AF537" s="112"/>
      <c r="AG537" s="112"/>
      <c r="AH537" s="112"/>
      <c r="AI537" s="112"/>
      <c r="AJ537" s="112"/>
      <c r="AK537" s="112"/>
      <c r="AL537" s="112"/>
    </row>
    <row r="538" spans="13:38" x14ac:dyDescent="0.35"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3"/>
      <c r="X538" s="113"/>
      <c r="Y538" s="113"/>
      <c r="Z538" s="113"/>
      <c r="AA538" s="113"/>
      <c r="AB538" s="113"/>
      <c r="AC538" s="113"/>
      <c r="AD538" s="113"/>
      <c r="AE538" s="112"/>
      <c r="AF538" s="112"/>
      <c r="AG538" s="112"/>
      <c r="AH538" s="112"/>
      <c r="AI538" s="112"/>
      <c r="AJ538" s="112"/>
      <c r="AK538" s="112"/>
      <c r="AL538" s="112"/>
    </row>
    <row r="539" spans="13:38" x14ac:dyDescent="0.35"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3"/>
      <c r="X539" s="113"/>
      <c r="Y539" s="113"/>
      <c r="Z539" s="113"/>
      <c r="AA539" s="113"/>
      <c r="AB539" s="113"/>
      <c r="AC539" s="113"/>
      <c r="AD539" s="113"/>
      <c r="AE539" s="112"/>
      <c r="AF539" s="112"/>
      <c r="AG539" s="112"/>
      <c r="AH539" s="112"/>
      <c r="AI539" s="112"/>
      <c r="AJ539" s="112"/>
      <c r="AK539" s="112"/>
      <c r="AL539" s="112"/>
    </row>
    <row r="540" spans="13:38" x14ac:dyDescent="0.35"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3"/>
      <c r="X540" s="113"/>
      <c r="Y540" s="113"/>
      <c r="Z540" s="113"/>
      <c r="AA540" s="113"/>
      <c r="AB540" s="113"/>
      <c r="AC540" s="113"/>
      <c r="AD540" s="113"/>
      <c r="AE540" s="112"/>
      <c r="AF540" s="112"/>
      <c r="AG540" s="112"/>
      <c r="AH540" s="112"/>
      <c r="AI540" s="112"/>
      <c r="AJ540" s="112"/>
      <c r="AK540" s="112"/>
      <c r="AL540" s="112"/>
    </row>
    <row r="541" spans="13:38" x14ac:dyDescent="0.35"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3"/>
      <c r="X541" s="113"/>
      <c r="Y541" s="113"/>
      <c r="Z541" s="113"/>
      <c r="AA541" s="113"/>
      <c r="AB541" s="113"/>
      <c r="AC541" s="113"/>
      <c r="AD541" s="113"/>
      <c r="AE541" s="112"/>
      <c r="AF541" s="112"/>
      <c r="AG541" s="112"/>
      <c r="AH541" s="112"/>
      <c r="AI541" s="112"/>
      <c r="AJ541" s="112"/>
      <c r="AK541" s="112"/>
      <c r="AL541" s="112"/>
    </row>
    <row r="542" spans="13:38" x14ac:dyDescent="0.35"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3"/>
      <c r="X542" s="113"/>
      <c r="Y542" s="113"/>
      <c r="Z542" s="113"/>
      <c r="AA542" s="113"/>
      <c r="AB542" s="113"/>
      <c r="AC542" s="113"/>
      <c r="AD542" s="113"/>
      <c r="AE542" s="112"/>
      <c r="AF542" s="112"/>
      <c r="AG542" s="112"/>
      <c r="AH542" s="112"/>
      <c r="AI542" s="112"/>
      <c r="AJ542" s="112"/>
      <c r="AK542" s="112"/>
      <c r="AL542" s="112"/>
    </row>
    <row r="543" spans="13:38" x14ac:dyDescent="0.35"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3"/>
      <c r="X543" s="113"/>
      <c r="Y543" s="113"/>
      <c r="Z543" s="113"/>
      <c r="AA543" s="113"/>
      <c r="AB543" s="113"/>
      <c r="AC543" s="113"/>
      <c r="AD543" s="113"/>
      <c r="AE543" s="112"/>
      <c r="AF543" s="112"/>
      <c r="AG543" s="112"/>
      <c r="AH543" s="112"/>
      <c r="AI543" s="112"/>
      <c r="AJ543" s="112"/>
      <c r="AK543" s="112"/>
      <c r="AL543" s="112"/>
    </row>
    <row r="544" spans="13:38" x14ac:dyDescent="0.35"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3"/>
      <c r="X544" s="113"/>
      <c r="Y544" s="113"/>
      <c r="Z544" s="113"/>
      <c r="AA544" s="113"/>
      <c r="AB544" s="113"/>
      <c r="AC544" s="113"/>
      <c r="AD544" s="113"/>
      <c r="AE544" s="112"/>
      <c r="AF544" s="112"/>
      <c r="AG544" s="112"/>
      <c r="AH544" s="112"/>
      <c r="AI544" s="112"/>
      <c r="AJ544" s="112"/>
      <c r="AK544" s="112"/>
      <c r="AL544" s="112"/>
    </row>
    <row r="545" spans="13:38" x14ac:dyDescent="0.35"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3"/>
      <c r="X545" s="113"/>
      <c r="Y545" s="113"/>
      <c r="Z545" s="113"/>
      <c r="AA545" s="113"/>
      <c r="AB545" s="113"/>
      <c r="AC545" s="113"/>
      <c r="AD545" s="113"/>
      <c r="AE545" s="112"/>
      <c r="AF545" s="112"/>
      <c r="AG545" s="112"/>
      <c r="AH545" s="112"/>
      <c r="AI545" s="112"/>
      <c r="AJ545" s="112"/>
      <c r="AK545" s="112"/>
      <c r="AL545" s="112"/>
    </row>
    <row r="546" spans="13:38" x14ac:dyDescent="0.35"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3"/>
      <c r="X546" s="113"/>
      <c r="Y546" s="113"/>
      <c r="Z546" s="113"/>
      <c r="AA546" s="113"/>
      <c r="AB546" s="113"/>
      <c r="AC546" s="113"/>
      <c r="AD546" s="113"/>
      <c r="AE546" s="112"/>
      <c r="AF546" s="112"/>
      <c r="AG546" s="112"/>
      <c r="AH546" s="112"/>
      <c r="AI546" s="112"/>
      <c r="AJ546" s="112"/>
      <c r="AK546" s="112"/>
      <c r="AL546" s="112"/>
    </row>
    <row r="547" spans="13:38" x14ac:dyDescent="0.35"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3"/>
      <c r="X547" s="113"/>
      <c r="Y547" s="113"/>
      <c r="Z547" s="113"/>
      <c r="AA547" s="113"/>
      <c r="AB547" s="113"/>
      <c r="AC547" s="113"/>
      <c r="AD547" s="113"/>
      <c r="AE547" s="112"/>
      <c r="AF547" s="112"/>
      <c r="AG547" s="112"/>
      <c r="AH547" s="112"/>
      <c r="AI547" s="112"/>
      <c r="AJ547" s="112"/>
      <c r="AK547" s="112"/>
      <c r="AL547" s="112"/>
    </row>
    <row r="548" spans="13:38" x14ac:dyDescent="0.35"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3"/>
      <c r="X548" s="113"/>
      <c r="Y548" s="113"/>
      <c r="Z548" s="113"/>
      <c r="AA548" s="113"/>
      <c r="AB548" s="113"/>
      <c r="AC548" s="113"/>
      <c r="AD548" s="113"/>
      <c r="AE548" s="112"/>
      <c r="AF548" s="112"/>
      <c r="AG548" s="112"/>
      <c r="AH548" s="112"/>
      <c r="AI548" s="112"/>
      <c r="AJ548" s="112"/>
      <c r="AK548" s="112"/>
      <c r="AL548" s="112"/>
    </row>
    <row r="549" spans="13:38" x14ac:dyDescent="0.35"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3"/>
      <c r="X549" s="113"/>
      <c r="Y549" s="113"/>
      <c r="Z549" s="113"/>
      <c r="AA549" s="113"/>
      <c r="AB549" s="113"/>
      <c r="AC549" s="113"/>
      <c r="AD549" s="113"/>
      <c r="AE549" s="112"/>
      <c r="AF549" s="112"/>
      <c r="AG549" s="112"/>
      <c r="AH549" s="112"/>
      <c r="AI549" s="112"/>
      <c r="AJ549" s="112"/>
      <c r="AK549" s="112"/>
      <c r="AL549" s="112"/>
    </row>
    <row r="550" spans="13:38" x14ac:dyDescent="0.35"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3"/>
      <c r="X550" s="113"/>
      <c r="Y550" s="113"/>
      <c r="Z550" s="113"/>
      <c r="AA550" s="113"/>
      <c r="AB550" s="113"/>
      <c r="AC550" s="113"/>
      <c r="AD550" s="113"/>
      <c r="AE550" s="112"/>
      <c r="AF550" s="112"/>
      <c r="AG550" s="112"/>
      <c r="AH550" s="112"/>
      <c r="AI550" s="112"/>
      <c r="AJ550" s="112"/>
      <c r="AK550" s="112"/>
      <c r="AL550" s="112"/>
    </row>
    <row r="551" spans="13:38" x14ac:dyDescent="0.35"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3"/>
      <c r="X551" s="113"/>
      <c r="Y551" s="113"/>
      <c r="Z551" s="113"/>
      <c r="AA551" s="113"/>
      <c r="AB551" s="113"/>
      <c r="AC551" s="113"/>
      <c r="AD551" s="113"/>
      <c r="AE551" s="112"/>
      <c r="AF551" s="112"/>
      <c r="AG551" s="112"/>
      <c r="AH551" s="112"/>
      <c r="AI551" s="112"/>
      <c r="AJ551" s="112"/>
      <c r="AK551" s="112"/>
      <c r="AL551" s="112"/>
    </row>
    <row r="552" spans="13:38" x14ac:dyDescent="0.35"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3"/>
      <c r="X552" s="113"/>
      <c r="Y552" s="113"/>
      <c r="Z552" s="113"/>
      <c r="AA552" s="113"/>
      <c r="AB552" s="113"/>
      <c r="AC552" s="113"/>
      <c r="AD552" s="113"/>
      <c r="AE552" s="112"/>
      <c r="AF552" s="112"/>
      <c r="AG552" s="112"/>
      <c r="AH552" s="112"/>
      <c r="AI552" s="112"/>
      <c r="AJ552" s="112"/>
      <c r="AK552" s="112"/>
      <c r="AL552" s="112"/>
    </row>
    <row r="553" spans="13:38" x14ac:dyDescent="0.35"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3"/>
      <c r="X553" s="113"/>
      <c r="Y553" s="113"/>
      <c r="Z553" s="113"/>
      <c r="AA553" s="113"/>
      <c r="AB553" s="113"/>
      <c r="AC553" s="113"/>
      <c r="AD553" s="113"/>
      <c r="AE553" s="112"/>
      <c r="AF553" s="112"/>
      <c r="AG553" s="112"/>
      <c r="AH553" s="112"/>
      <c r="AI553" s="112"/>
      <c r="AJ553" s="112"/>
      <c r="AK553" s="112"/>
      <c r="AL553" s="112"/>
    </row>
    <row r="554" spans="13:38" x14ac:dyDescent="0.35"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3"/>
      <c r="X554" s="113"/>
      <c r="Y554" s="113"/>
      <c r="Z554" s="113"/>
      <c r="AA554" s="113"/>
      <c r="AB554" s="113"/>
      <c r="AC554" s="113"/>
      <c r="AD554" s="113"/>
      <c r="AE554" s="112"/>
      <c r="AF554" s="112"/>
      <c r="AG554" s="112"/>
      <c r="AH554" s="112"/>
      <c r="AI554" s="112"/>
      <c r="AJ554" s="112"/>
      <c r="AK554" s="112"/>
      <c r="AL554" s="112"/>
    </row>
    <row r="555" spans="13:38" x14ac:dyDescent="0.35"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3"/>
      <c r="X555" s="113"/>
      <c r="Y555" s="113"/>
      <c r="Z555" s="113"/>
      <c r="AA555" s="113"/>
      <c r="AB555" s="113"/>
      <c r="AC555" s="113"/>
      <c r="AD555" s="113"/>
      <c r="AE555" s="112"/>
      <c r="AF555" s="112"/>
      <c r="AG555" s="112"/>
      <c r="AH555" s="112"/>
      <c r="AI555" s="112"/>
      <c r="AJ555" s="112"/>
      <c r="AK555" s="112"/>
      <c r="AL555" s="112"/>
    </row>
    <row r="556" spans="13:38" x14ac:dyDescent="0.35"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3"/>
      <c r="X556" s="113"/>
      <c r="Y556" s="113"/>
      <c r="Z556" s="113"/>
      <c r="AA556" s="113"/>
      <c r="AB556" s="113"/>
      <c r="AC556" s="113"/>
      <c r="AD556" s="113"/>
      <c r="AE556" s="112"/>
      <c r="AF556" s="112"/>
      <c r="AG556" s="112"/>
      <c r="AH556" s="112"/>
      <c r="AI556" s="112"/>
      <c r="AJ556" s="112"/>
      <c r="AK556" s="112"/>
      <c r="AL556" s="112"/>
    </row>
    <row r="557" spans="13:38" x14ac:dyDescent="0.35"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3"/>
      <c r="X557" s="113"/>
      <c r="Y557" s="113"/>
      <c r="Z557" s="113"/>
      <c r="AA557" s="113"/>
      <c r="AB557" s="113"/>
      <c r="AC557" s="113"/>
      <c r="AD557" s="113"/>
      <c r="AE557" s="112"/>
      <c r="AF557" s="112"/>
      <c r="AG557" s="112"/>
      <c r="AH557" s="112"/>
      <c r="AI557" s="112"/>
      <c r="AJ557" s="112"/>
      <c r="AK557" s="112"/>
      <c r="AL557" s="112"/>
    </row>
    <row r="558" spans="13:38" x14ac:dyDescent="0.35"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3"/>
      <c r="X558" s="113"/>
      <c r="Y558" s="113"/>
      <c r="Z558" s="113"/>
      <c r="AA558" s="113"/>
      <c r="AB558" s="113"/>
      <c r="AC558" s="113"/>
      <c r="AD558" s="113"/>
      <c r="AE558" s="112"/>
      <c r="AF558" s="112"/>
      <c r="AG558" s="112"/>
      <c r="AH558" s="112"/>
      <c r="AI558" s="112"/>
      <c r="AJ558" s="112"/>
      <c r="AK558" s="112"/>
      <c r="AL558" s="112"/>
    </row>
    <row r="559" spans="13:38" x14ac:dyDescent="0.35"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3"/>
      <c r="X559" s="113"/>
      <c r="Y559" s="113"/>
      <c r="Z559" s="113"/>
      <c r="AA559" s="113"/>
      <c r="AB559" s="113"/>
      <c r="AC559" s="113"/>
      <c r="AD559" s="113"/>
      <c r="AE559" s="112"/>
      <c r="AF559" s="112"/>
      <c r="AG559" s="112"/>
      <c r="AH559" s="112"/>
      <c r="AI559" s="112"/>
      <c r="AJ559" s="112"/>
      <c r="AK559" s="112"/>
      <c r="AL559" s="112"/>
    </row>
    <row r="560" spans="13:38" x14ac:dyDescent="0.35"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3"/>
      <c r="X560" s="113"/>
      <c r="Y560" s="113"/>
      <c r="Z560" s="113"/>
      <c r="AA560" s="113"/>
      <c r="AB560" s="113"/>
      <c r="AC560" s="113"/>
      <c r="AD560" s="113"/>
      <c r="AE560" s="112"/>
      <c r="AF560" s="112"/>
      <c r="AG560" s="112"/>
      <c r="AH560" s="112"/>
      <c r="AI560" s="112"/>
      <c r="AJ560" s="112"/>
      <c r="AK560" s="112"/>
      <c r="AL560" s="112"/>
    </row>
    <row r="561" spans="13:38" x14ac:dyDescent="0.35"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3"/>
      <c r="X561" s="113"/>
      <c r="Y561" s="113"/>
      <c r="Z561" s="113"/>
      <c r="AA561" s="113"/>
      <c r="AB561" s="113"/>
      <c r="AC561" s="113"/>
      <c r="AD561" s="113"/>
      <c r="AE561" s="112"/>
      <c r="AF561" s="112"/>
      <c r="AG561" s="112"/>
      <c r="AH561" s="112"/>
      <c r="AI561" s="112"/>
      <c r="AJ561" s="112"/>
      <c r="AK561" s="112"/>
      <c r="AL561" s="112"/>
    </row>
    <row r="562" spans="13:38" x14ac:dyDescent="0.35"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3"/>
      <c r="X562" s="113"/>
      <c r="Y562" s="113"/>
      <c r="Z562" s="113"/>
      <c r="AA562" s="113"/>
      <c r="AB562" s="113"/>
      <c r="AC562" s="113"/>
      <c r="AD562" s="113"/>
      <c r="AE562" s="112"/>
      <c r="AF562" s="112"/>
      <c r="AG562" s="112"/>
      <c r="AH562" s="112"/>
      <c r="AI562" s="112"/>
      <c r="AJ562" s="112"/>
      <c r="AK562" s="112"/>
      <c r="AL562" s="112"/>
    </row>
    <row r="563" spans="13:38" x14ac:dyDescent="0.35"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3"/>
      <c r="X563" s="113"/>
      <c r="Y563" s="113"/>
      <c r="Z563" s="113"/>
      <c r="AA563" s="113"/>
      <c r="AB563" s="113"/>
      <c r="AC563" s="113"/>
      <c r="AD563" s="113"/>
      <c r="AE563" s="112"/>
      <c r="AF563" s="112"/>
      <c r="AG563" s="112"/>
      <c r="AH563" s="112"/>
      <c r="AI563" s="112"/>
      <c r="AJ563" s="112"/>
      <c r="AK563" s="112"/>
      <c r="AL563" s="112"/>
    </row>
    <row r="564" spans="13:38" x14ac:dyDescent="0.35"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3"/>
      <c r="X564" s="113"/>
      <c r="Y564" s="113"/>
      <c r="Z564" s="113"/>
      <c r="AA564" s="113"/>
      <c r="AB564" s="113"/>
      <c r="AC564" s="113"/>
      <c r="AD564" s="113"/>
      <c r="AE564" s="112"/>
      <c r="AF564" s="112"/>
      <c r="AG564" s="112"/>
      <c r="AH564" s="112"/>
      <c r="AI564" s="112"/>
      <c r="AJ564" s="112"/>
      <c r="AK564" s="112"/>
      <c r="AL564" s="112"/>
    </row>
    <row r="565" spans="13:38" x14ac:dyDescent="0.35"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3"/>
      <c r="X565" s="113"/>
      <c r="Y565" s="113"/>
      <c r="Z565" s="113"/>
      <c r="AA565" s="113"/>
      <c r="AB565" s="113"/>
      <c r="AC565" s="113"/>
      <c r="AD565" s="113"/>
      <c r="AE565" s="112"/>
      <c r="AF565" s="112"/>
      <c r="AG565" s="112"/>
      <c r="AH565" s="112"/>
      <c r="AI565" s="112"/>
      <c r="AJ565" s="112"/>
      <c r="AK565" s="112"/>
      <c r="AL565" s="112"/>
    </row>
    <row r="566" spans="13:38" x14ac:dyDescent="0.35"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3"/>
      <c r="X566" s="113"/>
      <c r="Y566" s="113"/>
      <c r="Z566" s="113"/>
      <c r="AA566" s="113"/>
      <c r="AB566" s="113"/>
      <c r="AC566" s="113"/>
      <c r="AD566" s="113"/>
      <c r="AE566" s="112"/>
      <c r="AF566" s="112"/>
      <c r="AG566" s="112"/>
      <c r="AH566" s="112"/>
      <c r="AI566" s="112"/>
      <c r="AJ566" s="112"/>
      <c r="AK566" s="112"/>
      <c r="AL566" s="112"/>
    </row>
    <row r="567" spans="13:38" x14ac:dyDescent="0.35"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3"/>
      <c r="X567" s="113"/>
      <c r="Y567" s="113"/>
      <c r="Z567" s="113"/>
      <c r="AA567" s="113"/>
      <c r="AB567" s="113"/>
      <c r="AC567" s="113"/>
      <c r="AD567" s="113"/>
      <c r="AE567" s="112"/>
      <c r="AF567" s="112"/>
      <c r="AG567" s="112"/>
      <c r="AH567" s="112"/>
      <c r="AI567" s="112"/>
      <c r="AJ567" s="112"/>
      <c r="AK567" s="112"/>
      <c r="AL567" s="112"/>
    </row>
    <row r="568" spans="13:38" x14ac:dyDescent="0.35"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3"/>
      <c r="X568" s="113"/>
      <c r="Y568" s="113"/>
      <c r="Z568" s="113"/>
      <c r="AA568" s="113"/>
      <c r="AB568" s="113"/>
      <c r="AC568" s="113"/>
      <c r="AD568" s="113"/>
      <c r="AE568" s="112"/>
      <c r="AF568" s="112"/>
      <c r="AG568" s="112"/>
      <c r="AH568" s="112"/>
      <c r="AI568" s="112"/>
      <c r="AJ568" s="112"/>
      <c r="AK568" s="112"/>
      <c r="AL568" s="112"/>
    </row>
    <row r="569" spans="13:38" x14ac:dyDescent="0.35"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3"/>
      <c r="X569" s="113"/>
      <c r="Y569" s="113"/>
      <c r="Z569" s="113"/>
      <c r="AA569" s="113"/>
      <c r="AB569" s="113"/>
      <c r="AC569" s="113"/>
      <c r="AD569" s="113"/>
      <c r="AE569" s="112"/>
      <c r="AF569" s="112"/>
      <c r="AG569" s="112"/>
      <c r="AH569" s="112"/>
      <c r="AI569" s="112"/>
      <c r="AJ569" s="112"/>
      <c r="AK569" s="112"/>
      <c r="AL569" s="112"/>
    </row>
    <row r="570" spans="13:38" x14ac:dyDescent="0.35"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3"/>
      <c r="X570" s="113"/>
      <c r="Y570" s="113"/>
      <c r="Z570" s="113"/>
      <c r="AA570" s="113"/>
      <c r="AB570" s="113"/>
      <c r="AC570" s="113"/>
      <c r="AD570" s="113"/>
      <c r="AE570" s="112"/>
      <c r="AF570" s="112"/>
      <c r="AG570" s="112"/>
      <c r="AH570" s="112"/>
      <c r="AI570" s="112"/>
      <c r="AJ570" s="112"/>
      <c r="AK570" s="112"/>
      <c r="AL570" s="112"/>
    </row>
    <row r="571" spans="13:38" x14ac:dyDescent="0.35"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3"/>
      <c r="X571" s="113"/>
      <c r="Y571" s="113"/>
      <c r="Z571" s="113"/>
      <c r="AA571" s="113"/>
      <c r="AB571" s="113"/>
      <c r="AC571" s="113"/>
      <c r="AD571" s="113"/>
      <c r="AE571" s="112"/>
      <c r="AF571" s="112"/>
      <c r="AG571" s="112"/>
      <c r="AH571" s="112"/>
      <c r="AI571" s="112"/>
      <c r="AJ571" s="112"/>
      <c r="AK571" s="112"/>
      <c r="AL571" s="112"/>
    </row>
    <row r="572" spans="13:38" x14ac:dyDescent="0.35"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3"/>
      <c r="X572" s="113"/>
      <c r="Y572" s="113"/>
      <c r="Z572" s="113"/>
      <c r="AA572" s="113"/>
      <c r="AB572" s="113"/>
      <c r="AC572" s="113"/>
      <c r="AD572" s="113"/>
      <c r="AE572" s="112"/>
      <c r="AF572" s="112"/>
      <c r="AG572" s="112"/>
      <c r="AH572" s="112"/>
      <c r="AI572" s="112"/>
      <c r="AJ572" s="112"/>
      <c r="AK572" s="112"/>
      <c r="AL572" s="112"/>
    </row>
    <row r="573" spans="13:38" x14ac:dyDescent="0.35"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3"/>
      <c r="X573" s="113"/>
      <c r="Y573" s="113"/>
      <c r="Z573" s="113"/>
      <c r="AA573" s="113"/>
      <c r="AB573" s="113"/>
      <c r="AC573" s="113"/>
      <c r="AD573" s="113"/>
      <c r="AE573" s="112"/>
      <c r="AF573" s="112"/>
      <c r="AG573" s="112"/>
      <c r="AH573" s="112"/>
      <c r="AI573" s="112"/>
      <c r="AJ573" s="112"/>
      <c r="AK573" s="112"/>
      <c r="AL573" s="112"/>
    </row>
    <row r="574" spans="13:38" x14ac:dyDescent="0.35"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3"/>
      <c r="X574" s="113"/>
      <c r="Y574" s="113"/>
      <c r="Z574" s="113"/>
      <c r="AA574" s="113"/>
      <c r="AB574" s="113"/>
      <c r="AC574" s="113"/>
      <c r="AD574" s="113"/>
      <c r="AE574" s="112"/>
      <c r="AF574" s="112"/>
      <c r="AG574" s="112"/>
      <c r="AH574" s="112"/>
      <c r="AI574" s="112"/>
      <c r="AJ574" s="112"/>
      <c r="AK574" s="112"/>
      <c r="AL574" s="112"/>
    </row>
    <row r="575" spans="13:38" x14ac:dyDescent="0.35"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3"/>
      <c r="X575" s="113"/>
      <c r="Y575" s="113"/>
      <c r="Z575" s="113"/>
      <c r="AA575" s="113"/>
      <c r="AB575" s="113"/>
      <c r="AC575" s="113"/>
      <c r="AD575" s="113"/>
      <c r="AE575" s="112"/>
      <c r="AF575" s="112"/>
      <c r="AG575" s="112"/>
      <c r="AH575" s="112"/>
      <c r="AI575" s="112"/>
      <c r="AJ575" s="112"/>
      <c r="AK575" s="112"/>
      <c r="AL575" s="112"/>
    </row>
    <row r="576" spans="13:38" x14ac:dyDescent="0.35"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3"/>
      <c r="X576" s="113"/>
      <c r="Y576" s="113"/>
      <c r="Z576" s="113"/>
      <c r="AA576" s="113"/>
      <c r="AB576" s="113"/>
      <c r="AC576" s="113"/>
      <c r="AD576" s="113"/>
      <c r="AE576" s="112"/>
      <c r="AF576" s="112"/>
      <c r="AG576" s="112"/>
      <c r="AH576" s="112"/>
      <c r="AI576" s="112"/>
      <c r="AJ576" s="112"/>
      <c r="AK576" s="112"/>
      <c r="AL576" s="112"/>
    </row>
    <row r="577" spans="13:38" x14ac:dyDescent="0.35"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3"/>
      <c r="X577" s="113"/>
      <c r="Y577" s="113"/>
      <c r="Z577" s="113"/>
      <c r="AA577" s="113"/>
      <c r="AB577" s="113"/>
      <c r="AC577" s="113"/>
      <c r="AD577" s="113"/>
      <c r="AE577" s="112"/>
      <c r="AF577" s="112"/>
      <c r="AG577" s="112"/>
      <c r="AH577" s="112"/>
      <c r="AI577" s="112"/>
      <c r="AJ577" s="112"/>
      <c r="AK577" s="112"/>
      <c r="AL577" s="112"/>
    </row>
    <row r="578" spans="13:38" x14ac:dyDescent="0.35"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3"/>
      <c r="X578" s="113"/>
      <c r="Y578" s="113"/>
      <c r="Z578" s="113"/>
      <c r="AA578" s="113"/>
      <c r="AB578" s="113"/>
      <c r="AC578" s="113"/>
      <c r="AD578" s="113"/>
      <c r="AE578" s="112"/>
      <c r="AF578" s="112"/>
      <c r="AG578" s="112"/>
      <c r="AH578" s="112"/>
      <c r="AI578" s="112"/>
      <c r="AJ578" s="112"/>
      <c r="AK578" s="112"/>
      <c r="AL578" s="112"/>
    </row>
    <row r="579" spans="13:38" x14ac:dyDescent="0.35"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3"/>
      <c r="X579" s="113"/>
      <c r="Y579" s="113"/>
      <c r="Z579" s="113"/>
      <c r="AA579" s="113"/>
      <c r="AB579" s="113"/>
      <c r="AC579" s="113"/>
      <c r="AD579" s="113"/>
      <c r="AE579" s="112"/>
      <c r="AF579" s="112"/>
      <c r="AG579" s="112"/>
      <c r="AH579" s="112"/>
      <c r="AI579" s="112"/>
      <c r="AJ579" s="112"/>
      <c r="AK579" s="112"/>
      <c r="AL579" s="112"/>
    </row>
    <row r="580" spans="13:38" x14ac:dyDescent="0.35"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3"/>
      <c r="X580" s="113"/>
      <c r="Y580" s="113"/>
      <c r="Z580" s="113"/>
      <c r="AA580" s="113"/>
      <c r="AB580" s="113"/>
      <c r="AC580" s="113"/>
      <c r="AD580" s="113"/>
      <c r="AE580" s="112"/>
      <c r="AF580" s="112"/>
      <c r="AG580" s="112"/>
      <c r="AH580" s="112"/>
      <c r="AI580" s="112"/>
      <c r="AJ580" s="112"/>
      <c r="AK580" s="112"/>
      <c r="AL580" s="112"/>
    </row>
    <row r="581" spans="13:38" x14ac:dyDescent="0.35"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3"/>
      <c r="X581" s="113"/>
      <c r="Y581" s="113"/>
      <c r="Z581" s="113"/>
      <c r="AA581" s="113"/>
      <c r="AB581" s="113"/>
      <c r="AC581" s="113"/>
      <c r="AD581" s="113"/>
      <c r="AE581" s="112"/>
      <c r="AF581" s="112"/>
      <c r="AG581" s="112"/>
      <c r="AH581" s="112"/>
      <c r="AI581" s="112"/>
      <c r="AJ581" s="112"/>
      <c r="AK581" s="112"/>
      <c r="AL581" s="112"/>
    </row>
    <row r="582" spans="13:38" x14ac:dyDescent="0.35"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3"/>
      <c r="X582" s="113"/>
      <c r="Y582" s="113"/>
      <c r="Z582" s="113"/>
      <c r="AA582" s="113"/>
      <c r="AB582" s="113"/>
      <c r="AC582" s="113"/>
      <c r="AD582" s="113"/>
      <c r="AE582" s="112"/>
      <c r="AF582" s="112"/>
      <c r="AG582" s="112"/>
      <c r="AH582" s="112"/>
      <c r="AI582" s="112"/>
      <c r="AJ582" s="112"/>
      <c r="AK582" s="112"/>
      <c r="AL582" s="112"/>
    </row>
    <row r="583" spans="13:38" x14ac:dyDescent="0.35"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3"/>
      <c r="X583" s="113"/>
      <c r="Y583" s="113"/>
      <c r="Z583" s="113"/>
      <c r="AA583" s="113"/>
      <c r="AB583" s="113"/>
      <c r="AC583" s="113"/>
      <c r="AD583" s="113"/>
      <c r="AE583" s="112"/>
      <c r="AF583" s="112"/>
      <c r="AG583" s="112"/>
      <c r="AH583" s="112"/>
      <c r="AI583" s="112"/>
      <c r="AJ583" s="112"/>
      <c r="AK583" s="112"/>
      <c r="AL583" s="112"/>
    </row>
    <row r="584" spans="13:38" x14ac:dyDescent="0.35"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3"/>
      <c r="X584" s="113"/>
      <c r="Y584" s="113"/>
      <c r="Z584" s="113"/>
      <c r="AA584" s="113"/>
      <c r="AB584" s="113"/>
      <c r="AC584" s="113"/>
      <c r="AD584" s="113"/>
      <c r="AE584" s="112"/>
      <c r="AF584" s="112"/>
      <c r="AG584" s="112"/>
      <c r="AH584" s="112"/>
      <c r="AI584" s="112"/>
      <c r="AJ584" s="112"/>
      <c r="AK584" s="112"/>
      <c r="AL584" s="112"/>
    </row>
    <row r="585" spans="13:38" x14ac:dyDescent="0.35"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3"/>
      <c r="X585" s="113"/>
      <c r="Y585" s="113"/>
      <c r="Z585" s="113"/>
      <c r="AA585" s="113"/>
      <c r="AB585" s="113"/>
      <c r="AC585" s="113"/>
      <c r="AD585" s="113"/>
      <c r="AE585" s="112"/>
      <c r="AF585" s="112"/>
      <c r="AG585" s="112"/>
      <c r="AH585" s="112"/>
      <c r="AI585" s="112"/>
      <c r="AJ585" s="112"/>
      <c r="AK585" s="112"/>
      <c r="AL585" s="112"/>
    </row>
    <row r="586" spans="13:38" x14ac:dyDescent="0.35"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3"/>
      <c r="X586" s="113"/>
      <c r="Y586" s="113"/>
      <c r="Z586" s="113"/>
      <c r="AA586" s="113"/>
      <c r="AB586" s="113"/>
      <c r="AC586" s="113"/>
      <c r="AD586" s="113"/>
      <c r="AE586" s="112"/>
      <c r="AF586" s="112"/>
      <c r="AG586" s="112"/>
      <c r="AH586" s="112"/>
      <c r="AI586" s="112"/>
      <c r="AJ586" s="112"/>
      <c r="AK586" s="112"/>
      <c r="AL586" s="112"/>
    </row>
    <row r="587" spans="13:38" x14ac:dyDescent="0.35"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3"/>
      <c r="X587" s="113"/>
      <c r="Y587" s="113"/>
      <c r="Z587" s="113"/>
      <c r="AA587" s="113"/>
      <c r="AB587" s="113"/>
      <c r="AC587" s="113"/>
      <c r="AD587" s="113"/>
      <c r="AE587" s="112"/>
      <c r="AF587" s="112"/>
      <c r="AG587" s="112"/>
      <c r="AH587" s="112"/>
      <c r="AI587" s="112"/>
      <c r="AJ587" s="112"/>
      <c r="AK587" s="112"/>
      <c r="AL587" s="112"/>
    </row>
    <row r="588" spans="13:38" x14ac:dyDescent="0.35"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3"/>
      <c r="X588" s="113"/>
      <c r="Y588" s="113"/>
      <c r="Z588" s="113"/>
      <c r="AA588" s="113"/>
      <c r="AB588" s="113"/>
      <c r="AC588" s="113"/>
      <c r="AD588" s="113"/>
      <c r="AE588" s="112"/>
      <c r="AF588" s="112"/>
      <c r="AG588" s="112"/>
      <c r="AH588" s="112"/>
      <c r="AI588" s="112"/>
      <c r="AJ588" s="112"/>
      <c r="AK588" s="112"/>
      <c r="AL588" s="112"/>
    </row>
    <row r="589" spans="13:38" x14ac:dyDescent="0.35"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3"/>
      <c r="X589" s="113"/>
      <c r="Y589" s="113"/>
      <c r="Z589" s="113"/>
      <c r="AA589" s="113"/>
      <c r="AB589" s="113"/>
      <c r="AC589" s="113"/>
      <c r="AD589" s="113"/>
      <c r="AE589" s="112"/>
      <c r="AF589" s="112"/>
      <c r="AG589" s="112"/>
      <c r="AH589" s="112"/>
      <c r="AI589" s="112"/>
      <c r="AJ589" s="112"/>
      <c r="AK589" s="112"/>
      <c r="AL589" s="112"/>
    </row>
    <row r="590" spans="13:38" x14ac:dyDescent="0.35"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3"/>
      <c r="X590" s="113"/>
      <c r="Y590" s="113"/>
      <c r="Z590" s="113"/>
      <c r="AA590" s="113"/>
      <c r="AB590" s="113"/>
      <c r="AC590" s="113"/>
      <c r="AD590" s="113"/>
      <c r="AE590" s="112"/>
      <c r="AF590" s="112"/>
      <c r="AG590" s="112"/>
      <c r="AH590" s="112"/>
      <c r="AI590" s="112"/>
      <c r="AJ590" s="112"/>
      <c r="AK590" s="112"/>
      <c r="AL590" s="112"/>
    </row>
    <row r="591" spans="13:38" x14ac:dyDescent="0.35"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3"/>
      <c r="X591" s="113"/>
      <c r="Y591" s="113"/>
      <c r="Z591" s="113"/>
      <c r="AA591" s="113"/>
      <c r="AB591" s="113"/>
      <c r="AC591" s="113"/>
      <c r="AD591" s="113"/>
      <c r="AE591" s="112"/>
      <c r="AF591" s="112"/>
      <c r="AG591" s="112"/>
      <c r="AH591" s="112"/>
      <c r="AI591" s="112"/>
      <c r="AJ591" s="112"/>
      <c r="AK591" s="112"/>
      <c r="AL591" s="112"/>
    </row>
    <row r="592" spans="13:38" x14ac:dyDescent="0.35"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3"/>
      <c r="X592" s="113"/>
      <c r="Y592" s="113"/>
      <c r="Z592" s="113"/>
      <c r="AA592" s="113"/>
      <c r="AB592" s="113"/>
      <c r="AC592" s="113"/>
      <c r="AD592" s="113"/>
      <c r="AE592" s="112"/>
      <c r="AF592" s="112"/>
      <c r="AG592" s="112"/>
      <c r="AH592" s="112"/>
      <c r="AI592" s="112"/>
      <c r="AJ592" s="112"/>
      <c r="AK592" s="112"/>
      <c r="AL592" s="112"/>
    </row>
    <row r="593" spans="13:38" x14ac:dyDescent="0.35"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3"/>
      <c r="X593" s="113"/>
      <c r="Y593" s="113"/>
      <c r="Z593" s="113"/>
      <c r="AA593" s="113"/>
      <c r="AB593" s="113"/>
      <c r="AC593" s="113"/>
      <c r="AD593" s="113"/>
      <c r="AE593" s="112"/>
      <c r="AF593" s="112"/>
      <c r="AG593" s="112"/>
      <c r="AH593" s="112"/>
      <c r="AI593" s="112"/>
      <c r="AJ593" s="112"/>
      <c r="AK593" s="112"/>
      <c r="AL593" s="112"/>
    </row>
    <row r="594" spans="13:38" x14ac:dyDescent="0.35"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3"/>
      <c r="X594" s="113"/>
      <c r="Y594" s="113"/>
      <c r="Z594" s="113"/>
      <c r="AA594" s="113"/>
      <c r="AB594" s="113"/>
      <c r="AC594" s="113"/>
      <c r="AD594" s="113"/>
      <c r="AE594" s="112"/>
      <c r="AF594" s="112"/>
      <c r="AG594" s="112"/>
      <c r="AH594" s="112"/>
      <c r="AI594" s="112"/>
      <c r="AJ594" s="112"/>
      <c r="AK594" s="112"/>
      <c r="AL594" s="112"/>
    </row>
    <row r="595" spans="13:38" x14ac:dyDescent="0.35"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3"/>
      <c r="X595" s="113"/>
      <c r="Y595" s="113"/>
      <c r="Z595" s="113"/>
      <c r="AA595" s="113"/>
      <c r="AB595" s="113"/>
      <c r="AC595" s="113"/>
      <c r="AD595" s="113"/>
      <c r="AE595" s="112"/>
      <c r="AF595" s="112"/>
      <c r="AG595" s="112"/>
      <c r="AH595" s="112"/>
      <c r="AI595" s="112"/>
      <c r="AJ595" s="112"/>
      <c r="AK595" s="112"/>
      <c r="AL595" s="112"/>
    </row>
    <row r="596" spans="13:38" x14ac:dyDescent="0.35"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3"/>
      <c r="X596" s="113"/>
      <c r="Y596" s="113"/>
      <c r="Z596" s="113"/>
      <c r="AA596" s="113"/>
      <c r="AB596" s="113"/>
      <c r="AC596" s="113"/>
      <c r="AD596" s="113"/>
      <c r="AE596" s="112"/>
      <c r="AF596" s="112"/>
      <c r="AG596" s="112"/>
      <c r="AH596" s="112"/>
      <c r="AI596" s="112"/>
      <c r="AJ596" s="112"/>
      <c r="AK596" s="112"/>
      <c r="AL596" s="112"/>
    </row>
    <row r="597" spans="13:38" x14ac:dyDescent="0.35"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3"/>
      <c r="X597" s="113"/>
      <c r="Y597" s="113"/>
      <c r="Z597" s="113"/>
      <c r="AA597" s="113"/>
      <c r="AB597" s="113"/>
      <c r="AC597" s="113"/>
      <c r="AD597" s="113"/>
      <c r="AE597" s="112"/>
      <c r="AF597" s="112"/>
      <c r="AG597" s="112"/>
      <c r="AH597" s="112"/>
      <c r="AI597" s="112"/>
      <c r="AJ597" s="112"/>
      <c r="AK597" s="112"/>
      <c r="AL597" s="112"/>
    </row>
    <row r="598" spans="13:38" x14ac:dyDescent="0.35"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3"/>
      <c r="X598" s="113"/>
      <c r="Y598" s="113"/>
      <c r="Z598" s="113"/>
      <c r="AA598" s="113"/>
      <c r="AB598" s="113"/>
      <c r="AC598" s="113"/>
      <c r="AD598" s="113"/>
      <c r="AE598" s="112"/>
      <c r="AF598" s="112"/>
      <c r="AG598" s="112"/>
      <c r="AH598" s="112"/>
      <c r="AI598" s="112"/>
      <c r="AJ598" s="112"/>
      <c r="AK598" s="112"/>
      <c r="AL598" s="112"/>
    </row>
    <row r="599" spans="13:38" x14ac:dyDescent="0.35"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3"/>
      <c r="X599" s="113"/>
      <c r="Y599" s="113"/>
      <c r="Z599" s="113"/>
      <c r="AA599" s="113"/>
      <c r="AB599" s="113"/>
      <c r="AC599" s="113"/>
      <c r="AD599" s="113"/>
      <c r="AE599" s="112"/>
      <c r="AF599" s="112"/>
      <c r="AG599" s="112"/>
      <c r="AH599" s="112"/>
      <c r="AI599" s="112"/>
      <c r="AJ599" s="112"/>
      <c r="AK599" s="112"/>
      <c r="AL599" s="112"/>
    </row>
    <row r="600" spans="13:38" x14ac:dyDescent="0.35"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3"/>
      <c r="X600" s="113"/>
      <c r="Y600" s="113"/>
      <c r="Z600" s="113"/>
      <c r="AA600" s="113"/>
      <c r="AB600" s="113"/>
      <c r="AC600" s="113"/>
      <c r="AD600" s="113"/>
      <c r="AE600" s="112"/>
      <c r="AF600" s="112"/>
      <c r="AG600" s="112"/>
      <c r="AH600" s="112"/>
      <c r="AI600" s="112"/>
      <c r="AJ600" s="112"/>
      <c r="AK600" s="112"/>
      <c r="AL600" s="112"/>
    </row>
    <row r="601" spans="13:38" x14ac:dyDescent="0.35"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3"/>
      <c r="X601" s="113"/>
      <c r="Y601" s="113"/>
      <c r="Z601" s="113"/>
      <c r="AA601" s="113"/>
      <c r="AB601" s="113"/>
      <c r="AC601" s="113"/>
      <c r="AD601" s="113"/>
      <c r="AE601" s="112"/>
      <c r="AF601" s="112"/>
      <c r="AG601" s="112"/>
      <c r="AH601" s="112"/>
      <c r="AI601" s="112"/>
      <c r="AJ601" s="112"/>
      <c r="AK601" s="112"/>
      <c r="AL601" s="112"/>
    </row>
    <row r="602" spans="13:38" x14ac:dyDescent="0.35"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3"/>
      <c r="X602" s="113"/>
      <c r="Y602" s="113"/>
      <c r="Z602" s="113"/>
      <c r="AA602" s="113"/>
      <c r="AB602" s="113"/>
      <c r="AC602" s="113"/>
      <c r="AD602" s="113"/>
      <c r="AE602" s="112"/>
      <c r="AF602" s="112"/>
      <c r="AG602" s="112"/>
      <c r="AH602" s="112"/>
      <c r="AI602" s="112"/>
      <c r="AJ602" s="112"/>
      <c r="AK602" s="112"/>
      <c r="AL602" s="112"/>
    </row>
    <row r="603" spans="13:38" x14ac:dyDescent="0.35"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3"/>
      <c r="X603" s="113"/>
      <c r="Y603" s="113"/>
      <c r="Z603" s="113"/>
      <c r="AA603" s="113"/>
      <c r="AB603" s="113"/>
      <c r="AC603" s="113"/>
      <c r="AD603" s="113"/>
      <c r="AE603" s="112"/>
      <c r="AF603" s="112"/>
      <c r="AG603" s="112"/>
      <c r="AH603" s="112"/>
      <c r="AI603" s="112"/>
      <c r="AJ603" s="112"/>
      <c r="AK603" s="112"/>
      <c r="AL603" s="112"/>
    </row>
    <row r="604" spans="13:38" x14ac:dyDescent="0.35"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3"/>
      <c r="X604" s="113"/>
      <c r="Y604" s="113"/>
      <c r="Z604" s="113"/>
      <c r="AA604" s="113"/>
      <c r="AB604" s="113"/>
      <c r="AC604" s="113"/>
      <c r="AD604" s="113"/>
      <c r="AE604" s="112"/>
      <c r="AF604" s="112"/>
      <c r="AG604" s="112"/>
      <c r="AH604" s="112"/>
      <c r="AI604" s="112"/>
      <c r="AJ604" s="112"/>
      <c r="AK604" s="112"/>
      <c r="AL604" s="112"/>
    </row>
    <row r="605" spans="13:38" x14ac:dyDescent="0.35"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3"/>
      <c r="X605" s="113"/>
      <c r="Y605" s="113"/>
      <c r="Z605" s="113"/>
      <c r="AA605" s="113"/>
      <c r="AB605" s="113"/>
      <c r="AC605" s="113"/>
      <c r="AD605" s="113"/>
      <c r="AE605" s="112"/>
      <c r="AF605" s="112"/>
      <c r="AG605" s="112"/>
      <c r="AH605" s="112"/>
      <c r="AI605" s="112"/>
      <c r="AJ605" s="112"/>
      <c r="AK605" s="112"/>
      <c r="AL605" s="112"/>
    </row>
    <row r="606" spans="13:38" x14ac:dyDescent="0.35"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3"/>
      <c r="X606" s="113"/>
      <c r="Y606" s="113"/>
      <c r="Z606" s="113"/>
      <c r="AA606" s="113"/>
      <c r="AB606" s="113"/>
      <c r="AC606" s="113"/>
      <c r="AD606" s="113"/>
      <c r="AE606" s="112"/>
      <c r="AF606" s="112"/>
      <c r="AG606" s="112"/>
      <c r="AH606" s="112"/>
      <c r="AI606" s="112"/>
      <c r="AJ606" s="112"/>
      <c r="AK606" s="112"/>
      <c r="AL606" s="112"/>
    </row>
    <row r="607" spans="13:38" x14ac:dyDescent="0.35"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3"/>
      <c r="X607" s="113"/>
      <c r="Y607" s="113"/>
      <c r="Z607" s="113"/>
      <c r="AA607" s="113"/>
      <c r="AB607" s="113"/>
      <c r="AC607" s="113"/>
      <c r="AD607" s="113"/>
      <c r="AE607" s="112"/>
      <c r="AF607" s="112"/>
      <c r="AG607" s="112"/>
      <c r="AH607" s="112"/>
      <c r="AI607" s="112"/>
      <c r="AJ607" s="112"/>
      <c r="AK607" s="112"/>
      <c r="AL607" s="112"/>
    </row>
    <row r="608" spans="13:38" x14ac:dyDescent="0.35"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3"/>
      <c r="X608" s="113"/>
      <c r="Y608" s="113"/>
      <c r="Z608" s="113"/>
      <c r="AA608" s="113"/>
      <c r="AB608" s="113"/>
      <c r="AC608" s="113"/>
      <c r="AD608" s="113"/>
      <c r="AE608" s="112"/>
      <c r="AF608" s="112"/>
      <c r="AG608" s="112"/>
      <c r="AH608" s="112"/>
      <c r="AI608" s="112"/>
      <c r="AJ608" s="112"/>
      <c r="AK608" s="112"/>
      <c r="AL608" s="112"/>
    </row>
    <row r="609" spans="13:38" x14ac:dyDescent="0.35"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3"/>
      <c r="X609" s="113"/>
      <c r="Y609" s="113"/>
      <c r="Z609" s="113"/>
      <c r="AA609" s="113"/>
      <c r="AB609" s="113"/>
      <c r="AC609" s="113"/>
      <c r="AD609" s="113"/>
      <c r="AE609" s="112"/>
      <c r="AF609" s="112"/>
      <c r="AG609" s="112"/>
      <c r="AH609" s="112"/>
      <c r="AI609" s="112"/>
      <c r="AJ609" s="112"/>
      <c r="AK609" s="112"/>
      <c r="AL609" s="112"/>
    </row>
    <row r="610" spans="13:38" x14ac:dyDescent="0.35"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3"/>
      <c r="X610" s="113"/>
      <c r="Y610" s="113"/>
      <c r="Z610" s="113"/>
      <c r="AA610" s="113"/>
      <c r="AB610" s="113"/>
      <c r="AC610" s="113"/>
      <c r="AD610" s="113"/>
      <c r="AE610" s="112"/>
      <c r="AF610" s="112"/>
      <c r="AG610" s="112"/>
      <c r="AH610" s="112"/>
      <c r="AI610" s="112"/>
      <c r="AJ610" s="112"/>
      <c r="AK610" s="112"/>
      <c r="AL610" s="112"/>
    </row>
    <row r="611" spans="13:38" x14ac:dyDescent="0.35"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3"/>
      <c r="X611" s="113"/>
      <c r="Y611" s="113"/>
      <c r="Z611" s="113"/>
      <c r="AA611" s="113"/>
      <c r="AB611" s="113"/>
      <c r="AC611" s="113"/>
      <c r="AD611" s="113"/>
      <c r="AE611" s="112"/>
      <c r="AF611" s="112"/>
      <c r="AG611" s="112"/>
      <c r="AH611" s="112"/>
      <c r="AI611" s="112"/>
      <c r="AJ611" s="112"/>
      <c r="AK611" s="112"/>
      <c r="AL611" s="112"/>
    </row>
    <row r="612" spans="13:38" x14ac:dyDescent="0.35"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3"/>
      <c r="X612" s="113"/>
      <c r="Y612" s="113"/>
      <c r="Z612" s="113"/>
      <c r="AA612" s="113"/>
      <c r="AB612" s="113"/>
      <c r="AC612" s="113"/>
      <c r="AD612" s="113"/>
      <c r="AE612" s="112"/>
      <c r="AF612" s="112"/>
      <c r="AG612" s="112"/>
      <c r="AH612" s="112"/>
      <c r="AI612" s="112"/>
      <c r="AJ612" s="112"/>
      <c r="AK612" s="112"/>
      <c r="AL612" s="112"/>
    </row>
    <row r="613" spans="13:38" x14ac:dyDescent="0.35"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3"/>
      <c r="X613" s="113"/>
      <c r="Y613" s="113"/>
      <c r="Z613" s="113"/>
      <c r="AA613" s="113"/>
      <c r="AB613" s="113"/>
      <c r="AC613" s="113"/>
      <c r="AD613" s="113"/>
      <c r="AE613" s="112"/>
      <c r="AF613" s="112"/>
      <c r="AG613" s="112"/>
      <c r="AH613" s="112"/>
      <c r="AI613" s="112"/>
      <c r="AJ613" s="112"/>
      <c r="AK613" s="112"/>
      <c r="AL613" s="112"/>
    </row>
    <row r="614" spans="13:38" x14ac:dyDescent="0.35"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3"/>
      <c r="X614" s="113"/>
      <c r="Y614" s="113"/>
      <c r="Z614" s="113"/>
      <c r="AA614" s="113"/>
      <c r="AB614" s="113"/>
      <c r="AC614" s="113"/>
      <c r="AD614" s="113"/>
      <c r="AE614" s="112"/>
      <c r="AF614" s="112"/>
      <c r="AG614" s="112"/>
      <c r="AH614" s="112"/>
      <c r="AI614" s="112"/>
      <c r="AJ614" s="112"/>
      <c r="AK614" s="112"/>
      <c r="AL614" s="112"/>
    </row>
    <row r="615" spans="13:38" x14ac:dyDescent="0.35"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3"/>
      <c r="X615" s="113"/>
      <c r="Y615" s="113"/>
      <c r="Z615" s="113"/>
      <c r="AA615" s="113"/>
      <c r="AB615" s="113"/>
      <c r="AC615" s="113"/>
      <c r="AD615" s="113"/>
      <c r="AE615" s="112"/>
      <c r="AF615" s="112"/>
      <c r="AG615" s="112"/>
      <c r="AH615" s="112"/>
      <c r="AI615" s="112"/>
      <c r="AJ615" s="112"/>
      <c r="AK615" s="112"/>
      <c r="AL615" s="112"/>
    </row>
    <row r="616" spans="13:38" x14ac:dyDescent="0.35"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3"/>
      <c r="X616" s="113"/>
      <c r="Y616" s="113"/>
      <c r="Z616" s="113"/>
      <c r="AA616" s="113"/>
      <c r="AB616" s="113"/>
      <c r="AC616" s="113"/>
      <c r="AD616" s="113"/>
      <c r="AE616" s="112"/>
      <c r="AF616" s="112"/>
      <c r="AG616" s="112"/>
      <c r="AH616" s="112"/>
      <c r="AI616" s="112"/>
      <c r="AJ616" s="112"/>
      <c r="AK616" s="112"/>
      <c r="AL616" s="112"/>
    </row>
    <row r="617" spans="13:38" x14ac:dyDescent="0.35"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3"/>
      <c r="X617" s="113"/>
      <c r="Y617" s="113"/>
      <c r="Z617" s="113"/>
      <c r="AA617" s="113"/>
      <c r="AB617" s="113"/>
      <c r="AC617" s="113"/>
      <c r="AD617" s="113"/>
      <c r="AE617" s="112"/>
      <c r="AF617" s="112"/>
      <c r="AG617" s="112"/>
      <c r="AH617" s="112"/>
      <c r="AI617" s="112"/>
      <c r="AJ617" s="112"/>
      <c r="AK617" s="112"/>
      <c r="AL617" s="112"/>
    </row>
    <row r="618" spans="13:38" x14ac:dyDescent="0.35"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3"/>
      <c r="X618" s="113"/>
      <c r="Y618" s="113"/>
      <c r="Z618" s="113"/>
      <c r="AA618" s="113"/>
      <c r="AB618" s="113"/>
      <c r="AC618" s="113"/>
      <c r="AD618" s="113"/>
      <c r="AE618" s="112"/>
      <c r="AF618" s="112"/>
      <c r="AG618" s="112"/>
      <c r="AH618" s="112"/>
      <c r="AI618" s="112"/>
      <c r="AJ618" s="112"/>
      <c r="AK618" s="112"/>
      <c r="AL618" s="112"/>
    </row>
    <row r="619" spans="13:38" x14ac:dyDescent="0.35"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3"/>
      <c r="X619" s="113"/>
      <c r="Y619" s="113"/>
      <c r="Z619" s="113"/>
      <c r="AA619" s="113"/>
      <c r="AB619" s="113"/>
      <c r="AC619" s="113"/>
      <c r="AD619" s="113"/>
      <c r="AE619" s="112"/>
      <c r="AF619" s="112"/>
      <c r="AG619" s="112"/>
      <c r="AH619" s="112"/>
      <c r="AI619" s="112"/>
      <c r="AJ619" s="112"/>
      <c r="AK619" s="112"/>
      <c r="AL619" s="112"/>
    </row>
    <row r="620" spans="13:38" x14ac:dyDescent="0.35"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3"/>
      <c r="X620" s="113"/>
      <c r="Y620" s="113"/>
      <c r="Z620" s="113"/>
      <c r="AA620" s="113"/>
      <c r="AB620" s="113"/>
      <c r="AC620" s="113"/>
      <c r="AD620" s="113"/>
      <c r="AE620" s="112"/>
      <c r="AF620" s="112"/>
      <c r="AG620" s="112"/>
      <c r="AH620" s="112"/>
      <c r="AI620" s="112"/>
      <c r="AJ620" s="112"/>
      <c r="AK620" s="112"/>
      <c r="AL620" s="112"/>
    </row>
    <row r="621" spans="13:38" x14ac:dyDescent="0.35"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3"/>
      <c r="X621" s="113"/>
      <c r="Y621" s="113"/>
      <c r="Z621" s="113"/>
      <c r="AA621" s="113"/>
      <c r="AB621" s="113"/>
      <c r="AC621" s="113"/>
      <c r="AD621" s="113"/>
      <c r="AE621" s="112"/>
      <c r="AF621" s="112"/>
      <c r="AG621" s="112"/>
      <c r="AH621" s="112"/>
      <c r="AI621" s="112"/>
      <c r="AJ621" s="112"/>
      <c r="AK621" s="112"/>
      <c r="AL621" s="112"/>
    </row>
    <row r="622" spans="13:38" x14ac:dyDescent="0.35"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3"/>
      <c r="X622" s="113"/>
      <c r="Y622" s="113"/>
      <c r="Z622" s="113"/>
      <c r="AA622" s="113"/>
      <c r="AB622" s="113"/>
      <c r="AC622" s="113"/>
      <c r="AD622" s="113"/>
      <c r="AE622" s="112"/>
      <c r="AF622" s="112"/>
      <c r="AG622" s="112"/>
      <c r="AH622" s="112"/>
      <c r="AI622" s="112"/>
      <c r="AJ622" s="112"/>
      <c r="AK622" s="112"/>
      <c r="AL622" s="112"/>
    </row>
    <row r="623" spans="13:38" x14ac:dyDescent="0.35"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3"/>
      <c r="X623" s="113"/>
      <c r="Y623" s="113"/>
      <c r="Z623" s="113"/>
      <c r="AA623" s="113"/>
      <c r="AB623" s="113"/>
      <c r="AC623" s="113"/>
      <c r="AD623" s="113"/>
      <c r="AE623" s="112"/>
      <c r="AF623" s="112"/>
      <c r="AG623" s="112"/>
      <c r="AH623" s="112"/>
      <c r="AI623" s="112"/>
      <c r="AJ623" s="112"/>
      <c r="AK623" s="112"/>
      <c r="AL623" s="112"/>
    </row>
    <row r="624" spans="13:38" x14ac:dyDescent="0.35"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3"/>
      <c r="X624" s="113"/>
      <c r="Y624" s="113"/>
      <c r="Z624" s="113"/>
      <c r="AA624" s="113"/>
      <c r="AB624" s="113"/>
      <c r="AC624" s="113"/>
      <c r="AD624" s="113"/>
      <c r="AE624" s="112"/>
      <c r="AF624" s="112"/>
      <c r="AG624" s="112"/>
      <c r="AH624" s="112"/>
      <c r="AI624" s="112"/>
      <c r="AJ624" s="112"/>
      <c r="AK624" s="112"/>
      <c r="AL624" s="112"/>
    </row>
    <row r="625" spans="13:38" x14ac:dyDescent="0.35"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3"/>
      <c r="X625" s="113"/>
      <c r="Y625" s="113"/>
      <c r="Z625" s="113"/>
      <c r="AA625" s="113"/>
      <c r="AB625" s="113"/>
      <c r="AC625" s="113"/>
      <c r="AD625" s="113"/>
      <c r="AE625" s="112"/>
      <c r="AF625" s="112"/>
      <c r="AG625" s="112"/>
      <c r="AH625" s="112"/>
      <c r="AI625" s="112"/>
      <c r="AJ625" s="112"/>
      <c r="AK625" s="112"/>
      <c r="AL625" s="112"/>
    </row>
    <row r="626" spans="13:38" x14ac:dyDescent="0.35"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3"/>
      <c r="X626" s="113"/>
      <c r="Y626" s="113"/>
      <c r="Z626" s="113"/>
      <c r="AA626" s="113"/>
      <c r="AB626" s="113"/>
      <c r="AC626" s="113"/>
      <c r="AD626" s="113"/>
      <c r="AE626" s="112"/>
      <c r="AF626" s="112"/>
      <c r="AG626" s="112"/>
      <c r="AH626" s="112"/>
      <c r="AI626" s="112"/>
      <c r="AJ626" s="112"/>
      <c r="AK626" s="112"/>
      <c r="AL626" s="112"/>
    </row>
    <row r="627" spans="13:38" x14ac:dyDescent="0.35"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3"/>
      <c r="X627" s="113"/>
      <c r="Y627" s="113"/>
      <c r="Z627" s="113"/>
      <c r="AA627" s="113"/>
      <c r="AB627" s="113"/>
      <c r="AC627" s="113"/>
      <c r="AD627" s="113"/>
      <c r="AE627" s="112"/>
      <c r="AF627" s="112"/>
      <c r="AG627" s="112"/>
      <c r="AH627" s="112"/>
      <c r="AI627" s="112"/>
      <c r="AJ627" s="112"/>
      <c r="AK627" s="112"/>
      <c r="AL627" s="112"/>
    </row>
    <row r="628" spans="13:38" x14ac:dyDescent="0.35"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3"/>
      <c r="X628" s="113"/>
      <c r="Y628" s="113"/>
      <c r="Z628" s="113"/>
      <c r="AA628" s="113"/>
      <c r="AB628" s="113"/>
      <c r="AC628" s="113"/>
      <c r="AD628" s="113"/>
      <c r="AE628" s="112"/>
      <c r="AF628" s="112"/>
      <c r="AG628" s="112"/>
      <c r="AH628" s="112"/>
      <c r="AI628" s="112"/>
      <c r="AJ628" s="112"/>
      <c r="AK628" s="112"/>
      <c r="AL628" s="112"/>
    </row>
    <row r="629" spans="13:38" x14ac:dyDescent="0.35"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3"/>
      <c r="X629" s="113"/>
      <c r="Y629" s="113"/>
      <c r="Z629" s="113"/>
      <c r="AA629" s="113"/>
      <c r="AB629" s="113"/>
      <c r="AC629" s="113"/>
      <c r="AD629" s="113"/>
      <c r="AE629" s="112"/>
      <c r="AF629" s="112"/>
      <c r="AG629" s="112"/>
      <c r="AH629" s="112"/>
      <c r="AI629" s="112"/>
      <c r="AJ629" s="112"/>
      <c r="AK629" s="112"/>
      <c r="AL629" s="112"/>
    </row>
    <row r="630" spans="13:38" x14ac:dyDescent="0.35"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3"/>
      <c r="X630" s="113"/>
      <c r="Y630" s="113"/>
      <c r="Z630" s="113"/>
      <c r="AA630" s="113"/>
      <c r="AB630" s="113"/>
      <c r="AC630" s="113"/>
      <c r="AD630" s="113"/>
      <c r="AE630" s="112"/>
      <c r="AF630" s="112"/>
      <c r="AG630" s="112"/>
      <c r="AH630" s="112"/>
      <c r="AI630" s="112"/>
      <c r="AJ630" s="112"/>
      <c r="AK630" s="112"/>
      <c r="AL630" s="112"/>
    </row>
    <row r="631" spans="13:38" x14ac:dyDescent="0.35"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3"/>
      <c r="X631" s="113"/>
      <c r="Y631" s="113"/>
      <c r="Z631" s="113"/>
      <c r="AA631" s="113"/>
      <c r="AB631" s="113"/>
      <c r="AC631" s="113"/>
      <c r="AD631" s="113"/>
      <c r="AE631" s="112"/>
      <c r="AF631" s="112"/>
      <c r="AG631" s="112"/>
      <c r="AH631" s="112"/>
      <c r="AI631" s="112"/>
      <c r="AJ631" s="112"/>
      <c r="AK631" s="112"/>
      <c r="AL631" s="112"/>
    </row>
    <row r="632" spans="13:38" x14ac:dyDescent="0.35"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3"/>
      <c r="X632" s="113"/>
      <c r="Y632" s="113"/>
      <c r="Z632" s="113"/>
      <c r="AA632" s="113"/>
      <c r="AB632" s="113"/>
      <c r="AC632" s="113"/>
      <c r="AD632" s="113"/>
      <c r="AE632" s="112"/>
      <c r="AF632" s="112"/>
      <c r="AG632" s="112"/>
      <c r="AH632" s="112"/>
      <c r="AI632" s="112"/>
      <c r="AJ632" s="112"/>
      <c r="AK632" s="112"/>
      <c r="AL632" s="112"/>
    </row>
    <row r="633" spans="13:38" x14ac:dyDescent="0.35"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3"/>
      <c r="X633" s="113"/>
      <c r="Y633" s="113"/>
      <c r="Z633" s="113"/>
      <c r="AA633" s="113"/>
      <c r="AB633" s="113"/>
      <c r="AC633" s="113"/>
      <c r="AD633" s="113"/>
      <c r="AE633" s="112"/>
      <c r="AF633" s="112"/>
      <c r="AG633" s="112"/>
      <c r="AH633" s="112"/>
      <c r="AI633" s="112"/>
      <c r="AJ633" s="112"/>
      <c r="AK633" s="112"/>
      <c r="AL633" s="112"/>
    </row>
    <row r="634" spans="13:38" x14ac:dyDescent="0.35"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3"/>
      <c r="X634" s="113"/>
      <c r="Y634" s="113"/>
      <c r="Z634" s="113"/>
      <c r="AA634" s="113"/>
      <c r="AB634" s="113"/>
      <c r="AC634" s="113"/>
      <c r="AD634" s="113"/>
      <c r="AE634" s="112"/>
      <c r="AF634" s="112"/>
      <c r="AG634" s="112"/>
      <c r="AH634" s="112"/>
      <c r="AI634" s="112"/>
      <c r="AJ634" s="112"/>
      <c r="AK634" s="112"/>
      <c r="AL634" s="112"/>
    </row>
    <row r="635" spans="13:38" x14ac:dyDescent="0.35"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3"/>
      <c r="X635" s="113"/>
      <c r="Y635" s="113"/>
      <c r="Z635" s="113"/>
      <c r="AA635" s="113"/>
      <c r="AB635" s="113"/>
      <c r="AC635" s="113"/>
      <c r="AD635" s="113"/>
      <c r="AE635" s="112"/>
      <c r="AF635" s="112"/>
      <c r="AG635" s="112"/>
      <c r="AH635" s="112"/>
      <c r="AI635" s="112"/>
      <c r="AJ635" s="112"/>
      <c r="AK635" s="112"/>
      <c r="AL635" s="112"/>
    </row>
    <row r="636" spans="13:38" x14ac:dyDescent="0.35"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3"/>
      <c r="X636" s="113"/>
      <c r="Y636" s="113"/>
      <c r="Z636" s="113"/>
      <c r="AA636" s="113"/>
      <c r="AB636" s="113"/>
      <c r="AC636" s="113"/>
      <c r="AD636" s="113"/>
      <c r="AE636" s="112"/>
      <c r="AF636" s="112"/>
      <c r="AG636" s="112"/>
      <c r="AH636" s="112"/>
      <c r="AI636" s="112"/>
      <c r="AJ636" s="112"/>
      <c r="AK636" s="112"/>
      <c r="AL636" s="112"/>
    </row>
    <row r="637" spans="13:38" x14ac:dyDescent="0.35"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3"/>
      <c r="X637" s="113"/>
      <c r="Y637" s="113"/>
      <c r="Z637" s="113"/>
      <c r="AA637" s="113"/>
      <c r="AB637" s="113"/>
      <c r="AC637" s="113"/>
      <c r="AD637" s="113"/>
      <c r="AE637" s="112"/>
      <c r="AF637" s="112"/>
      <c r="AG637" s="112"/>
      <c r="AH637" s="112"/>
      <c r="AI637" s="112"/>
      <c r="AJ637" s="112"/>
      <c r="AK637" s="112"/>
      <c r="AL637" s="112"/>
    </row>
    <row r="638" spans="13:38" x14ac:dyDescent="0.35"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3"/>
      <c r="X638" s="113"/>
      <c r="Y638" s="113"/>
      <c r="Z638" s="113"/>
      <c r="AA638" s="113"/>
      <c r="AB638" s="113"/>
      <c r="AC638" s="113"/>
      <c r="AD638" s="113"/>
      <c r="AE638" s="112"/>
      <c r="AF638" s="112"/>
      <c r="AG638" s="112"/>
      <c r="AH638" s="112"/>
      <c r="AI638" s="112"/>
      <c r="AJ638" s="112"/>
      <c r="AK638" s="112"/>
      <c r="AL638" s="112"/>
    </row>
    <row r="639" spans="13:38" x14ac:dyDescent="0.35"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3"/>
      <c r="X639" s="113"/>
      <c r="Y639" s="113"/>
      <c r="Z639" s="113"/>
      <c r="AA639" s="113"/>
      <c r="AB639" s="113"/>
      <c r="AC639" s="113"/>
      <c r="AD639" s="113"/>
      <c r="AE639" s="112"/>
      <c r="AF639" s="112"/>
      <c r="AG639" s="112"/>
      <c r="AH639" s="112"/>
      <c r="AI639" s="112"/>
      <c r="AJ639" s="112"/>
      <c r="AK639" s="112"/>
      <c r="AL639" s="112"/>
    </row>
    <row r="640" spans="13:38" x14ac:dyDescent="0.35"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3"/>
      <c r="X640" s="113"/>
      <c r="Y640" s="113"/>
      <c r="Z640" s="113"/>
      <c r="AA640" s="113"/>
      <c r="AB640" s="113"/>
      <c r="AC640" s="113"/>
      <c r="AD640" s="113"/>
      <c r="AE640" s="112"/>
      <c r="AF640" s="112"/>
      <c r="AG640" s="112"/>
      <c r="AH640" s="112"/>
      <c r="AI640" s="112"/>
      <c r="AJ640" s="112"/>
      <c r="AK640" s="112"/>
      <c r="AL640" s="112"/>
    </row>
    <row r="641" spans="13:38" x14ac:dyDescent="0.35"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3"/>
      <c r="X641" s="113"/>
      <c r="Y641" s="113"/>
      <c r="Z641" s="113"/>
      <c r="AA641" s="113"/>
      <c r="AB641" s="113"/>
      <c r="AC641" s="113"/>
      <c r="AD641" s="113"/>
      <c r="AE641" s="112"/>
      <c r="AF641" s="112"/>
      <c r="AG641" s="112"/>
      <c r="AH641" s="112"/>
      <c r="AI641" s="112"/>
      <c r="AJ641" s="112"/>
      <c r="AK641" s="112"/>
      <c r="AL641" s="112"/>
    </row>
    <row r="642" spans="13:38" x14ac:dyDescent="0.35"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3"/>
      <c r="X642" s="113"/>
      <c r="Y642" s="113"/>
      <c r="Z642" s="113"/>
      <c r="AA642" s="113"/>
      <c r="AB642" s="113"/>
      <c r="AC642" s="113"/>
      <c r="AD642" s="113"/>
      <c r="AE642" s="112"/>
      <c r="AF642" s="112"/>
      <c r="AG642" s="112"/>
      <c r="AH642" s="112"/>
      <c r="AI642" s="112"/>
      <c r="AJ642" s="112"/>
      <c r="AK642" s="112"/>
      <c r="AL642" s="112"/>
    </row>
    <row r="643" spans="13:38" x14ac:dyDescent="0.35"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3"/>
      <c r="X643" s="113"/>
      <c r="Y643" s="113"/>
      <c r="Z643" s="113"/>
      <c r="AA643" s="113"/>
      <c r="AB643" s="113"/>
      <c r="AC643" s="113"/>
      <c r="AD643" s="113"/>
      <c r="AE643" s="112"/>
      <c r="AF643" s="112"/>
      <c r="AG643" s="112"/>
      <c r="AH643" s="112"/>
      <c r="AI643" s="112"/>
      <c r="AJ643" s="112"/>
      <c r="AK643" s="112"/>
      <c r="AL643" s="112"/>
    </row>
    <row r="644" spans="13:38" x14ac:dyDescent="0.35"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3"/>
      <c r="X644" s="113"/>
      <c r="Y644" s="113"/>
      <c r="Z644" s="113"/>
      <c r="AA644" s="113"/>
      <c r="AB644" s="113"/>
      <c r="AC644" s="113"/>
      <c r="AD644" s="113"/>
      <c r="AE644" s="112"/>
      <c r="AF644" s="112"/>
      <c r="AG644" s="112"/>
      <c r="AH644" s="112"/>
      <c r="AI644" s="112"/>
      <c r="AJ644" s="112"/>
      <c r="AK644" s="112"/>
      <c r="AL644" s="112"/>
    </row>
    <row r="645" spans="13:38" x14ac:dyDescent="0.35"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3"/>
      <c r="X645" s="113"/>
      <c r="Y645" s="113"/>
      <c r="Z645" s="113"/>
      <c r="AA645" s="113"/>
      <c r="AB645" s="113"/>
      <c r="AC645" s="113"/>
      <c r="AD645" s="113"/>
      <c r="AE645" s="112"/>
      <c r="AF645" s="112"/>
      <c r="AG645" s="112"/>
      <c r="AH645" s="112"/>
      <c r="AI645" s="112"/>
      <c r="AJ645" s="112"/>
      <c r="AK645" s="112"/>
      <c r="AL645" s="112"/>
    </row>
    <row r="646" spans="13:38" x14ac:dyDescent="0.35"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3"/>
      <c r="X646" s="113"/>
      <c r="Y646" s="113"/>
      <c r="Z646" s="113"/>
      <c r="AA646" s="113"/>
      <c r="AB646" s="113"/>
      <c r="AC646" s="113"/>
      <c r="AD646" s="113"/>
      <c r="AE646" s="112"/>
      <c r="AF646" s="112"/>
      <c r="AG646" s="112"/>
      <c r="AH646" s="112"/>
      <c r="AI646" s="112"/>
      <c r="AJ646" s="112"/>
      <c r="AK646" s="112"/>
      <c r="AL646" s="112"/>
    </row>
    <row r="647" spans="13:38" x14ac:dyDescent="0.35"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3"/>
      <c r="X647" s="113"/>
      <c r="Y647" s="113"/>
      <c r="Z647" s="113"/>
      <c r="AA647" s="113"/>
      <c r="AB647" s="113"/>
      <c r="AC647" s="113"/>
      <c r="AD647" s="113"/>
      <c r="AE647" s="112"/>
      <c r="AF647" s="112"/>
      <c r="AG647" s="112"/>
      <c r="AH647" s="112"/>
      <c r="AI647" s="112"/>
      <c r="AJ647" s="112"/>
      <c r="AK647" s="112"/>
      <c r="AL647" s="112"/>
    </row>
    <row r="648" spans="13:38" x14ac:dyDescent="0.35"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3"/>
      <c r="X648" s="113"/>
      <c r="Y648" s="113"/>
      <c r="Z648" s="113"/>
      <c r="AA648" s="113"/>
      <c r="AB648" s="113"/>
      <c r="AC648" s="113"/>
      <c r="AD648" s="113"/>
      <c r="AE648" s="112"/>
      <c r="AF648" s="112"/>
      <c r="AG648" s="112"/>
      <c r="AH648" s="112"/>
      <c r="AI648" s="112"/>
      <c r="AJ648" s="112"/>
      <c r="AK648" s="112"/>
      <c r="AL648" s="112"/>
    </row>
    <row r="649" spans="13:38" x14ac:dyDescent="0.35"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3"/>
      <c r="X649" s="113"/>
      <c r="Y649" s="113"/>
      <c r="Z649" s="113"/>
      <c r="AA649" s="113"/>
      <c r="AB649" s="113"/>
      <c r="AC649" s="113"/>
      <c r="AD649" s="113"/>
      <c r="AE649" s="112"/>
      <c r="AF649" s="112"/>
      <c r="AG649" s="112"/>
      <c r="AH649" s="112"/>
      <c r="AI649" s="112"/>
      <c r="AJ649" s="112"/>
      <c r="AK649" s="112"/>
      <c r="AL649" s="112"/>
    </row>
    <row r="650" spans="13:38" x14ac:dyDescent="0.35"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3"/>
      <c r="X650" s="113"/>
      <c r="Y650" s="113"/>
      <c r="Z650" s="113"/>
      <c r="AA650" s="113"/>
      <c r="AB650" s="113"/>
      <c r="AC650" s="113"/>
      <c r="AD650" s="113"/>
      <c r="AE650" s="112"/>
      <c r="AF650" s="112"/>
      <c r="AG650" s="112"/>
      <c r="AH650" s="112"/>
      <c r="AI650" s="112"/>
      <c r="AJ650" s="112"/>
      <c r="AK650" s="112"/>
      <c r="AL650" s="112"/>
    </row>
    <row r="651" spans="13:38" x14ac:dyDescent="0.35"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3"/>
      <c r="X651" s="113"/>
      <c r="Y651" s="113"/>
      <c r="Z651" s="113"/>
      <c r="AA651" s="113"/>
      <c r="AB651" s="113"/>
      <c r="AC651" s="113"/>
      <c r="AD651" s="113"/>
      <c r="AE651" s="112"/>
      <c r="AF651" s="112"/>
      <c r="AG651" s="112"/>
      <c r="AH651" s="112"/>
      <c r="AI651" s="112"/>
      <c r="AJ651" s="112"/>
      <c r="AK651" s="112"/>
      <c r="AL651" s="112"/>
    </row>
    <row r="652" spans="13:38" x14ac:dyDescent="0.35"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3"/>
      <c r="X652" s="113"/>
      <c r="Y652" s="113"/>
      <c r="Z652" s="113"/>
      <c r="AA652" s="113"/>
      <c r="AB652" s="113"/>
      <c r="AC652" s="113"/>
      <c r="AD652" s="113"/>
      <c r="AE652" s="112"/>
      <c r="AF652" s="112"/>
      <c r="AG652" s="112"/>
      <c r="AH652" s="112"/>
      <c r="AI652" s="112"/>
      <c r="AJ652" s="112"/>
      <c r="AK652" s="112"/>
      <c r="AL652" s="112"/>
    </row>
    <row r="653" spans="13:38" x14ac:dyDescent="0.35"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3"/>
      <c r="X653" s="113"/>
      <c r="Y653" s="113"/>
      <c r="Z653" s="113"/>
      <c r="AA653" s="113"/>
      <c r="AB653" s="113"/>
      <c r="AC653" s="113"/>
      <c r="AD653" s="113"/>
      <c r="AE653" s="112"/>
      <c r="AF653" s="112"/>
      <c r="AG653" s="112"/>
      <c r="AH653" s="112"/>
      <c r="AI653" s="112"/>
      <c r="AJ653" s="112"/>
      <c r="AK653" s="112"/>
      <c r="AL653" s="112"/>
    </row>
    <row r="654" spans="13:38" x14ac:dyDescent="0.35"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3"/>
      <c r="X654" s="113"/>
      <c r="Y654" s="113"/>
      <c r="Z654" s="113"/>
      <c r="AA654" s="113"/>
      <c r="AB654" s="113"/>
      <c r="AC654" s="113"/>
      <c r="AD654" s="113"/>
      <c r="AE654" s="112"/>
      <c r="AF654" s="112"/>
      <c r="AG654" s="112"/>
      <c r="AH654" s="112"/>
      <c r="AI654" s="112"/>
      <c r="AJ654" s="112"/>
      <c r="AK654" s="112"/>
      <c r="AL654" s="112"/>
    </row>
    <row r="655" spans="13:38" x14ac:dyDescent="0.35"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3"/>
      <c r="X655" s="113"/>
      <c r="Y655" s="113"/>
      <c r="Z655" s="113"/>
      <c r="AA655" s="113"/>
      <c r="AB655" s="113"/>
      <c r="AC655" s="113"/>
      <c r="AD655" s="113"/>
      <c r="AE655" s="112"/>
      <c r="AF655" s="112"/>
      <c r="AG655" s="112"/>
      <c r="AH655" s="112"/>
      <c r="AI655" s="112"/>
      <c r="AJ655" s="112"/>
      <c r="AK655" s="112"/>
      <c r="AL655" s="112"/>
    </row>
    <row r="656" spans="13:38" x14ac:dyDescent="0.35"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3"/>
      <c r="X656" s="113"/>
      <c r="Y656" s="113"/>
      <c r="Z656" s="113"/>
      <c r="AA656" s="113"/>
      <c r="AB656" s="113"/>
      <c r="AC656" s="113"/>
      <c r="AD656" s="113"/>
      <c r="AE656" s="112"/>
      <c r="AF656" s="112"/>
      <c r="AG656" s="112"/>
      <c r="AH656" s="112"/>
      <c r="AI656" s="112"/>
      <c r="AJ656" s="112"/>
      <c r="AK656" s="112"/>
      <c r="AL656" s="112"/>
    </row>
    <row r="657" spans="13:38" x14ac:dyDescent="0.35"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3"/>
      <c r="X657" s="113"/>
      <c r="Y657" s="113"/>
      <c r="Z657" s="113"/>
      <c r="AA657" s="113"/>
      <c r="AB657" s="113"/>
      <c r="AC657" s="113"/>
      <c r="AD657" s="113"/>
      <c r="AE657" s="112"/>
      <c r="AF657" s="112"/>
      <c r="AG657" s="112"/>
      <c r="AH657" s="112"/>
      <c r="AI657" s="112"/>
      <c r="AJ657" s="112"/>
      <c r="AK657" s="112"/>
      <c r="AL657" s="112"/>
    </row>
    <row r="658" spans="13:38" x14ac:dyDescent="0.35"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3"/>
      <c r="X658" s="113"/>
      <c r="Y658" s="113"/>
      <c r="Z658" s="113"/>
      <c r="AA658" s="113"/>
      <c r="AB658" s="113"/>
      <c r="AC658" s="113"/>
      <c r="AD658" s="113"/>
      <c r="AE658" s="112"/>
      <c r="AF658" s="112"/>
      <c r="AG658" s="112"/>
      <c r="AH658" s="112"/>
      <c r="AI658" s="112"/>
      <c r="AJ658" s="112"/>
      <c r="AK658" s="112"/>
      <c r="AL658" s="112"/>
    </row>
    <row r="659" spans="13:38" x14ac:dyDescent="0.35"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3"/>
      <c r="X659" s="113"/>
      <c r="Y659" s="113"/>
      <c r="Z659" s="113"/>
      <c r="AA659" s="113"/>
      <c r="AB659" s="113"/>
      <c r="AC659" s="113"/>
      <c r="AD659" s="113"/>
      <c r="AE659" s="112"/>
      <c r="AF659" s="112"/>
      <c r="AG659" s="112"/>
      <c r="AH659" s="112"/>
      <c r="AI659" s="112"/>
      <c r="AJ659" s="112"/>
      <c r="AK659" s="112"/>
      <c r="AL659" s="112"/>
    </row>
    <row r="660" spans="13:38" x14ac:dyDescent="0.35"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3"/>
      <c r="X660" s="113"/>
      <c r="Y660" s="113"/>
      <c r="Z660" s="113"/>
      <c r="AA660" s="113"/>
      <c r="AB660" s="113"/>
      <c r="AC660" s="113"/>
      <c r="AD660" s="113"/>
      <c r="AE660" s="112"/>
      <c r="AF660" s="112"/>
      <c r="AG660" s="112"/>
      <c r="AH660" s="112"/>
      <c r="AI660" s="112"/>
      <c r="AJ660" s="112"/>
      <c r="AK660" s="112"/>
      <c r="AL660" s="112"/>
    </row>
    <row r="661" spans="13:38" x14ac:dyDescent="0.35"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3"/>
      <c r="X661" s="113"/>
      <c r="Y661" s="113"/>
      <c r="Z661" s="113"/>
      <c r="AA661" s="113"/>
      <c r="AB661" s="113"/>
      <c r="AC661" s="113"/>
      <c r="AD661" s="113"/>
      <c r="AE661" s="112"/>
      <c r="AF661" s="112"/>
      <c r="AG661" s="112"/>
      <c r="AH661" s="112"/>
      <c r="AI661" s="112"/>
      <c r="AJ661" s="112"/>
      <c r="AK661" s="112"/>
      <c r="AL661" s="112"/>
    </row>
    <row r="662" spans="13:38" x14ac:dyDescent="0.35"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3"/>
      <c r="X662" s="113"/>
      <c r="Y662" s="113"/>
      <c r="Z662" s="113"/>
      <c r="AA662" s="113"/>
      <c r="AB662" s="113"/>
      <c r="AC662" s="113"/>
      <c r="AD662" s="113"/>
      <c r="AE662" s="112"/>
      <c r="AF662" s="112"/>
      <c r="AG662" s="112"/>
      <c r="AH662" s="112"/>
      <c r="AI662" s="112"/>
      <c r="AJ662" s="112"/>
      <c r="AK662" s="112"/>
      <c r="AL662" s="112"/>
    </row>
    <row r="663" spans="13:38" x14ac:dyDescent="0.35"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3"/>
      <c r="X663" s="113"/>
      <c r="Y663" s="113"/>
      <c r="Z663" s="113"/>
      <c r="AA663" s="113"/>
      <c r="AB663" s="113"/>
      <c r="AC663" s="113"/>
      <c r="AD663" s="113"/>
      <c r="AE663" s="112"/>
      <c r="AF663" s="112"/>
      <c r="AG663" s="112"/>
      <c r="AH663" s="112"/>
      <c r="AI663" s="112"/>
      <c r="AJ663" s="112"/>
      <c r="AK663" s="112"/>
      <c r="AL663" s="112"/>
    </row>
    <row r="664" spans="13:38" x14ac:dyDescent="0.35"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3"/>
      <c r="X664" s="113"/>
      <c r="Y664" s="113"/>
      <c r="Z664" s="113"/>
      <c r="AA664" s="113"/>
      <c r="AB664" s="113"/>
      <c r="AC664" s="113"/>
      <c r="AD664" s="113"/>
      <c r="AE664" s="112"/>
      <c r="AF664" s="112"/>
      <c r="AG664" s="112"/>
      <c r="AH664" s="112"/>
      <c r="AI664" s="112"/>
      <c r="AJ664" s="112"/>
      <c r="AK664" s="112"/>
      <c r="AL664" s="112"/>
    </row>
    <row r="665" spans="13:38" x14ac:dyDescent="0.35"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3"/>
      <c r="X665" s="113"/>
      <c r="Y665" s="113"/>
      <c r="Z665" s="113"/>
      <c r="AA665" s="113"/>
      <c r="AB665" s="113"/>
      <c r="AC665" s="113"/>
      <c r="AD665" s="113"/>
      <c r="AE665" s="112"/>
      <c r="AF665" s="112"/>
      <c r="AG665" s="112"/>
      <c r="AH665" s="112"/>
      <c r="AI665" s="112"/>
      <c r="AJ665" s="112"/>
      <c r="AK665" s="112"/>
      <c r="AL665" s="112"/>
    </row>
    <row r="666" spans="13:38" x14ac:dyDescent="0.35"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3"/>
      <c r="X666" s="113"/>
      <c r="Y666" s="113"/>
      <c r="Z666" s="113"/>
      <c r="AA666" s="113"/>
      <c r="AB666" s="113"/>
      <c r="AC666" s="113"/>
      <c r="AD666" s="113"/>
      <c r="AE666" s="112"/>
      <c r="AF666" s="112"/>
      <c r="AG666" s="112"/>
      <c r="AH666" s="112"/>
      <c r="AI666" s="112"/>
      <c r="AJ666" s="112"/>
      <c r="AK666" s="112"/>
      <c r="AL666" s="112"/>
    </row>
    <row r="667" spans="13:38" x14ac:dyDescent="0.35"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3"/>
      <c r="X667" s="113"/>
      <c r="Y667" s="113"/>
      <c r="Z667" s="113"/>
      <c r="AA667" s="113"/>
      <c r="AB667" s="113"/>
      <c r="AC667" s="113"/>
      <c r="AD667" s="113"/>
      <c r="AE667" s="112"/>
      <c r="AF667" s="112"/>
      <c r="AG667" s="112"/>
      <c r="AH667" s="112"/>
      <c r="AI667" s="112"/>
      <c r="AJ667" s="112"/>
      <c r="AK667" s="112"/>
      <c r="AL667" s="112"/>
    </row>
    <row r="668" spans="13:38" x14ac:dyDescent="0.35"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3"/>
      <c r="X668" s="113"/>
      <c r="Y668" s="113"/>
      <c r="Z668" s="113"/>
      <c r="AA668" s="113"/>
      <c r="AB668" s="113"/>
      <c r="AC668" s="113"/>
      <c r="AD668" s="113"/>
      <c r="AE668" s="112"/>
      <c r="AF668" s="112"/>
      <c r="AG668" s="112"/>
      <c r="AH668" s="112"/>
      <c r="AI668" s="112"/>
      <c r="AJ668" s="112"/>
      <c r="AK668" s="112"/>
      <c r="AL668" s="112"/>
    </row>
    <row r="669" spans="13:38" x14ac:dyDescent="0.35"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3"/>
      <c r="X669" s="113"/>
      <c r="Y669" s="113"/>
      <c r="Z669" s="113"/>
      <c r="AA669" s="113"/>
      <c r="AB669" s="113"/>
      <c r="AC669" s="113"/>
      <c r="AD669" s="113"/>
      <c r="AE669" s="112"/>
      <c r="AF669" s="112"/>
      <c r="AG669" s="112"/>
      <c r="AH669" s="112"/>
      <c r="AI669" s="112"/>
      <c r="AJ669" s="112"/>
      <c r="AK669" s="112"/>
      <c r="AL669" s="112"/>
    </row>
    <row r="670" spans="13:38" x14ac:dyDescent="0.35"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3"/>
      <c r="X670" s="113"/>
      <c r="Y670" s="113"/>
      <c r="Z670" s="113"/>
      <c r="AA670" s="113"/>
      <c r="AB670" s="113"/>
      <c r="AC670" s="113"/>
      <c r="AD670" s="113"/>
      <c r="AE670" s="112"/>
      <c r="AF670" s="112"/>
      <c r="AG670" s="112"/>
      <c r="AH670" s="112"/>
      <c r="AI670" s="112"/>
      <c r="AJ670" s="112"/>
      <c r="AK670" s="112"/>
      <c r="AL670" s="112"/>
    </row>
    <row r="671" spans="13:38" x14ac:dyDescent="0.35"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3"/>
      <c r="X671" s="113"/>
      <c r="Y671" s="113"/>
      <c r="Z671" s="113"/>
      <c r="AA671" s="113"/>
      <c r="AB671" s="113"/>
      <c r="AC671" s="113"/>
      <c r="AD671" s="113"/>
      <c r="AE671" s="112"/>
      <c r="AF671" s="112"/>
      <c r="AG671" s="112"/>
      <c r="AH671" s="112"/>
      <c r="AI671" s="112"/>
      <c r="AJ671" s="112"/>
      <c r="AK671" s="112"/>
      <c r="AL671" s="112"/>
    </row>
    <row r="672" spans="13:38" x14ac:dyDescent="0.35"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3"/>
      <c r="X672" s="113"/>
      <c r="Y672" s="113"/>
      <c r="Z672" s="113"/>
      <c r="AA672" s="113"/>
      <c r="AB672" s="113"/>
      <c r="AC672" s="113"/>
      <c r="AD672" s="113"/>
      <c r="AE672" s="112"/>
      <c r="AF672" s="112"/>
      <c r="AG672" s="112"/>
      <c r="AH672" s="112"/>
      <c r="AI672" s="112"/>
      <c r="AJ672" s="112"/>
      <c r="AK672" s="112"/>
      <c r="AL672" s="112"/>
    </row>
    <row r="673" spans="13:38" x14ac:dyDescent="0.35"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3"/>
      <c r="X673" s="113"/>
      <c r="Y673" s="113"/>
      <c r="Z673" s="113"/>
      <c r="AA673" s="113"/>
      <c r="AB673" s="113"/>
      <c r="AC673" s="113"/>
      <c r="AD673" s="113"/>
      <c r="AE673" s="112"/>
      <c r="AF673" s="112"/>
      <c r="AG673" s="112"/>
      <c r="AH673" s="112"/>
      <c r="AI673" s="112"/>
      <c r="AJ673" s="112"/>
      <c r="AK673" s="112"/>
      <c r="AL673" s="112"/>
    </row>
    <row r="674" spans="13:38" x14ac:dyDescent="0.35"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3"/>
      <c r="X674" s="113"/>
      <c r="Y674" s="113"/>
      <c r="Z674" s="113"/>
      <c r="AA674" s="113"/>
      <c r="AB674" s="113"/>
      <c r="AC674" s="113"/>
      <c r="AD674" s="113"/>
      <c r="AE674" s="112"/>
      <c r="AF674" s="112"/>
      <c r="AG674" s="112"/>
      <c r="AH674" s="112"/>
      <c r="AI674" s="112"/>
      <c r="AJ674" s="112"/>
      <c r="AK674" s="112"/>
      <c r="AL674" s="112"/>
    </row>
    <row r="675" spans="13:38" x14ac:dyDescent="0.35"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3"/>
      <c r="X675" s="113"/>
      <c r="Y675" s="113"/>
      <c r="Z675" s="113"/>
      <c r="AA675" s="113"/>
      <c r="AB675" s="113"/>
      <c r="AC675" s="113"/>
      <c r="AD675" s="113"/>
      <c r="AE675" s="112"/>
      <c r="AF675" s="112"/>
      <c r="AG675" s="112"/>
      <c r="AH675" s="112"/>
      <c r="AI675" s="112"/>
      <c r="AJ675" s="112"/>
      <c r="AK675" s="112"/>
      <c r="AL675" s="112"/>
    </row>
    <row r="676" spans="13:38" x14ac:dyDescent="0.35"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3"/>
      <c r="X676" s="113"/>
      <c r="Y676" s="113"/>
      <c r="Z676" s="113"/>
      <c r="AA676" s="113"/>
      <c r="AB676" s="113"/>
      <c r="AC676" s="113"/>
      <c r="AD676" s="113"/>
      <c r="AE676" s="112"/>
      <c r="AF676" s="112"/>
      <c r="AG676" s="112"/>
      <c r="AH676" s="112"/>
      <c r="AI676" s="112"/>
      <c r="AJ676" s="112"/>
      <c r="AK676" s="112"/>
      <c r="AL676" s="112"/>
    </row>
    <row r="677" spans="13:38" x14ac:dyDescent="0.35"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3"/>
      <c r="X677" s="113"/>
      <c r="Y677" s="113"/>
      <c r="Z677" s="113"/>
      <c r="AA677" s="113"/>
      <c r="AB677" s="113"/>
      <c r="AC677" s="113"/>
      <c r="AD677" s="113"/>
      <c r="AE677" s="112"/>
      <c r="AF677" s="112"/>
      <c r="AG677" s="112"/>
      <c r="AH677" s="112"/>
      <c r="AI677" s="112"/>
      <c r="AJ677" s="112"/>
      <c r="AK677" s="112"/>
      <c r="AL677" s="112"/>
    </row>
    <row r="678" spans="13:38" x14ac:dyDescent="0.35"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3"/>
      <c r="X678" s="113"/>
      <c r="Y678" s="113"/>
      <c r="Z678" s="113"/>
      <c r="AA678" s="113"/>
      <c r="AB678" s="113"/>
      <c r="AC678" s="113"/>
      <c r="AD678" s="113"/>
      <c r="AE678" s="112"/>
      <c r="AF678" s="112"/>
      <c r="AG678" s="112"/>
      <c r="AH678" s="112"/>
      <c r="AI678" s="112"/>
      <c r="AJ678" s="112"/>
      <c r="AK678" s="112"/>
      <c r="AL678" s="112"/>
    </row>
    <row r="679" spans="13:38" x14ac:dyDescent="0.35"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3"/>
      <c r="X679" s="113"/>
      <c r="Y679" s="113"/>
      <c r="Z679" s="113"/>
      <c r="AA679" s="113"/>
      <c r="AB679" s="113"/>
      <c r="AC679" s="113"/>
      <c r="AD679" s="113"/>
      <c r="AE679" s="112"/>
      <c r="AF679" s="112"/>
      <c r="AG679" s="112"/>
      <c r="AH679" s="112"/>
      <c r="AI679" s="112"/>
      <c r="AJ679" s="112"/>
      <c r="AK679" s="112"/>
      <c r="AL679" s="112"/>
    </row>
    <row r="680" spans="13:38" x14ac:dyDescent="0.35"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3"/>
      <c r="X680" s="113"/>
      <c r="Y680" s="113"/>
      <c r="Z680" s="113"/>
      <c r="AA680" s="113"/>
      <c r="AB680" s="113"/>
      <c r="AC680" s="113"/>
      <c r="AD680" s="113"/>
      <c r="AE680" s="112"/>
      <c r="AF680" s="112"/>
      <c r="AG680" s="112"/>
      <c r="AH680" s="112"/>
      <c r="AI680" s="112"/>
      <c r="AJ680" s="112"/>
      <c r="AK680" s="112"/>
      <c r="AL680" s="112"/>
    </row>
    <row r="681" spans="13:38" x14ac:dyDescent="0.35"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3"/>
      <c r="X681" s="113"/>
      <c r="Y681" s="113"/>
      <c r="Z681" s="113"/>
      <c r="AA681" s="113"/>
      <c r="AB681" s="113"/>
      <c r="AC681" s="113"/>
      <c r="AD681" s="113"/>
      <c r="AE681" s="112"/>
      <c r="AF681" s="112"/>
      <c r="AG681" s="112"/>
      <c r="AH681" s="112"/>
      <c r="AI681" s="112"/>
      <c r="AJ681" s="112"/>
      <c r="AK681" s="112"/>
      <c r="AL681" s="112"/>
    </row>
    <row r="682" spans="13:38" x14ac:dyDescent="0.35"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3"/>
      <c r="X682" s="113"/>
      <c r="Y682" s="113"/>
      <c r="Z682" s="113"/>
      <c r="AA682" s="113"/>
      <c r="AB682" s="113"/>
      <c r="AC682" s="113"/>
      <c r="AD682" s="113"/>
      <c r="AE682" s="112"/>
      <c r="AF682" s="112"/>
      <c r="AG682" s="112"/>
      <c r="AH682" s="112"/>
      <c r="AI682" s="112"/>
      <c r="AJ682" s="112"/>
      <c r="AK682" s="112"/>
      <c r="AL682" s="112"/>
    </row>
    <row r="683" spans="13:38" x14ac:dyDescent="0.35"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3"/>
      <c r="X683" s="113"/>
      <c r="Y683" s="113"/>
      <c r="Z683" s="113"/>
      <c r="AA683" s="113"/>
      <c r="AB683" s="113"/>
      <c r="AC683" s="113"/>
      <c r="AD683" s="113"/>
      <c r="AE683" s="112"/>
      <c r="AF683" s="112"/>
      <c r="AG683" s="112"/>
      <c r="AH683" s="112"/>
      <c r="AI683" s="112"/>
      <c r="AJ683" s="112"/>
      <c r="AK683" s="112"/>
      <c r="AL683" s="112"/>
    </row>
    <row r="684" spans="13:38" x14ac:dyDescent="0.35"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3"/>
      <c r="X684" s="113"/>
      <c r="Y684" s="113"/>
      <c r="Z684" s="113"/>
      <c r="AA684" s="113"/>
      <c r="AB684" s="113"/>
      <c r="AC684" s="113"/>
      <c r="AD684" s="113"/>
      <c r="AE684" s="112"/>
      <c r="AF684" s="112"/>
      <c r="AG684" s="112"/>
      <c r="AH684" s="112"/>
      <c r="AI684" s="112"/>
      <c r="AJ684" s="112"/>
      <c r="AK684" s="112"/>
      <c r="AL684" s="112"/>
    </row>
    <row r="685" spans="13:38" x14ac:dyDescent="0.35"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3"/>
      <c r="X685" s="113"/>
      <c r="Y685" s="113"/>
      <c r="Z685" s="113"/>
      <c r="AA685" s="113"/>
      <c r="AB685" s="113"/>
      <c r="AC685" s="113"/>
      <c r="AD685" s="113"/>
      <c r="AE685" s="112"/>
      <c r="AF685" s="112"/>
      <c r="AG685" s="112"/>
      <c r="AH685" s="112"/>
      <c r="AI685" s="112"/>
      <c r="AJ685" s="112"/>
      <c r="AK685" s="112"/>
      <c r="AL685" s="112"/>
    </row>
    <row r="686" spans="13:38" x14ac:dyDescent="0.35"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3"/>
      <c r="X686" s="113"/>
      <c r="Y686" s="113"/>
      <c r="Z686" s="113"/>
      <c r="AA686" s="113"/>
      <c r="AB686" s="113"/>
      <c r="AC686" s="113"/>
      <c r="AD686" s="113"/>
      <c r="AE686" s="112"/>
      <c r="AF686" s="112"/>
      <c r="AG686" s="112"/>
      <c r="AH686" s="112"/>
      <c r="AI686" s="112"/>
      <c r="AJ686" s="112"/>
      <c r="AK686" s="112"/>
      <c r="AL686" s="112"/>
    </row>
    <row r="687" spans="13:38" x14ac:dyDescent="0.35"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3"/>
      <c r="X687" s="113"/>
      <c r="Y687" s="113"/>
      <c r="Z687" s="113"/>
      <c r="AA687" s="113"/>
      <c r="AB687" s="113"/>
      <c r="AC687" s="113"/>
      <c r="AD687" s="113"/>
      <c r="AE687" s="112"/>
      <c r="AF687" s="112"/>
      <c r="AG687" s="112"/>
      <c r="AH687" s="112"/>
      <c r="AI687" s="112"/>
      <c r="AJ687" s="112"/>
      <c r="AK687" s="112"/>
      <c r="AL687" s="112"/>
    </row>
    <row r="688" spans="13:38" x14ac:dyDescent="0.35"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3"/>
      <c r="X688" s="113"/>
      <c r="Y688" s="113"/>
      <c r="Z688" s="113"/>
      <c r="AA688" s="113"/>
      <c r="AB688" s="113"/>
      <c r="AC688" s="113"/>
      <c r="AD688" s="113"/>
      <c r="AE688" s="112"/>
      <c r="AF688" s="112"/>
      <c r="AG688" s="112"/>
      <c r="AH688" s="112"/>
      <c r="AI688" s="112"/>
      <c r="AJ688" s="112"/>
      <c r="AK688" s="112"/>
      <c r="AL688" s="112"/>
    </row>
    <row r="689" spans="13:38" x14ac:dyDescent="0.35"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3"/>
      <c r="X689" s="113"/>
      <c r="Y689" s="113"/>
      <c r="Z689" s="113"/>
      <c r="AA689" s="113"/>
      <c r="AB689" s="113"/>
      <c r="AC689" s="113"/>
      <c r="AD689" s="113"/>
      <c r="AE689" s="112"/>
      <c r="AF689" s="112"/>
      <c r="AG689" s="112"/>
      <c r="AH689" s="112"/>
      <c r="AI689" s="112"/>
      <c r="AJ689" s="112"/>
      <c r="AK689" s="112"/>
      <c r="AL689" s="112"/>
    </row>
    <row r="690" spans="13:38" x14ac:dyDescent="0.35"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3"/>
      <c r="X690" s="113"/>
      <c r="Y690" s="113"/>
      <c r="Z690" s="113"/>
      <c r="AA690" s="113"/>
      <c r="AB690" s="113"/>
      <c r="AC690" s="113"/>
      <c r="AD690" s="113"/>
      <c r="AE690" s="112"/>
      <c r="AF690" s="112"/>
      <c r="AG690" s="112"/>
      <c r="AH690" s="112"/>
      <c r="AI690" s="112"/>
      <c r="AJ690" s="112"/>
      <c r="AK690" s="112"/>
      <c r="AL690" s="112"/>
    </row>
    <row r="691" spans="13:38" x14ac:dyDescent="0.35"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3"/>
      <c r="X691" s="113"/>
      <c r="Y691" s="113"/>
      <c r="Z691" s="113"/>
      <c r="AA691" s="113"/>
      <c r="AB691" s="113"/>
      <c r="AC691" s="113"/>
      <c r="AD691" s="113"/>
      <c r="AE691" s="112"/>
      <c r="AF691" s="112"/>
      <c r="AG691" s="112"/>
      <c r="AH691" s="112"/>
      <c r="AI691" s="112"/>
      <c r="AJ691" s="112"/>
      <c r="AK691" s="112"/>
      <c r="AL691" s="112"/>
    </row>
    <row r="692" spans="13:38" x14ac:dyDescent="0.35"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3"/>
      <c r="X692" s="113"/>
      <c r="Y692" s="113"/>
      <c r="Z692" s="113"/>
      <c r="AA692" s="113"/>
      <c r="AB692" s="113"/>
      <c r="AC692" s="113"/>
      <c r="AD692" s="113"/>
      <c r="AE692" s="112"/>
      <c r="AF692" s="112"/>
      <c r="AG692" s="112"/>
      <c r="AH692" s="112"/>
      <c r="AI692" s="112"/>
      <c r="AJ692" s="112"/>
      <c r="AK692" s="112"/>
      <c r="AL692" s="112"/>
    </row>
    <row r="693" spans="13:38" x14ac:dyDescent="0.35"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3"/>
      <c r="X693" s="113"/>
      <c r="Y693" s="113"/>
      <c r="Z693" s="113"/>
      <c r="AA693" s="113"/>
      <c r="AB693" s="113"/>
      <c r="AC693" s="113"/>
      <c r="AD693" s="113"/>
      <c r="AE693" s="112"/>
      <c r="AF693" s="112"/>
      <c r="AG693" s="112"/>
      <c r="AH693" s="112"/>
      <c r="AI693" s="112"/>
      <c r="AJ693" s="112"/>
      <c r="AK693" s="112"/>
      <c r="AL693" s="112"/>
    </row>
    <row r="694" spans="13:38" x14ac:dyDescent="0.35"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3"/>
      <c r="X694" s="113"/>
      <c r="Y694" s="113"/>
      <c r="Z694" s="113"/>
      <c r="AA694" s="113"/>
      <c r="AB694" s="113"/>
      <c r="AC694" s="113"/>
      <c r="AD694" s="113"/>
      <c r="AE694" s="112"/>
      <c r="AF694" s="112"/>
      <c r="AG694" s="112"/>
      <c r="AH694" s="112"/>
      <c r="AI694" s="112"/>
      <c r="AJ694" s="112"/>
      <c r="AK694" s="112"/>
      <c r="AL694" s="112"/>
    </row>
    <row r="695" spans="13:38" x14ac:dyDescent="0.35"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3"/>
      <c r="X695" s="113"/>
      <c r="Y695" s="113"/>
      <c r="Z695" s="113"/>
      <c r="AA695" s="113"/>
      <c r="AB695" s="113"/>
      <c r="AC695" s="113"/>
      <c r="AD695" s="113"/>
      <c r="AE695" s="112"/>
      <c r="AF695" s="112"/>
      <c r="AG695" s="112"/>
      <c r="AH695" s="112"/>
      <c r="AI695" s="112"/>
      <c r="AJ695" s="112"/>
      <c r="AK695" s="112"/>
      <c r="AL695" s="112"/>
    </row>
    <row r="696" spans="13:38" x14ac:dyDescent="0.35"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3"/>
      <c r="X696" s="113"/>
      <c r="Y696" s="113"/>
      <c r="Z696" s="113"/>
      <c r="AA696" s="113"/>
      <c r="AB696" s="113"/>
      <c r="AC696" s="113"/>
      <c r="AD696" s="113"/>
      <c r="AE696" s="112"/>
      <c r="AF696" s="112"/>
      <c r="AG696" s="112"/>
      <c r="AH696" s="112"/>
      <c r="AI696" s="112"/>
      <c r="AJ696" s="112"/>
      <c r="AK696" s="112"/>
      <c r="AL696" s="112"/>
    </row>
    <row r="697" spans="13:38" x14ac:dyDescent="0.35"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3"/>
      <c r="X697" s="113"/>
      <c r="Y697" s="113"/>
      <c r="Z697" s="113"/>
      <c r="AA697" s="113"/>
      <c r="AB697" s="113"/>
      <c r="AC697" s="113"/>
      <c r="AD697" s="113"/>
      <c r="AE697" s="112"/>
      <c r="AF697" s="112"/>
      <c r="AG697" s="112"/>
      <c r="AH697" s="112"/>
      <c r="AI697" s="112"/>
      <c r="AJ697" s="112"/>
      <c r="AK697" s="112"/>
      <c r="AL697" s="112"/>
    </row>
    <row r="698" spans="13:38" x14ac:dyDescent="0.35"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3"/>
      <c r="X698" s="113"/>
      <c r="Y698" s="113"/>
      <c r="Z698" s="113"/>
      <c r="AA698" s="113"/>
      <c r="AB698" s="113"/>
      <c r="AC698" s="113"/>
      <c r="AD698" s="113"/>
      <c r="AE698" s="112"/>
      <c r="AF698" s="112"/>
      <c r="AG698" s="112"/>
      <c r="AH698" s="112"/>
      <c r="AI698" s="112"/>
      <c r="AJ698" s="112"/>
      <c r="AK698" s="112"/>
      <c r="AL698" s="112"/>
    </row>
    <row r="699" spans="13:38" x14ac:dyDescent="0.35"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3"/>
      <c r="X699" s="113"/>
      <c r="Y699" s="113"/>
      <c r="Z699" s="113"/>
      <c r="AA699" s="113"/>
      <c r="AB699" s="113"/>
      <c r="AC699" s="113"/>
      <c r="AD699" s="113"/>
      <c r="AE699" s="112"/>
      <c r="AF699" s="112"/>
      <c r="AG699" s="112"/>
      <c r="AH699" s="112"/>
      <c r="AI699" s="112"/>
      <c r="AJ699" s="112"/>
      <c r="AK699" s="112"/>
      <c r="AL699" s="112"/>
    </row>
    <row r="700" spans="13:38" x14ac:dyDescent="0.35"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3"/>
      <c r="X700" s="113"/>
      <c r="Y700" s="113"/>
      <c r="Z700" s="113"/>
      <c r="AA700" s="113"/>
      <c r="AB700" s="113"/>
      <c r="AC700" s="113"/>
      <c r="AD700" s="113"/>
      <c r="AE700" s="112"/>
      <c r="AF700" s="112"/>
      <c r="AG700" s="112"/>
      <c r="AH700" s="112"/>
      <c r="AI700" s="112"/>
      <c r="AJ700" s="112"/>
      <c r="AK700" s="112"/>
      <c r="AL700" s="112"/>
    </row>
    <row r="701" spans="13:38" x14ac:dyDescent="0.35"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3"/>
      <c r="X701" s="113"/>
      <c r="Y701" s="113"/>
      <c r="Z701" s="113"/>
      <c r="AA701" s="113"/>
      <c r="AB701" s="113"/>
      <c r="AC701" s="113"/>
      <c r="AD701" s="113"/>
      <c r="AE701" s="112"/>
      <c r="AF701" s="112"/>
      <c r="AG701" s="112"/>
      <c r="AH701" s="112"/>
      <c r="AI701" s="112"/>
      <c r="AJ701" s="112"/>
      <c r="AK701" s="112"/>
      <c r="AL701" s="112"/>
    </row>
    <row r="702" spans="13:38" x14ac:dyDescent="0.35"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3"/>
      <c r="X702" s="113"/>
      <c r="Y702" s="113"/>
      <c r="Z702" s="113"/>
      <c r="AA702" s="113"/>
      <c r="AB702" s="113"/>
      <c r="AC702" s="113"/>
      <c r="AD702" s="113"/>
      <c r="AE702" s="112"/>
      <c r="AF702" s="112"/>
      <c r="AG702" s="112"/>
      <c r="AH702" s="112"/>
      <c r="AI702" s="112"/>
      <c r="AJ702" s="112"/>
      <c r="AK702" s="112"/>
      <c r="AL702" s="112"/>
    </row>
    <row r="703" spans="13:38" x14ac:dyDescent="0.35"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3"/>
      <c r="X703" s="113"/>
      <c r="Y703" s="113"/>
      <c r="Z703" s="113"/>
      <c r="AA703" s="113"/>
      <c r="AB703" s="113"/>
      <c r="AC703" s="113"/>
      <c r="AD703" s="113"/>
      <c r="AE703" s="112"/>
      <c r="AF703" s="112"/>
      <c r="AG703" s="112"/>
      <c r="AH703" s="112"/>
      <c r="AI703" s="112"/>
      <c r="AJ703" s="112"/>
      <c r="AK703" s="112"/>
      <c r="AL703" s="112"/>
    </row>
    <row r="704" spans="13:38" x14ac:dyDescent="0.35"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3"/>
      <c r="X704" s="113"/>
      <c r="Y704" s="113"/>
      <c r="Z704" s="113"/>
      <c r="AA704" s="113"/>
      <c r="AB704" s="113"/>
      <c r="AC704" s="113"/>
      <c r="AD704" s="113"/>
      <c r="AE704" s="112"/>
      <c r="AF704" s="112"/>
      <c r="AG704" s="112"/>
      <c r="AH704" s="112"/>
      <c r="AI704" s="112"/>
      <c r="AJ704" s="112"/>
      <c r="AK704" s="112"/>
      <c r="AL704" s="112"/>
    </row>
    <row r="705" spans="13:38" x14ac:dyDescent="0.35"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3"/>
      <c r="X705" s="113"/>
      <c r="Y705" s="113"/>
      <c r="Z705" s="113"/>
      <c r="AA705" s="113"/>
      <c r="AB705" s="113"/>
      <c r="AC705" s="113"/>
      <c r="AD705" s="113"/>
      <c r="AE705" s="112"/>
      <c r="AF705" s="112"/>
      <c r="AG705" s="112"/>
      <c r="AH705" s="112"/>
      <c r="AI705" s="112"/>
      <c r="AJ705" s="112"/>
      <c r="AK705" s="112"/>
      <c r="AL705" s="112"/>
    </row>
    <row r="706" spans="13:38" x14ac:dyDescent="0.35"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3"/>
      <c r="X706" s="113"/>
      <c r="Y706" s="113"/>
      <c r="Z706" s="113"/>
      <c r="AA706" s="113"/>
      <c r="AB706" s="113"/>
      <c r="AC706" s="113"/>
      <c r="AD706" s="113"/>
      <c r="AE706" s="112"/>
      <c r="AF706" s="112"/>
      <c r="AG706" s="112"/>
      <c r="AH706" s="112"/>
      <c r="AI706" s="112"/>
      <c r="AJ706" s="112"/>
      <c r="AK706" s="112"/>
      <c r="AL706" s="112"/>
    </row>
    <row r="707" spans="13:38" x14ac:dyDescent="0.35"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3"/>
      <c r="X707" s="113"/>
      <c r="Y707" s="113"/>
      <c r="Z707" s="113"/>
      <c r="AA707" s="113"/>
      <c r="AB707" s="113"/>
      <c r="AC707" s="113"/>
      <c r="AD707" s="113"/>
      <c r="AE707" s="112"/>
      <c r="AF707" s="112"/>
      <c r="AG707" s="112"/>
      <c r="AH707" s="112"/>
      <c r="AI707" s="112"/>
      <c r="AJ707" s="112"/>
      <c r="AK707" s="112"/>
      <c r="AL707" s="112"/>
    </row>
    <row r="708" spans="13:38" x14ac:dyDescent="0.35"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3"/>
      <c r="X708" s="113"/>
      <c r="Y708" s="113"/>
      <c r="Z708" s="113"/>
      <c r="AA708" s="113"/>
      <c r="AB708" s="113"/>
      <c r="AC708" s="113"/>
      <c r="AD708" s="113"/>
      <c r="AE708" s="112"/>
      <c r="AF708" s="112"/>
      <c r="AG708" s="112"/>
      <c r="AH708" s="112"/>
      <c r="AI708" s="112"/>
      <c r="AJ708" s="112"/>
      <c r="AK708" s="112"/>
      <c r="AL708" s="112"/>
    </row>
    <row r="709" spans="13:38" x14ac:dyDescent="0.35"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3"/>
      <c r="X709" s="113"/>
      <c r="Y709" s="113"/>
      <c r="Z709" s="113"/>
      <c r="AA709" s="113"/>
      <c r="AB709" s="113"/>
      <c r="AC709" s="113"/>
      <c r="AD709" s="113"/>
      <c r="AE709" s="112"/>
      <c r="AF709" s="112"/>
      <c r="AG709" s="112"/>
      <c r="AH709" s="112"/>
      <c r="AI709" s="112"/>
      <c r="AJ709" s="112"/>
      <c r="AK709" s="112"/>
      <c r="AL709" s="112"/>
    </row>
    <row r="710" spans="13:38" x14ac:dyDescent="0.35"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3"/>
      <c r="X710" s="113"/>
      <c r="Y710" s="113"/>
      <c r="Z710" s="113"/>
      <c r="AA710" s="113"/>
      <c r="AB710" s="113"/>
      <c r="AC710" s="113"/>
      <c r="AD710" s="113"/>
      <c r="AE710" s="112"/>
      <c r="AF710" s="112"/>
      <c r="AG710" s="112"/>
      <c r="AH710" s="112"/>
      <c r="AI710" s="112"/>
      <c r="AJ710" s="112"/>
      <c r="AK710" s="112"/>
      <c r="AL710" s="112"/>
    </row>
    <row r="711" spans="13:38" x14ac:dyDescent="0.35"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3"/>
      <c r="X711" s="113"/>
      <c r="Y711" s="113"/>
      <c r="Z711" s="113"/>
      <c r="AA711" s="113"/>
      <c r="AB711" s="113"/>
      <c r="AC711" s="113"/>
      <c r="AD711" s="113"/>
      <c r="AE711" s="112"/>
      <c r="AF711" s="112"/>
      <c r="AG711" s="112"/>
      <c r="AH711" s="112"/>
      <c r="AI711" s="112"/>
      <c r="AJ711" s="112"/>
      <c r="AK711" s="112"/>
      <c r="AL711" s="112"/>
    </row>
    <row r="712" spans="13:38" x14ac:dyDescent="0.35"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3"/>
      <c r="X712" s="113"/>
      <c r="Y712" s="113"/>
      <c r="Z712" s="113"/>
      <c r="AA712" s="113"/>
      <c r="AB712" s="113"/>
      <c r="AC712" s="113"/>
      <c r="AD712" s="113"/>
      <c r="AE712" s="112"/>
      <c r="AF712" s="112"/>
      <c r="AG712" s="112"/>
      <c r="AH712" s="112"/>
      <c r="AI712" s="112"/>
      <c r="AJ712" s="112"/>
      <c r="AK712" s="112"/>
      <c r="AL712" s="112"/>
    </row>
    <row r="713" spans="13:38" x14ac:dyDescent="0.35"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3"/>
      <c r="X713" s="113"/>
      <c r="Y713" s="113"/>
      <c r="Z713" s="113"/>
      <c r="AA713" s="113"/>
      <c r="AB713" s="113"/>
      <c r="AC713" s="113"/>
      <c r="AD713" s="113"/>
      <c r="AE713" s="112"/>
      <c r="AF713" s="112"/>
      <c r="AG713" s="112"/>
      <c r="AH713" s="112"/>
      <c r="AI713" s="112"/>
      <c r="AJ713" s="112"/>
      <c r="AK713" s="112"/>
      <c r="AL713" s="112"/>
    </row>
    <row r="714" spans="13:38" x14ac:dyDescent="0.35"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3"/>
      <c r="X714" s="113"/>
      <c r="Y714" s="113"/>
      <c r="Z714" s="113"/>
      <c r="AA714" s="113"/>
      <c r="AB714" s="113"/>
      <c r="AC714" s="113"/>
      <c r="AD714" s="113"/>
      <c r="AE714" s="112"/>
      <c r="AF714" s="112"/>
      <c r="AG714" s="112"/>
      <c r="AH714" s="112"/>
      <c r="AI714" s="112"/>
      <c r="AJ714" s="112"/>
      <c r="AK714" s="112"/>
      <c r="AL714" s="112"/>
    </row>
    <row r="715" spans="13:38" x14ac:dyDescent="0.35"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3"/>
      <c r="X715" s="113"/>
      <c r="Y715" s="113"/>
      <c r="Z715" s="113"/>
      <c r="AA715" s="113"/>
      <c r="AB715" s="113"/>
      <c r="AC715" s="113"/>
      <c r="AD715" s="113"/>
      <c r="AE715" s="112"/>
      <c r="AF715" s="112"/>
      <c r="AG715" s="112"/>
      <c r="AH715" s="112"/>
      <c r="AI715" s="112"/>
      <c r="AJ715" s="112"/>
      <c r="AK715" s="112"/>
      <c r="AL715" s="112"/>
    </row>
    <row r="716" spans="13:38" x14ac:dyDescent="0.35"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3"/>
      <c r="X716" s="113"/>
      <c r="Y716" s="113"/>
      <c r="Z716" s="113"/>
      <c r="AA716" s="113"/>
      <c r="AB716" s="113"/>
      <c r="AC716" s="113"/>
      <c r="AD716" s="113"/>
      <c r="AE716" s="112"/>
      <c r="AF716" s="112"/>
      <c r="AG716" s="112"/>
      <c r="AH716" s="112"/>
      <c r="AI716" s="112"/>
      <c r="AJ716" s="112"/>
      <c r="AK716" s="112"/>
      <c r="AL716" s="112"/>
    </row>
    <row r="717" spans="13:38" x14ac:dyDescent="0.35"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3"/>
      <c r="X717" s="113"/>
      <c r="Y717" s="113"/>
      <c r="Z717" s="113"/>
      <c r="AA717" s="113"/>
      <c r="AB717" s="113"/>
      <c r="AC717" s="113"/>
      <c r="AD717" s="113"/>
      <c r="AE717" s="112"/>
      <c r="AF717" s="112"/>
      <c r="AG717" s="112"/>
      <c r="AH717" s="112"/>
      <c r="AI717" s="112"/>
      <c r="AJ717" s="112"/>
      <c r="AK717" s="112"/>
      <c r="AL717" s="112"/>
    </row>
    <row r="718" spans="13:38" x14ac:dyDescent="0.35"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3"/>
      <c r="X718" s="113"/>
      <c r="Y718" s="113"/>
      <c r="Z718" s="113"/>
      <c r="AA718" s="113"/>
      <c r="AB718" s="113"/>
      <c r="AC718" s="113"/>
      <c r="AD718" s="113"/>
      <c r="AE718" s="112"/>
      <c r="AF718" s="112"/>
      <c r="AG718" s="112"/>
      <c r="AH718" s="112"/>
      <c r="AI718" s="112"/>
      <c r="AJ718" s="112"/>
      <c r="AK718" s="112"/>
      <c r="AL718" s="112"/>
    </row>
    <row r="719" spans="13:38" x14ac:dyDescent="0.35"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3"/>
      <c r="X719" s="113"/>
      <c r="Y719" s="113"/>
      <c r="Z719" s="113"/>
      <c r="AA719" s="113"/>
      <c r="AB719" s="113"/>
      <c r="AC719" s="113"/>
      <c r="AD719" s="113"/>
      <c r="AE719" s="112"/>
      <c r="AF719" s="112"/>
      <c r="AG719" s="112"/>
      <c r="AH719" s="112"/>
      <c r="AI719" s="112"/>
      <c r="AJ719" s="112"/>
      <c r="AK719" s="112"/>
      <c r="AL719" s="112"/>
    </row>
    <row r="720" spans="13:38" x14ac:dyDescent="0.35"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3"/>
      <c r="X720" s="113"/>
      <c r="Y720" s="113"/>
      <c r="Z720" s="113"/>
      <c r="AA720" s="113"/>
      <c r="AB720" s="113"/>
      <c r="AC720" s="113"/>
      <c r="AD720" s="113"/>
      <c r="AE720" s="112"/>
      <c r="AF720" s="112"/>
      <c r="AG720" s="112"/>
      <c r="AH720" s="112"/>
      <c r="AI720" s="112"/>
      <c r="AJ720" s="112"/>
      <c r="AK720" s="112"/>
      <c r="AL720" s="112"/>
    </row>
    <row r="721" spans="13:38" x14ac:dyDescent="0.35"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3"/>
      <c r="X721" s="113"/>
      <c r="Y721" s="113"/>
      <c r="Z721" s="113"/>
      <c r="AA721" s="113"/>
      <c r="AB721" s="113"/>
      <c r="AC721" s="113"/>
      <c r="AD721" s="113"/>
      <c r="AE721" s="112"/>
      <c r="AF721" s="112"/>
      <c r="AG721" s="112"/>
      <c r="AH721" s="112"/>
      <c r="AI721" s="112"/>
      <c r="AJ721" s="112"/>
      <c r="AK721" s="112"/>
      <c r="AL721" s="112"/>
    </row>
    <row r="722" spans="13:38" x14ac:dyDescent="0.35"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3"/>
      <c r="X722" s="113"/>
      <c r="Y722" s="113"/>
      <c r="Z722" s="113"/>
      <c r="AA722" s="113"/>
      <c r="AB722" s="113"/>
      <c r="AC722" s="113"/>
      <c r="AD722" s="113"/>
      <c r="AE722" s="112"/>
      <c r="AF722" s="112"/>
      <c r="AG722" s="112"/>
      <c r="AH722" s="112"/>
      <c r="AI722" s="112"/>
      <c r="AJ722" s="112"/>
      <c r="AK722" s="112"/>
      <c r="AL722" s="112"/>
    </row>
    <row r="723" spans="13:38" x14ac:dyDescent="0.35"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3"/>
      <c r="X723" s="113"/>
      <c r="Y723" s="113"/>
      <c r="Z723" s="113"/>
      <c r="AA723" s="113"/>
      <c r="AB723" s="113"/>
      <c r="AC723" s="113"/>
      <c r="AD723" s="113"/>
      <c r="AE723" s="112"/>
      <c r="AF723" s="112"/>
      <c r="AG723" s="112"/>
      <c r="AH723" s="112"/>
      <c r="AI723" s="112"/>
      <c r="AJ723" s="112"/>
      <c r="AK723" s="112"/>
      <c r="AL723" s="112"/>
    </row>
    <row r="724" spans="13:38" x14ac:dyDescent="0.35"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3"/>
      <c r="X724" s="113"/>
      <c r="Y724" s="113"/>
      <c r="Z724" s="113"/>
      <c r="AA724" s="113"/>
      <c r="AB724" s="113"/>
      <c r="AC724" s="113"/>
      <c r="AD724" s="113"/>
      <c r="AE724" s="112"/>
      <c r="AF724" s="112"/>
      <c r="AG724" s="112"/>
      <c r="AH724" s="112"/>
      <c r="AI724" s="112"/>
      <c r="AJ724" s="112"/>
      <c r="AK724" s="112"/>
      <c r="AL724" s="112"/>
    </row>
    <row r="725" spans="13:38" x14ac:dyDescent="0.35"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3"/>
      <c r="X725" s="113"/>
      <c r="Y725" s="113"/>
      <c r="Z725" s="113"/>
      <c r="AA725" s="113"/>
      <c r="AB725" s="113"/>
      <c r="AC725" s="113"/>
      <c r="AD725" s="113"/>
      <c r="AE725" s="112"/>
      <c r="AF725" s="112"/>
      <c r="AG725" s="112"/>
      <c r="AH725" s="112"/>
      <c r="AI725" s="112"/>
      <c r="AJ725" s="112"/>
      <c r="AK725" s="112"/>
      <c r="AL725" s="112"/>
    </row>
    <row r="726" spans="13:38" x14ac:dyDescent="0.35"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3"/>
      <c r="X726" s="113"/>
      <c r="Y726" s="113"/>
      <c r="Z726" s="113"/>
      <c r="AA726" s="113"/>
      <c r="AB726" s="113"/>
      <c r="AC726" s="113"/>
      <c r="AD726" s="113"/>
      <c r="AE726" s="112"/>
      <c r="AF726" s="112"/>
      <c r="AG726" s="112"/>
      <c r="AH726" s="112"/>
      <c r="AI726" s="112"/>
      <c r="AJ726" s="112"/>
      <c r="AK726" s="112"/>
      <c r="AL726" s="112"/>
    </row>
    <row r="727" spans="13:38" x14ac:dyDescent="0.35"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3"/>
      <c r="X727" s="113"/>
      <c r="Y727" s="113"/>
      <c r="Z727" s="113"/>
      <c r="AA727" s="113"/>
      <c r="AB727" s="113"/>
      <c r="AC727" s="113"/>
      <c r="AD727" s="113"/>
      <c r="AE727" s="112"/>
      <c r="AF727" s="112"/>
      <c r="AG727" s="112"/>
      <c r="AH727" s="112"/>
      <c r="AI727" s="112"/>
      <c r="AJ727" s="112"/>
      <c r="AK727" s="112"/>
      <c r="AL727" s="112"/>
    </row>
    <row r="728" spans="13:38" x14ac:dyDescent="0.35"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3"/>
      <c r="X728" s="113"/>
      <c r="Y728" s="113"/>
      <c r="Z728" s="113"/>
      <c r="AA728" s="113"/>
      <c r="AB728" s="113"/>
      <c r="AC728" s="113"/>
      <c r="AD728" s="113"/>
      <c r="AE728" s="112"/>
      <c r="AF728" s="112"/>
      <c r="AG728" s="112"/>
      <c r="AH728" s="112"/>
      <c r="AI728" s="112"/>
      <c r="AJ728" s="112"/>
      <c r="AK728" s="112"/>
      <c r="AL728" s="112"/>
    </row>
    <row r="729" spans="13:38" x14ac:dyDescent="0.35"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3"/>
      <c r="X729" s="113"/>
      <c r="Y729" s="113"/>
      <c r="Z729" s="113"/>
      <c r="AA729" s="113"/>
      <c r="AB729" s="113"/>
      <c r="AC729" s="113"/>
      <c r="AD729" s="113"/>
      <c r="AE729" s="112"/>
      <c r="AF729" s="112"/>
      <c r="AG729" s="112"/>
      <c r="AH729" s="112"/>
      <c r="AI729" s="112"/>
      <c r="AJ729" s="112"/>
      <c r="AK729" s="112"/>
      <c r="AL729" s="112"/>
    </row>
    <row r="730" spans="13:38" x14ac:dyDescent="0.35"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3"/>
      <c r="X730" s="113"/>
      <c r="Y730" s="113"/>
      <c r="Z730" s="113"/>
      <c r="AA730" s="113"/>
      <c r="AB730" s="113"/>
      <c r="AC730" s="113"/>
      <c r="AD730" s="113"/>
      <c r="AE730" s="112"/>
      <c r="AF730" s="112"/>
      <c r="AG730" s="112"/>
      <c r="AH730" s="112"/>
      <c r="AI730" s="112"/>
      <c r="AJ730" s="112"/>
      <c r="AK730" s="112"/>
      <c r="AL730" s="112"/>
    </row>
    <row r="731" spans="13:38" x14ac:dyDescent="0.35"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3"/>
      <c r="X731" s="113"/>
      <c r="Y731" s="113"/>
      <c r="Z731" s="113"/>
      <c r="AA731" s="113"/>
      <c r="AB731" s="113"/>
      <c r="AC731" s="113"/>
      <c r="AD731" s="113"/>
      <c r="AE731" s="112"/>
      <c r="AF731" s="112"/>
      <c r="AG731" s="112"/>
      <c r="AH731" s="112"/>
      <c r="AI731" s="112"/>
      <c r="AJ731" s="112"/>
      <c r="AK731" s="112"/>
      <c r="AL731" s="112"/>
    </row>
    <row r="732" spans="13:38" x14ac:dyDescent="0.35"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3"/>
      <c r="X732" s="113"/>
      <c r="Y732" s="113"/>
      <c r="Z732" s="113"/>
      <c r="AA732" s="113"/>
      <c r="AB732" s="113"/>
      <c r="AC732" s="113"/>
      <c r="AD732" s="113"/>
      <c r="AE732" s="112"/>
      <c r="AF732" s="112"/>
      <c r="AG732" s="112"/>
      <c r="AH732" s="112"/>
      <c r="AI732" s="112"/>
      <c r="AJ732" s="112"/>
      <c r="AK732" s="112"/>
      <c r="AL732" s="112"/>
    </row>
    <row r="733" spans="13:38" x14ac:dyDescent="0.35"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3"/>
      <c r="X733" s="113"/>
      <c r="Y733" s="113"/>
      <c r="Z733" s="113"/>
      <c r="AA733" s="113"/>
      <c r="AB733" s="113"/>
      <c r="AC733" s="113"/>
      <c r="AD733" s="113"/>
      <c r="AE733" s="112"/>
      <c r="AF733" s="112"/>
      <c r="AG733" s="112"/>
      <c r="AH733" s="112"/>
      <c r="AI733" s="112"/>
      <c r="AJ733" s="112"/>
      <c r="AK733" s="112"/>
      <c r="AL733" s="112"/>
    </row>
    <row r="734" spans="13:38" x14ac:dyDescent="0.35"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3"/>
      <c r="X734" s="113"/>
      <c r="Y734" s="113"/>
      <c r="Z734" s="113"/>
      <c r="AA734" s="113"/>
      <c r="AB734" s="113"/>
      <c r="AC734" s="113"/>
      <c r="AD734" s="113"/>
      <c r="AE734" s="112"/>
      <c r="AF734" s="112"/>
      <c r="AG734" s="112"/>
      <c r="AH734" s="112"/>
      <c r="AI734" s="112"/>
      <c r="AJ734" s="112"/>
      <c r="AK734" s="112"/>
      <c r="AL734" s="112"/>
    </row>
    <row r="735" spans="13:38" x14ac:dyDescent="0.35"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3"/>
      <c r="X735" s="113"/>
      <c r="Y735" s="113"/>
      <c r="Z735" s="113"/>
      <c r="AA735" s="113"/>
      <c r="AB735" s="113"/>
      <c r="AC735" s="113"/>
      <c r="AD735" s="113"/>
      <c r="AE735" s="112"/>
      <c r="AF735" s="112"/>
      <c r="AG735" s="112"/>
      <c r="AH735" s="112"/>
      <c r="AI735" s="112"/>
      <c r="AJ735" s="112"/>
      <c r="AK735" s="112"/>
      <c r="AL735" s="112"/>
    </row>
    <row r="736" spans="13:38" x14ac:dyDescent="0.35"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3"/>
      <c r="X736" s="113"/>
      <c r="Y736" s="113"/>
      <c r="Z736" s="113"/>
      <c r="AA736" s="113"/>
      <c r="AB736" s="113"/>
      <c r="AC736" s="113"/>
      <c r="AD736" s="113"/>
      <c r="AE736" s="112"/>
      <c r="AF736" s="112"/>
      <c r="AG736" s="112"/>
      <c r="AH736" s="112"/>
      <c r="AI736" s="112"/>
      <c r="AJ736" s="112"/>
      <c r="AK736" s="112"/>
      <c r="AL736" s="112"/>
    </row>
    <row r="737" spans="13:38" x14ac:dyDescent="0.35"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3"/>
      <c r="X737" s="113"/>
      <c r="Y737" s="113"/>
      <c r="Z737" s="113"/>
      <c r="AA737" s="113"/>
      <c r="AB737" s="113"/>
      <c r="AC737" s="113"/>
      <c r="AD737" s="113"/>
      <c r="AE737" s="112"/>
      <c r="AF737" s="112"/>
      <c r="AG737" s="112"/>
      <c r="AH737" s="112"/>
      <c r="AI737" s="112"/>
      <c r="AJ737" s="112"/>
      <c r="AK737" s="112"/>
      <c r="AL737" s="112"/>
    </row>
    <row r="738" spans="13:38" x14ac:dyDescent="0.35"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3"/>
      <c r="X738" s="113"/>
      <c r="Y738" s="113"/>
      <c r="Z738" s="113"/>
      <c r="AA738" s="113"/>
      <c r="AB738" s="113"/>
      <c r="AC738" s="113"/>
      <c r="AD738" s="113"/>
      <c r="AE738" s="112"/>
      <c r="AF738" s="112"/>
      <c r="AG738" s="112"/>
      <c r="AH738" s="112"/>
      <c r="AI738" s="112"/>
      <c r="AJ738" s="112"/>
      <c r="AK738" s="112"/>
      <c r="AL738" s="112"/>
    </row>
    <row r="739" spans="13:38" x14ac:dyDescent="0.35"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3"/>
      <c r="X739" s="113"/>
      <c r="Y739" s="113"/>
      <c r="Z739" s="113"/>
      <c r="AA739" s="113"/>
      <c r="AB739" s="113"/>
      <c r="AC739" s="113"/>
      <c r="AD739" s="113"/>
      <c r="AE739" s="112"/>
      <c r="AF739" s="112"/>
      <c r="AG739" s="112"/>
      <c r="AH739" s="112"/>
      <c r="AI739" s="112"/>
      <c r="AJ739" s="112"/>
      <c r="AK739" s="112"/>
      <c r="AL739" s="112"/>
    </row>
    <row r="740" spans="13:38" x14ac:dyDescent="0.35"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3"/>
      <c r="X740" s="113"/>
      <c r="Y740" s="113"/>
      <c r="Z740" s="113"/>
      <c r="AA740" s="113"/>
      <c r="AB740" s="113"/>
      <c r="AC740" s="113"/>
      <c r="AD740" s="113"/>
      <c r="AE740" s="112"/>
      <c r="AF740" s="112"/>
      <c r="AG740" s="112"/>
      <c r="AH740" s="112"/>
      <c r="AI740" s="112"/>
      <c r="AJ740" s="112"/>
      <c r="AK740" s="112"/>
      <c r="AL740" s="112"/>
    </row>
    <row r="741" spans="13:38" x14ac:dyDescent="0.35"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3"/>
      <c r="X741" s="113"/>
      <c r="Y741" s="113"/>
      <c r="Z741" s="113"/>
      <c r="AA741" s="113"/>
      <c r="AB741" s="113"/>
      <c r="AC741" s="113"/>
      <c r="AD741" s="113"/>
      <c r="AE741" s="112"/>
      <c r="AF741" s="112"/>
      <c r="AG741" s="112"/>
      <c r="AH741" s="112"/>
      <c r="AI741" s="112"/>
      <c r="AJ741" s="112"/>
      <c r="AK741" s="112"/>
      <c r="AL741" s="112"/>
    </row>
    <row r="742" spans="13:38" x14ac:dyDescent="0.35"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3"/>
      <c r="X742" s="113"/>
      <c r="Y742" s="113"/>
      <c r="Z742" s="113"/>
      <c r="AA742" s="113"/>
      <c r="AB742" s="113"/>
      <c r="AC742" s="113"/>
      <c r="AD742" s="113"/>
      <c r="AE742" s="112"/>
      <c r="AF742" s="112"/>
      <c r="AG742" s="112"/>
      <c r="AH742" s="112"/>
      <c r="AI742" s="112"/>
      <c r="AJ742" s="112"/>
      <c r="AK742" s="112"/>
      <c r="AL742" s="112"/>
    </row>
    <row r="743" spans="13:38" x14ac:dyDescent="0.35"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3"/>
      <c r="X743" s="113"/>
      <c r="Y743" s="113"/>
      <c r="Z743" s="113"/>
      <c r="AA743" s="113"/>
      <c r="AB743" s="113"/>
      <c r="AC743" s="113"/>
      <c r="AD743" s="113"/>
      <c r="AE743" s="112"/>
      <c r="AF743" s="112"/>
      <c r="AG743" s="112"/>
      <c r="AH743" s="112"/>
      <c r="AI743" s="112"/>
      <c r="AJ743" s="112"/>
      <c r="AK743" s="112"/>
      <c r="AL743" s="112"/>
    </row>
    <row r="744" spans="13:38" x14ac:dyDescent="0.35"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3"/>
      <c r="X744" s="113"/>
      <c r="Y744" s="113"/>
      <c r="Z744" s="113"/>
      <c r="AA744" s="113"/>
      <c r="AB744" s="113"/>
      <c r="AC744" s="113"/>
      <c r="AD744" s="113"/>
      <c r="AE744" s="112"/>
      <c r="AF744" s="112"/>
      <c r="AG744" s="112"/>
      <c r="AH744" s="112"/>
      <c r="AI744" s="112"/>
      <c r="AJ744" s="112"/>
      <c r="AK744" s="112"/>
      <c r="AL744" s="112"/>
    </row>
    <row r="745" spans="13:38" x14ac:dyDescent="0.35"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3"/>
      <c r="X745" s="113"/>
      <c r="Y745" s="113"/>
      <c r="Z745" s="113"/>
      <c r="AA745" s="113"/>
      <c r="AB745" s="113"/>
      <c r="AC745" s="113"/>
      <c r="AD745" s="113"/>
      <c r="AE745" s="112"/>
      <c r="AF745" s="112"/>
      <c r="AG745" s="112"/>
      <c r="AH745" s="112"/>
      <c r="AI745" s="112"/>
      <c r="AJ745" s="112"/>
      <c r="AK745" s="112"/>
      <c r="AL745" s="112"/>
    </row>
    <row r="746" spans="13:38" x14ac:dyDescent="0.35"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3"/>
      <c r="X746" s="113"/>
      <c r="Y746" s="113"/>
      <c r="Z746" s="113"/>
      <c r="AA746" s="113"/>
      <c r="AB746" s="113"/>
      <c r="AC746" s="113"/>
      <c r="AD746" s="113"/>
      <c r="AE746" s="112"/>
      <c r="AF746" s="112"/>
      <c r="AG746" s="112"/>
      <c r="AH746" s="112"/>
      <c r="AI746" s="112"/>
      <c r="AJ746" s="112"/>
      <c r="AK746" s="112"/>
      <c r="AL746" s="112"/>
    </row>
    <row r="747" spans="13:38" x14ac:dyDescent="0.35"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3"/>
      <c r="X747" s="113"/>
      <c r="Y747" s="113"/>
      <c r="Z747" s="113"/>
      <c r="AA747" s="113"/>
      <c r="AB747" s="113"/>
      <c r="AC747" s="113"/>
      <c r="AD747" s="113"/>
      <c r="AE747" s="112"/>
      <c r="AF747" s="112"/>
      <c r="AG747" s="112"/>
      <c r="AH747" s="112"/>
      <c r="AI747" s="112"/>
      <c r="AJ747" s="112"/>
      <c r="AK747" s="112"/>
      <c r="AL747" s="112"/>
    </row>
    <row r="748" spans="13:38" x14ac:dyDescent="0.35"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3"/>
      <c r="X748" s="113"/>
      <c r="Y748" s="113"/>
      <c r="Z748" s="113"/>
      <c r="AA748" s="113"/>
      <c r="AB748" s="113"/>
      <c r="AC748" s="113"/>
      <c r="AD748" s="113"/>
      <c r="AE748" s="112"/>
      <c r="AF748" s="112"/>
      <c r="AG748" s="112"/>
      <c r="AH748" s="112"/>
      <c r="AI748" s="112"/>
      <c r="AJ748" s="112"/>
      <c r="AK748" s="112"/>
      <c r="AL748" s="112"/>
    </row>
    <row r="749" spans="13:38" x14ac:dyDescent="0.35"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3"/>
      <c r="X749" s="113"/>
      <c r="Y749" s="113"/>
      <c r="Z749" s="113"/>
      <c r="AA749" s="113"/>
      <c r="AB749" s="113"/>
      <c r="AC749" s="113"/>
      <c r="AD749" s="113"/>
      <c r="AE749" s="112"/>
      <c r="AF749" s="112"/>
      <c r="AG749" s="112"/>
      <c r="AH749" s="112"/>
      <c r="AI749" s="112"/>
      <c r="AJ749" s="112"/>
      <c r="AK749" s="112"/>
      <c r="AL749" s="112"/>
    </row>
    <row r="750" spans="13:38" x14ac:dyDescent="0.35"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3"/>
      <c r="X750" s="113"/>
      <c r="Y750" s="113"/>
      <c r="Z750" s="113"/>
      <c r="AA750" s="113"/>
      <c r="AB750" s="113"/>
      <c r="AC750" s="113"/>
      <c r="AD750" s="113"/>
      <c r="AE750" s="112"/>
      <c r="AF750" s="112"/>
      <c r="AG750" s="112"/>
      <c r="AH750" s="112"/>
      <c r="AI750" s="112"/>
      <c r="AJ750" s="112"/>
      <c r="AK750" s="112"/>
      <c r="AL750" s="112"/>
    </row>
    <row r="751" spans="13:38" x14ac:dyDescent="0.35"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3"/>
      <c r="X751" s="113"/>
      <c r="Y751" s="113"/>
      <c r="Z751" s="113"/>
      <c r="AA751" s="113"/>
      <c r="AB751" s="113"/>
      <c r="AC751" s="113"/>
      <c r="AD751" s="113"/>
      <c r="AE751" s="112"/>
      <c r="AF751" s="112"/>
      <c r="AG751" s="112"/>
      <c r="AH751" s="112"/>
      <c r="AI751" s="112"/>
      <c r="AJ751" s="112"/>
      <c r="AK751" s="112"/>
      <c r="AL751" s="112"/>
    </row>
    <row r="752" spans="13:38" x14ac:dyDescent="0.35"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3"/>
      <c r="X752" s="113"/>
      <c r="Y752" s="113"/>
      <c r="Z752" s="113"/>
      <c r="AA752" s="113"/>
      <c r="AB752" s="113"/>
      <c r="AC752" s="113"/>
      <c r="AD752" s="113"/>
      <c r="AE752" s="112"/>
      <c r="AF752" s="112"/>
      <c r="AG752" s="112"/>
      <c r="AH752" s="112"/>
      <c r="AI752" s="112"/>
      <c r="AJ752" s="112"/>
      <c r="AK752" s="112"/>
      <c r="AL752" s="112"/>
    </row>
    <row r="753" spans="13:38" x14ac:dyDescent="0.35"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3"/>
      <c r="X753" s="113"/>
      <c r="Y753" s="113"/>
      <c r="Z753" s="113"/>
      <c r="AA753" s="113"/>
      <c r="AB753" s="113"/>
      <c r="AC753" s="113"/>
      <c r="AD753" s="113"/>
      <c r="AE753" s="112"/>
      <c r="AF753" s="112"/>
      <c r="AG753" s="112"/>
      <c r="AH753" s="112"/>
      <c r="AI753" s="112"/>
      <c r="AJ753" s="112"/>
      <c r="AK753" s="112"/>
      <c r="AL753" s="112"/>
    </row>
    <row r="754" spans="13:38" x14ac:dyDescent="0.35"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3"/>
      <c r="X754" s="113"/>
      <c r="Y754" s="113"/>
      <c r="Z754" s="113"/>
      <c r="AA754" s="113"/>
      <c r="AB754" s="113"/>
      <c r="AC754" s="113"/>
      <c r="AD754" s="113"/>
      <c r="AE754" s="112"/>
      <c r="AF754" s="112"/>
      <c r="AG754" s="112"/>
      <c r="AH754" s="112"/>
      <c r="AI754" s="112"/>
      <c r="AJ754" s="112"/>
      <c r="AK754" s="112"/>
      <c r="AL754" s="112"/>
    </row>
    <row r="755" spans="13:38" x14ac:dyDescent="0.35"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3"/>
      <c r="X755" s="113"/>
      <c r="Y755" s="113"/>
      <c r="Z755" s="113"/>
      <c r="AA755" s="113"/>
      <c r="AB755" s="113"/>
      <c r="AC755" s="113"/>
      <c r="AD755" s="113"/>
      <c r="AE755" s="112"/>
      <c r="AF755" s="112"/>
      <c r="AG755" s="112"/>
      <c r="AH755" s="112"/>
      <c r="AI755" s="112"/>
      <c r="AJ755" s="112"/>
      <c r="AK755" s="112"/>
      <c r="AL755" s="112"/>
    </row>
    <row r="756" spans="13:38" x14ac:dyDescent="0.35"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3"/>
      <c r="X756" s="113"/>
      <c r="Y756" s="113"/>
      <c r="Z756" s="113"/>
      <c r="AA756" s="113"/>
      <c r="AB756" s="113"/>
      <c r="AC756" s="113"/>
      <c r="AD756" s="113"/>
      <c r="AE756" s="112"/>
      <c r="AF756" s="112"/>
      <c r="AG756" s="112"/>
      <c r="AH756" s="112"/>
      <c r="AI756" s="112"/>
      <c r="AJ756" s="112"/>
      <c r="AK756" s="112"/>
      <c r="AL756" s="112"/>
    </row>
    <row r="757" spans="13:38" x14ac:dyDescent="0.35"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3"/>
      <c r="X757" s="113"/>
      <c r="Y757" s="113"/>
      <c r="Z757" s="113"/>
      <c r="AA757" s="113"/>
      <c r="AB757" s="113"/>
      <c r="AC757" s="113"/>
      <c r="AD757" s="113"/>
      <c r="AE757" s="112"/>
      <c r="AF757" s="112"/>
      <c r="AG757" s="112"/>
      <c r="AH757" s="112"/>
      <c r="AI757" s="112"/>
      <c r="AJ757" s="112"/>
      <c r="AK757" s="112"/>
      <c r="AL757" s="112"/>
    </row>
    <row r="758" spans="13:38" x14ac:dyDescent="0.35"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3"/>
      <c r="X758" s="113"/>
      <c r="Y758" s="113"/>
      <c r="Z758" s="113"/>
      <c r="AA758" s="113"/>
      <c r="AB758" s="113"/>
      <c r="AC758" s="113"/>
      <c r="AD758" s="113"/>
      <c r="AE758" s="112"/>
      <c r="AF758" s="112"/>
      <c r="AG758" s="112"/>
      <c r="AH758" s="112"/>
      <c r="AI758" s="112"/>
      <c r="AJ758" s="112"/>
      <c r="AK758" s="112"/>
      <c r="AL758" s="112"/>
    </row>
    <row r="759" spans="13:38" x14ac:dyDescent="0.35"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3"/>
      <c r="X759" s="113"/>
      <c r="Y759" s="113"/>
      <c r="Z759" s="113"/>
      <c r="AA759" s="113"/>
      <c r="AB759" s="113"/>
      <c r="AC759" s="113"/>
      <c r="AD759" s="113"/>
      <c r="AE759" s="112"/>
      <c r="AF759" s="112"/>
      <c r="AG759" s="112"/>
      <c r="AH759" s="112"/>
      <c r="AI759" s="112"/>
      <c r="AJ759" s="112"/>
      <c r="AK759" s="112"/>
      <c r="AL759" s="112"/>
    </row>
    <row r="760" spans="13:38" x14ac:dyDescent="0.35"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3"/>
      <c r="X760" s="113"/>
      <c r="Y760" s="113"/>
      <c r="Z760" s="113"/>
      <c r="AA760" s="113"/>
      <c r="AB760" s="113"/>
      <c r="AC760" s="113"/>
      <c r="AD760" s="113"/>
      <c r="AE760" s="112"/>
      <c r="AF760" s="112"/>
      <c r="AG760" s="112"/>
      <c r="AH760" s="112"/>
      <c r="AI760" s="112"/>
      <c r="AJ760" s="112"/>
      <c r="AK760" s="112"/>
      <c r="AL760" s="112"/>
    </row>
    <row r="761" spans="13:38" x14ac:dyDescent="0.35"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3"/>
      <c r="X761" s="113"/>
      <c r="Y761" s="113"/>
      <c r="Z761" s="113"/>
      <c r="AA761" s="113"/>
      <c r="AB761" s="113"/>
      <c r="AC761" s="113"/>
      <c r="AD761" s="113"/>
      <c r="AE761" s="112"/>
      <c r="AF761" s="112"/>
      <c r="AG761" s="112"/>
      <c r="AH761" s="112"/>
      <c r="AI761" s="112"/>
      <c r="AJ761" s="112"/>
      <c r="AK761" s="112"/>
      <c r="AL761" s="112"/>
    </row>
    <row r="762" spans="13:38" x14ac:dyDescent="0.35"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3"/>
      <c r="X762" s="113"/>
      <c r="Y762" s="113"/>
      <c r="Z762" s="113"/>
      <c r="AA762" s="113"/>
      <c r="AB762" s="113"/>
      <c r="AC762" s="113"/>
      <c r="AD762" s="113"/>
      <c r="AE762" s="112"/>
      <c r="AF762" s="112"/>
      <c r="AG762" s="112"/>
      <c r="AH762" s="112"/>
      <c r="AI762" s="112"/>
      <c r="AJ762" s="112"/>
      <c r="AK762" s="112"/>
      <c r="AL762" s="112"/>
    </row>
    <row r="763" spans="13:38" x14ac:dyDescent="0.35"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3"/>
      <c r="X763" s="113"/>
      <c r="Y763" s="113"/>
      <c r="Z763" s="113"/>
      <c r="AA763" s="113"/>
      <c r="AB763" s="113"/>
      <c r="AC763" s="113"/>
      <c r="AD763" s="113"/>
      <c r="AE763" s="112"/>
      <c r="AF763" s="112"/>
      <c r="AG763" s="112"/>
      <c r="AH763" s="112"/>
      <c r="AI763" s="112"/>
      <c r="AJ763" s="112"/>
      <c r="AK763" s="112"/>
      <c r="AL763" s="112"/>
    </row>
    <row r="764" spans="13:38" x14ac:dyDescent="0.35"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3"/>
      <c r="X764" s="113"/>
      <c r="Y764" s="113"/>
      <c r="Z764" s="113"/>
      <c r="AA764" s="113"/>
      <c r="AB764" s="113"/>
      <c r="AC764" s="113"/>
      <c r="AD764" s="113"/>
      <c r="AE764" s="112"/>
      <c r="AF764" s="112"/>
      <c r="AG764" s="112"/>
      <c r="AH764" s="112"/>
      <c r="AI764" s="112"/>
      <c r="AJ764" s="112"/>
      <c r="AK764" s="112"/>
      <c r="AL764" s="112"/>
    </row>
    <row r="765" spans="13:38" x14ac:dyDescent="0.35"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3"/>
      <c r="X765" s="113"/>
      <c r="Y765" s="113"/>
      <c r="Z765" s="113"/>
      <c r="AA765" s="113"/>
      <c r="AB765" s="113"/>
      <c r="AC765" s="113"/>
      <c r="AD765" s="113"/>
      <c r="AE765" s="112"/>
      <c r="AF765" s="112"/>
      <c r="AG765" s="112"/>
      <c r="AH765" s="112"/>
      <c r="AI765" s="112"/>
      <c r="AJ765" s="112"/>
      <c r="AK765" s="112"/>
      <c r="AL765" s="112"/>
    </row>
    <row r="766" spans="13:38" x14ac:dyDescent="0.35"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3"/>
      <c r="X766" s="113"/>
      <c r="Y766" s="113"/>
      <c r="Z766" s="113"/>
      <c r="AA766" s="113"/>
      <c r="AB766" s="113"/>
      <c r="AC766" s="113"/>
      <c r="AD766" s="113"/>
      <c r="AE766" s="112"/>
      <c r="AF766" s="112"/>
      <c r="AG766" s="112"/>
      <c r="AH766" s="112"/>
      <c r="AI766" s="112"/>
      <c r="AJ766" s="112"/>
      <c r="AK766" s="112"/>
      <c r="AL766" s="112"/>
    </row>
    <row r="767" spans="13:38" x14ac:dyDescent="0.35"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3"/>
      <c r="X767" s="113"/>
      <c r="Y767" s="113"/>
      <c r="Z767" s="113"/>
      <c r="AA767" s="113"/>
      <c r="AB767" s="113"/>
      <c r="AC767" s="113"/>
      <c r="AD767" s="113"/>
      <c r="AE767" s="112"/>
      <c r="AF767" s="112"/>
      <c r="AG767" s="112"/>
      <c r="AH767" s="112"/>
      <c r="AI767" s="112"/>
      <c r="AJ767" s="112"/>
      <c r="AK767" s="112"/>
      <c r="AL767" s="112"/>
    </row>
    <row r="768" spans="13:38" x14ac:dyDescent="0.35"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3"/>
      <c r="X768" s="113"/>
      <c r="Y768" s="113"/>
      <c r="Z768" s="113"/>
      <c r="AA768" s="113"/>
      <c r="AB768" s="113"/>
      <c r="AC768" s="113"/>
      <c r="AD768" s="113"/>
      <c r="AE768" s="112"/>
      <c r="AF768" s="112"/>
      <c r="AG768" s="112"/>
      <c r="AH768" s="112"/>
      <c r="AI768" s="112"/>
      <c r="AJ768" s="112"/>
      <c r="AK768" s="112"/>
      <c r="AL768" s="112"/>
    </row>
    <row r="769" spans="13:38" x14ac:dyDescent="0.35"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3"/>
      <c r="X769" s="113"/>
      <c r="Y769" s="113"/>
      <c r="Z769" s="113"/>
      <c r="AA769" s="113"/>
      <c r="AB769" s="113"/>
      <c r="AC769" s="113"/>
      <c r="AD769" s="113"/>
      <c r="AE769" s="112"/>
      <c r="AF769" s="112"/>
      <c r="AG769" s="112"/>
      <c r="AH769" s="112"/>
      <c r="AI769" s="112"/>
      <c r="AJ769" s="112"/>
      <c r="AK769" s="112"/>
      <c r="AL769" s="112"/>
    </row>
    <row r="770" spans="13:38" x14ac:dyDescent="0.35"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3"/>
      <c r="X770" s="113"/>
      <c r="Y770" s="113"/>
      <c r="Z770" s="113"/>
      <c r="AA770" s="113"/>
      <c r="AB770" s="113"/>
      <c r="AC770" s="113"/>
      <c r="AD770" s="113"/>
      <c r="AE770" s="112"/>
      <c r="AF770" s="112"/>
      <c r="AG770" s="112"/>
      <c r="AH770" s="112"/>
      <c r="AI770" s="112"/>
      <c r="AJ770" s="112"/>
      <c r="AK770" s="112"/>
      <c r="AL770" s="112"/>
    </row>
    <row r="771" spans="13:38" x14ac:dyDescent="0.35"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3"/>
      <c r="X771" s="113"/>
      <c r="Y771" s="113"/>
      <c r="Z771" s="113"/>
      <c r="AA771" s="113"/>
      <c r="AB771" s="113"/>
      <c r="AC771" s="113"/>
      <c r="AD771" s="113"/>
      <c r="AE771" s="112"/>
      <c r="AF771" s="112"/>
      <c r="AG771" s="112"/>
      <c r="AH771" s="112"/>
      <c r="AI771" s="112"/>
      <c r="AJ771" s="112"/>
      <c r="AK771" s="112"/>
      <c r="AL771" s="112"/>
    </row>
    <row r="772" spans="13:38" x14ac:dyDescent="0.35"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3"/>
      <c r="X772" s="113"/>
      <c r="Y772" s="113"/>
      <c r="Z772" s="113"/>
      <c r="AA772" s="113"/>
      <c r="AB772" s="113"/>
      <c r="AC772" s="113"/>
      <c r="AD772" s="113"/>
      <c r="AE772" s="112"/>
      <c r="AF772" s="112"/>
      <c r="AG772" s="112"/>
      <c r="AH772" s="112"/>
      <c r="AI772" s="112"/>
      <c r="AJ772" s="112"/>
      <c r="AK772" s="112"/>
      <c r="AL772" s="112"/>
    </row>
    <row r="773" spans="13:38" x14ac:dyDescent="0.35"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3"/>
      <c r="X773" s="113"/>
      <c r="Y773" s="113"/>
      <c r="Z773" s="113"/>
      <c r="AA773" s="113"/>
      <c r="AB773" s="113"/>
      <c r="AC773" s="113"/>
      <c r="AD773" s="113"/>
      <c r="AE773" s="112"/>
      <c r="AF773" s="112"/>
      <c r="AG773" s="112"/>
      <c r="AH773" s="112"/>
      <c r="AI773" s="112"/>
      <c r="AJ773" s="112"/>
      <c r="AK773" s="112"/>
      <c r="AL773" s="112"/>
    </row>
    <row r="774" spans="13:38" x14ac:dyDescent="0.35"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3"/>
      <c r="X774" s="113"/>
      <c r="Y774" s="113"/>
      <c r="Z774" s="113"/>
      <c r="AA774" s="113"/>
      <c r="AB774" s="113"/>
      <c r="AC774" s="113"/>
      <c r="AD774" s="113"/>
      <c r="AE774" s="112"/>
      <c r="AF774" s="112"/>
      <c r="AG774" s="112"/>
      <c r="AH774" s="112"/>
      <c r="AI774" s="112"/>
      <c r="AJ774" s="112"/>
      <c r="AK774" s="112"/>
      <c r="AL774" s="112"/>
    </row>
    <row r="775" spans="13:38" x14ac:dyDescent="0.35"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3"/>
      <c r="X775" s="113"/>
      <c r="Y775" s="113"/>
      <c r="Z775" s="113"/>
      <c r="AA775" s="113"/>
      <c r="AB775" s="113"/>
      <c r="AC775" s="113"/>
      <c r="AD775" s="113"/>
      <c r="AE775" s="112"/>
      <c r="AF775" s="112"/>
      <c r="AG775" s="112"/>
      <c r="AH775" s="112"/>
      <c r="AI775" s="112"/>
      <c r="AJ775" s="112"/>
      <c r="AK775" s="112"/>
      <c r="AL775" s="112"/>
    </row>
    <row r="776" spans="13:38" x14ac:dyDescent="0.35"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3"/>
      <c r="X776" s="113"/>
      <c r="Y776" s="113"/>
      <c r="Z776" s="113"/>
      <c r="AA776" s="113"/>
      <c r="AB776" s="113"/>
      <c r="AC776" s="113"/>
      <c r="AD776" s="113"/>
      <c r="AE776" s="112"/>
      <c r="AF776" s="112"/>
      <c r="AG776" s="112"/>
      <c r="AH776" s="112"/>
      <c r="AI776" s="112"/>
      <c r="AJ776" s="112"/>
      <c r="AK776" s="112"/>
      <c r="AL776" s="112"/>
    </row>
    <row r="777" spans="13:38" x14ac:dyDescent="0.35"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3"/>
      <c r="X777" s="113"/>
      <c r="Y777" s="113"/>
      <c r="Z777" s="113"/>
      <c r="AA777" s="113"/>
      <c r="AB777" s="113"/>
      <c r="AC777" s="113"/>
      <c r="AD777" s="113"/>
      <c r="AE777" s="112"/>
      <c r="AF777" s="112"/>
      <c r="AG777" s="112"/>
      <c r="AH777" s="112"/>
      <c r="AI777" s="112"/>
      <c r="AJ777" s="112"/>
      <c r="AK777" s="112"/>
      <c r="AL777" s="112"/>
    </row>
    <row r="778" spans="13:38" x14ac:dyDescent="0.35"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3"/>
      <c r="X778" s="113"/>
      <c r="Y778" s="113"/>
      <c r="Z778" s="113"/>
      <c r="AA778" s="113"/>
      <c r="AB778" s="113"/>
      <c r="AC778" s="113"/>
      <c r="AD778" s="113"/>
      <c r="AE778" s="112"/>
      <c r="AF778" s="112"/>
      <c r="AG778" s="112"/>
      <c r="AH778" s="112"/>
      <c r="AI778" s="112"/>
      <c r="AJ778" s="112"/>
      <c r="AK778" s="112"/>
      <c r="AL778" s="112"/>
    </row>
    <row r="779" spans="13:38" x14ac:dyDescent="0.35"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3"/>
      <c r="X779" s="113"/>
      <c r="Y779" s="113"/>
      <c r="Z779" s="113"/>
      <c r="AA779" s="113"/>
      <c r="AB779" s="113"/>
      <c r="AC779" s="113"/>
      <c r="AD779" s="113"/>
      <c r="AE779" s="112"/>
      <c r="AF779" s="112"/>
      <c r="AG779" s="112"/>
      <c r="AH779" s="112"/>
      <c r="AI779" s="112"/>
      <c r="AJ779" s="112"/>
      <c r="AK779" s="112"/>
      <c r="AL779" s="112"/>
    </row>
    <row r="780" spans="13:38" x14ac:dyDescent="0.35"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3"/>
      <c r="X780" s="113"/>
      <c r="Y780" s="113"/>
      <c r="Z780" s="113"/>
      <c r="AA780" s="113"/>
      <c r="AB780" s="113"/>
      <c r="AC780" s="113"/>
      <c r="AD780" s="113"/>
      <c r="AE780" s="112"/>
      <c r="AF780" s="112"/>
      <c r="AG780" s="112"/>
      <c r="AH780" s="112"/>
      <c r="AI780" s="112"/>
      <c r="AJ780" s="112"/>
      <c r="AK780" s="112"/>
      <c r="AL780" s="112"/>
    </row>
    <row r="781" spans="13:38" x14ac:dyDescent="0.35"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3"/>
      <c r="X781" s="113"/>
      <c r="Y781" s="113"/>
      <c r="Z781" s="113"/>
      <c r="AA781" s="113"/>
      <c r="AB781" s="113"/>
      <c r="AC781" s="113"/>
      <c r="AD781" s="113"/>
      <c r="AE781" s="112"/>
      <c r="AF781" s="112"/>
      <c r="AG781" s="112"/>
      <c r="AH781" s="112"/>
      <c r="AI781" s="112"/>
      <c r="AJ781" s="112"/>
      <c r="AK781" s="112"/>
      <c r="AL781" s="112"/>
    </row>
    <row r="782" spans="13:38" x14ac:dyDescent="0.35"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3"/>
      <c r="X782" s="113"/>
      <c r="Y782" s="113"/>
      <c r="Z782" s="113"/>
      <c r="AA782" s="113"/>
      <c r="AB782" s="113"/>
      <c r="AC782" s="113"/>
      <c r="AD782" s="113"/>
      <c r="AE782" s="112"/>
      <c r="AF782" s="112"/>
      <c r="AG782" s="112"/>
      <c r="AH782" s="112"/>
      <c r="AI782" s="112"/>
      <c r="AJ782" s="112"/>
      <c r="AK782" s="112"/>
      <c r="AL782" s="112"/>
    </row>
    <row r="783" spans="13:38" x14ac:dyDescent="0.35"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3"/>
      <c r="X783" s="113"/>
      <c r="Y783" s="113"/>
      <c r="Z783" s="113"/>
      <c r="AA783" s="113"/>
      <c r="AB783" s="113"/>
      <c r="AC783" s="113"/>
      <c r="AD783" s="113"/>
      <c r="AE783" s="112"/>
      <c r="AF783" s="112"/>
      <c r="AG783" s="112"/>
      <c r="AH783" s="112"/>
      <c r="AI783" s="112"/>
      <c r="AJ783" s="112"/>
      <c r="AK783" s="112"/>
      <c r="AL783" s="112"/>
    </row>
    <row r="784" spans="13:38" x14ac:dyDescent="0.35"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3"/>
      <c r="X784" s="113"/>
      <c r="Y784" s="113"/>
      <c r="Z784" s="113"/>
      <c r="AA784" s="113"/>
      <c r="AB784" s="113"/>
      <c r="AC784" s="113"/>
      <c r="AD784" s="113"/>
      <c r="AE784" s="112"/>
      <c r="AF784" s="112"/>
      <c r="AG784" s="112"/>
      <c r="AH784" s="112"/>
      <c r="AI784" s="112"/>
      <c r="AJ784" s="112"/>
      <c r="AK784" s="112"/>
      <c r="AL784" s="112"/>
    </row>
    <row r="785" spans="13:38" x14ac:dyDescent="0.35"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3"/>
      <c r="X785" s="113"/>
      <c r="Y785" s="113"/>
      <c r="Z785" s="113"/>
      <c r="AA785" s="113"/>
      <c r="AB785" s="113"/>
      <c r="AC785" s="113"/>
      <c r="AD785" s="113"/>
      <c r="AE785" s="112"/>
      <c r="AF785" s="112"/>
      <c r="AG785" s="112"/>
      <c r="AH785" s="112"/>
      <c r="AI785" s="112"/>
      <c r="AJ785" s="112"/>
      <c r="AK785" s="112"/>
      <c r="AL785" s="112"/>
    </row>
    <row r="786" spans="13:38" x14ac:dyDescent="0.35"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3"/>
      <c r="X786" s="113"/>
      <c r="Y786" s="113"/>
      <c r="Z786" s="113"/>
      <c r="AA786" s="113"/>
      <c r="AB786" s="113"/>
      <c r="AC786" s="113"/>
      <c r="AD786" s="113"/>
      <c r="AE786" s="112"/>
      <c r="AF786" s="112"/>
      <c r="AG786" s="112"/>
      <c r="AH786" s="112"/>
      <c r="AI786" s="112"/>
      <c r="AJ786" s="112"/>
      <c r="AK786" s="112"/>
      <c r="AL786" s="112"/>
    </row>
    <row r="787" spans="13:38" x14ac:dyDescent="0.35"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3"/>
      <c r="X787" s="113"/>
      <c r="Y787" s="113"/>
      <c r="Z787" s="113"/>
      <c r="AA787" s="113"/>
      <c r="AB787" s="113"/>
      <c r="AC787" s="113"/>
      <c r="AD787" s="113"/>
      <c r="AE787" s="112"/>
      <c r="AF787" s="112"/>
      <c r="AG787" s="112"/>
      <c r="AH787" s="112"/>
      <c r="AI787" s="112"/>
      <c r="AJ787" s="112"/>
      <c r="AK787" s="112"/>
      <c r="AL787" s="112"/>
    </row>
    <row r="788" spans="13:38" x14ac:dyDescent="0.35"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3"/>
      <c r="X788" s="113"/>
      <c r="Y788" s="113"/>
      <c r="Z788" s="113"/>
      <c r="AA788" s="113"/>
      <c r="AB788" s="113"/>
      <c r="AC788" s="113"/>
      <c r="AD788" s="113"/>
      <c r="AE788" s="112"/>
      <c r="AF788" s="112"/>
      <c r="AG788" s="112"/>
      <c r="AH788" s="112"/>
      <c r="AI788" s="112"/>
      <c r="AJ788" s="112"/>
      <c r="AK788" s="112"/>
      <c r="AL788" s="112"/>
    </row>
    <row r="789" spans="13:38" x14ac:dyDescent="0.35"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3"/>
      <c r="X789" s="113"/>
      <c r="Y789" s="113"/>
      <c r="Z789" s="113"/>
      <c r="AA789" s="113"/>
      <c r="AB789" s="113"/>
      <c r="AC789" s="113"/>
      <c r="AD789" s="113"/>
      <c r="AE789" s="112"/>
      <c r="AF789" s="112"/>
      <c r="AG789" s="112"/>
      <c r="AH789" s="112"/>
      <c r="AI789" s="112"/>
      <c r="AJ789" s="112"/>
      <c r="AK789" s="112"/>
      <c r="AL789" s="112"/>
    </row>
    <row r="790" spans="13:38" x14ac:dyDescent="0.35"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3"/>
      <c r="X790" s="113"/>
      <c r="Y790" s="113"/>
      <c r="Z790" s="113"/>
      <c r="AA790" s="113"/>
      <c r="AB790" s="113"/>
      <c r="AC790" s="113"/>
      <c r="AD790" s="113"/>
      <c r="AE790" s="112"/>
      <c r="AF790" s="112"/>
      <c r="AG790" s="112"/>
      <c r="AH790" s="112"/>
      <c r="AI790" s="112"/>
      <c r="AJ790" s="112"/>
      <c r="AK790" s="112"/>
      <c r="AL790" s="112"/>
    </row>
    <row r="791" spans="13:38" x14ac:dyDescent="0.35"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3"/>
      <c r="X791" s="113"/>
      <c r="Y791" s="113"/>
      <c r="Z791" s="113"/>
      <c r="AA791" s="113"/>
      <c r="AB791" s="113"/>
      <c r="AC791" s="113"/>
      <c r="AD791" s="113"/>
      <c r="AE791" s="112"/>
      <c r="AF791" s="112"/>
      <c r="AG791" s="112"/>
      <c r="AH791" s="112"/>
      <c r="AI791" s="112"/>
      <c r="AJ791" s="112"/>
      <c r="AK791" s="112"/>
      <c r="AL791" s="112"/>
    </row>
    <row r="792" spans="13:38" x14ac:dyDescent="0.35"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3"/>
      <c r="X792" s="113"/>
      <c r="Y792" s="113"/>
      <c r="Z792" s="113"/>
      <c r="AA792" s="113"/>
      <c r="AB792" s="113"/>
      <c r="AC792" s="113"/>
      <c r="AD792" s="113"/>
      <c r="AE792" s="112"/>
      <c r="AF792" s="112"/>
      <c r="AG792" s="112"/>
      <c r="AH792" s="112"/>
      <c r="AI792" s="112"/>
      <c r="AJ792" s="112"/>
      <c r="AK792" s="112"/>
      <c r="AL792" s="112"/>
    </row>
    <row r="793" spans="13:38" x14ac:dyDescent="0.35"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3"/>
      <c r="X793" s="113"/>
      <c r="Y793" s="113"/>
      <c r="Z793" s="113"/>
      <c r="AA793" s="113"/>
      <c r="AB793" s="113"/>
      <c r="AC793" s="113"/>
      <c r="AD793" s="113"/>
      <c r="AE793" s="112"/>
      <c r="AF793" s="112"/>
      <c r="AG793" s="112"/>
      <c r="AH793" s="112"/>
      <c r="AI793" s="112"/>
      <c r="AJ793" s="112"/>
      <c r="AK793" s="112"/>
      <c r="AL793" s="112"/>
    </row>
    <row r="794" spans="13:38" x14ac:dyDescent="0.35"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3"/>
      <c r="X794" s="113"/>
      <c r="Y794" s="113"/>
      <c r="Z794" s="113"/>
      <c r="AA794" s="113"/>
      <c r="AB794" s="113"/>
      <c r="AC794" s="113"/>
      <c r="AD794" s="113"/>
      <c r="AE794" s="112"/>
      <c r="AF794" s="112"/>
      <c r="AG794" s="112"/>
      <c r="AH794" s="112"/>
      <c r="AI794" s="112"/>
      <c r="AJ794" s="112"/>
      <c r="AK794" s="112"/>
      <c r="AL794" s="112"/>
    </row>
    <row r="795" spans="13:38" x14ac:dyDescent="0.35"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3"/>
      <c r="X795" s="113"/>
      <c r="Y795" s="113"/>
      <c r="Z795" s="113"/>
      <c r="AA795" s="113"/>
      <c r="AB795" s="113"/>
      <c r="AC795" s="113"/>
      <c r="AD795" s="113"/>
      <c r="AE795" s="112"/>
      <c r="AF795" s="112"/>
      <c r="AG795" s="112"/>
      <c r="AH795" s="112"/>
      <c r="AI795" s="112"/>
      <c r="AJ795" s="112"/>
      <c r="AK795" s="112"/>
      <c r="AL795" s="112"/>
    </row>
    <row r="796" spans="13:38" x14ac:dyDescent="0.35"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3"/>
      <c r="X796" s="113"/>
      <c r="Y796" s="113"/>
      <c r="Z796" s="113"/>
      <c r="AA796" s="113"/>
      <c r="AB796" s="113"/>
      <c r="AC796" s="113"/>
      <c r="AD796" s="113"/>
      <c r="AE796" s="112"/>
      <c r="AF796" s="112"/>
      <c r="AG796" s="112"/>
      <c r="AH796" s="112"/>
      <c r="AI796" s="112"/>
      <c r="AJ796" s="112"/>
      <c r="AK796" s="112"/>
      <c r="AL796" s="112"/>
    </row>
    <row r="797" spans="13:38" x14ac:dyDescent="0.35"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3"/>
      <c r="X797" s="113"/>
      <c r="Y797" s="113"/>
      <c r="Z797" s="113"/>
      <c r="AA797" s="113"/>
      <c r="AB797" s="113"/>
      <c r="AC797" s="113"/>
      <c r="AD797" s="113"/>
      <c r="AE797" s="112"/>
      <c r="AF797" s="112"/>
      <c r="AG797" s="112"/>
      <c r="AH797" s="112"/>
      <c r="AI797" s="112"/>
      <c r="AJ797" s="112"/>
      <c r="AK797" s="112"/>
      <c r="AL797" s="112"/>
    </row>
    <row r="798" spans="13:38" x14ac:dyDescent="0.35"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3"/>
      <c r="X798" s="113"/>
      <c r="Y798" s="113"/>
      <c r="Z798" s="113"/>
      <c r="AA798" s="113"/>
      <c r="AB798" s="113"/>
      <c r="AC798" s="113"/>
      <c r="AD798" s="113"/>
      <c r="AE798" s="112"/>
      <c r="AF798" s="112"/>
      <c r="AG798" s="112"/>
      <c r="AH798" s="112"/>
      <c r="AI798" s="112"/>
      <c r="AJ798" s="112"/>
      <c r="AK798" s="112"/>
      <c r="AL798" s="112"/>
    </row>
    <row r="799" spans="13:38" x14ac:dyDescent="0.35"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3"/>
      <c r="X799" s="113"/>
      <c r="Y799" s="113"/>
      <c r="Z799" s="113"/>
      <c r="AA799" s="113"/>
      <c r="AB799" s="113"/>
      <c r="AC799" s="113"/>
      <c r="AD799" s="113"/>
      <c r="AE799" s="112"/>
      <c r="AF799" s="112"/>
      <c r="AG799" s="112"/>
      <c r="AH799" s="112"/>
      <c r="AI799" s="112"/>
      <c r="AJ799" s="112"/>
      <c r="AK799" s="112"/>
      <c r="AL799" s="112"/>
    </row>
    <row r="800" spans="13:38" x14ac:dyDescent="0.35"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3"/>
      <c r="X800" s="113"/>
      <c r="Y800" s="113"/>
      <c r="Z800" s="113"/>
      <c r="AA800" s="113"/>
      <c r="AB800" s="113"/>
      <c r="AC800" s="113"/>
      <c r="AD800" s="113"/>
      <c r="AE800" s="112"/>
      <c r="AF800" s="112"/>
      <c r="AG800" s="112"/>
      <c r="AH800" s="112"/>
      <c r="AI800" s="112"/>
      <c r="AJ800" s="112"/>
      <c r="AK800" s="112"/>
      <c r="AL800" s="112"/>
    </row>
    <row r="801" spans="13:38" x14ac:dyDescent="0.35"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3"/>
      <c r="X801" s="113"/>
      <c r="Y801" s="113"/>
      <c r="Z801" s="113"/>
      <c r="AA801" s="113"/>
      <c r="AB801" s="113"/>
      <c r="AC801" s="113"/>
      <c r="AD801" s="113"/>
      <c r="AE801" s="112"/>
      <c r="AF801" s="112"/>
      <c r="AG801" s="112"/>
      <c r="AH801" s="112"/>
      <c r="AI801" s="112"/>
      <c r="AJ801" s="112"/>
      <c r="AK801" s="112"/>
      <c r="AL801" s="112"/>
    </row>
    <row r="802" spans="13:38" x14ac:dyDescent="0.35"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3"/>
      <c r="X802" s="113"/>
      <c r="Y802" s="113"/>
      <c r="Z802" s="113"/>
      <c r="AA802" s="113"/>
      <c r="AB802" s="113"/>
      <c r="AC802" s="113"/>
      <c r="AD802" s="113"/>
      <c r="AE802" s="112"/>
      <c r="AF802" s="112"/>
      <c r="AG802" s="112"/>
      <c r="AH802" s="112"/>
      <c r="AI802" s="112"/>
      <c r="AJ802" s="112"/>
      <c r="AK802" s="112"/>
      <c r="AL802" s="112"/>
    </row>
    <row r="803" spans="13:38" x14ac:dyDescent="0.35"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3"/>
      <c r="X803" s="113"/>
      <c r="Y803" s="113"/>
      <c r="Z803" s="113"/>
      <c r="AA803" s="113"/>
      <c r="AB803" s="113"/>
      <c r="AC803" s="113"/>
      <c r="AD803" s="113"/>
      <c r="AE803" s="112"/>
      <c r="AF803" s="112"/>
      <c r="AG803" s="112"/>
      <c r="AH803" s="112"/>
      <c r="AI803" s="112"/>
      <c r="AJ803" s="112"/>
      <c r="AK803" s="112"/>
      <c r="AL803" s="112"/>
    </row>
    <row r="804" spans="13:38" x14ac:dyDescent="0.35"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3"/>
      <c r="X804" s="113"/>
      <c r="Y804" s="113"/>
      <c r="Z804" s="113"/>
      <c r="AA804" s="113"/>
      <c r="AB804" s="113"/>
      <c r="AC804" s="113"/>
      <c r="AD804" s="113"/>
      <c r="AE804" s="112"/>
      <c r="AF804" s="112"/>
      <c r="AG804" s="112"/>
      <c r="AH804" s="112"/>
      <c r="AI804" s="112"/>
      <c r="AJ804" s="112"/>
      <c r="AK804" s="112"/>
      <c r="AL804" s="112"/>
    </row>
    <row r="805" spans="13:38" x14ac:dyDescent="0.35"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3"/>
      <c r="X805" s="113"/>
      <c r="Y805" s="113"/>
      <c r="Z805" s="113"/>
      <c r="AA805" s="113"/>
      <c r="AB805" s="113"/>
      <c r="AC805" s="113"/>
      <c r="AD805" s="113"/>
      <c r="AE805" s="112"/>
      <c r="AF805" s="112"/>
      <c r="AG805" s="112"/>
      <c r="AH805" s="112"/>
      <c r="AI805" s="112"/>
      <c r="AJ805" s="112"/>
      <c r="AK805" s="112"/>
      <c r="AL805" s="112"/>
    </row>
    <row r="806" spans="13:38" x14ac:dyDescent="0.35"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3"/>
      <c r="X806" s="113"/>
      <c r="Y806" s="113"/>
      <c r="Z806" s="113"/>
      <c r="AA806" s="113"/>
      <c r="AB806" s="113"/>
      <c r="AC806" s="113"/>
      <c r="AD806" s="113"/>
      <c r="AE806" s="112"/>
      <c r="AF806" s="112"/>
      <c r="AG806" s="112"/>
      <c r="AH806" s="112"/>
      <c r="AI806" s="112"/>
      <c r="AJ806" s="112"/>
      <c r="AK806" s="112"/>
      <c r="AL806" s="112"/>
    </row>
    <row r="807" spans="13:38" x14ac:dyDescent="0.35"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3"/>
      <c r="X807" s="113"/>
      <c r="Y807" s="113"/>
      <c r="Z807" s="113"/>
      <c r="AA807" s="113"/>
      <c r="AB807" s="113"/>
      <c r="AC807" s="113"/>
      <c r="AD807" s="113"/>
      <c r="AE807" s="112"/>
      <c r="AF807" s="112"/>
      <c r="AG807" s="112"/>
      <c r="AH807" s="112"/>
      <c r="AI807" s="112"/>
      <c r="AJ807" s="112"/>
      <c r="AK807" s="112"/>
      <c r="AL807" s="112"/>
    </row>
    <row r="808" spans="13:38" x14ac:dyDescent="0.35"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3"/>
      <c r="X808" s="113"/>
      <c r="Y808" s="113"/>
      <c r="Z808" s="113"/>
      <c r="AA808" s="113"/>
      <c r="AB808" s="113"/>
      <c r="AC808" s="113"/>
      <c r="AD808" s="113"/>
      <c r="AE808" s="112"/>
      <c r="AF808" s="112"/>
      <c r="AG808" s="112"/>
      <c r="AH808" s="112"/>
      <c r="AI808" s="112"/>
      <c r="AJ808" s="112"/>
      <c r="AK808" s="112"/>
      <c r="AL808" s="112"/>
    </row>
    <row r="809" spans="13:38" x14ac:dyDescent="0.35"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3"/>
      <c r="X809" s="113"/>
      <c r="Y809" s="113"/>
      <c r="Z809" s="113"/>
      <c r="AA809" s="113"/>
      <c r="AB809" s="113"/>
      <c r="AC809" s="113"/>
      <c r="AD809" s="113"/>
      <c r="AE809" s="112"/>
      <c r="AF809" s="112"/>
      <c r="AG809" s="112"/>
      <c r="AH809" s="112"/>
      <c r="AI809" s="112"/>
      <c r="AJ809" s="112"/>
      <c r="AK809" s="112"/>
      <c r="AL809" s="112"/>
    </row>
    <row r="810" spans="13:38" x14ac:dyDescent="0.35"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3"/>
      <c r="X810" s="113"/>
      <c r="Y810" s="113"/>
      <c r="Z810" s="113"/>
      <c r="AA810" s="113"/>
      <c r="AB810" s="113"/>
      <c r="AC810" s="113"/>
      <c r="AD810" s="113"/>
      <c r="AE810" s="112"/>
      <c r="AF810" s="112"/>
      <c r="AG810" s="112"/>
      <c r="AH810" s="112"/>
      <c r="AI810" s="112"/>
      <c r="AJ810" s="112"/>
      <c r="AK810" s="112"/>
      <c r="AL810" s="112"/>
    </row>
    <row r="811" spans="13:38" x14ac:dyDescent="0.35"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3"/>
      <c r="X811" s="113"/>
      <c r="Y811" s="113"/>
      <c r="Z811" s="113"/>
      <c r="AA811" s="113"/>
      <c r="AB811" s="113"/>
      <c r="AC811" s="113"/>
      <c r="AD811" s="113"/>
      <c r="AE811" s="112"/>
      <c r="AF811" s="112"/>
      <c r="AG811" s="112"/>
      <c r="AH811" s="112"/>
      <c r="AI811" s="112"/>
      <c r="AJ811" s="112"/>
      <c r="AK811" s="112"/>
      <c r="AL811" s="112"/>
    </row>
    <row r="812" spans="13:38" x14ac:dyDescent="0.35"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3"/>
      <c r="X812" s="113"/>
      <c r="Y812" s="113"/>
      <c r="Z812" s="113"/>
      <c r="AA812" s="113"/>
      <c r="AB812" s="113"/>
      <c r="AC812" s="113"/>
      <c r="AD812" s="113"/>
      <c r="AE812" s="112"/>
      <c r="AF812" s="112"/>
      <c r="AG812" s="112"/>
      <c r="AH812" s="112"/>
      <c r="AI812" s="112"/>
      <c r="AJ812" s="112"/>
      <c r="AK812" s="112"/>
      <c r="AL812" s="112"/>
    </row>
    <row r="813" spans="13:38" x14ac:dyDescent="0.35"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3"/>
      <c r="X813" s="113"/>
      <c r="Y813" s="113"/>
      <c r="Z813" s="113"/>
      <c r="AA813" s="113"/>
      <c r="AB813" s="113"/>
      <c r="AC813" s="113"/>
      <c r="AD813" s="113"/>
      <c r="AE813" s="112"/>
      <c r="AF813" s="112"/>
      <c r="AG813" s="112"/>
      <c r="AH813" s="112"/>
      <c r="AI813" s="112"/>
      <c r="AJ813" s="112"/>
      <c r="AK813" s="112"/>
      <c r="AL813" s="112"/>
    </row>
    <row r="814" spans="13:38" x14ac:dyDescent="0.35"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3"/>
      <c r="X814" s="113"/>
      <c r="Y814" s="113"/>
      <c r="Z814" s="113"/>
      <c r="AA814" s="113"/>
      <c r="AB814" s="113"/>
      <c r="AC814" s="113"/>
      <c r="AD814" s="113"/>
      <c r="AE814" s="112"/>
      <c r="AF814" s="112"/>
      <c r="AG814" s="112"/>
      <c r="AH814" s="112"/>
      <c r="AI814" s="112"/>
      <c r="AJ814" s="112"/>
      <c r="AK814" s="112"/>
      <c r="AL814" s="112"/>
    </row>
    <row r="815" spans="13:38" x14ac:dyDescent="0.35"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3"/>
      <c r="X815" s="113"/>
      <c r="Y815" s="113"/>
      <c r="Z815" s="113"/>
      <c r="AA815" s="113"/>
      <c r="AB815" s="113"/>
      <c r="AC815" s="113"/>
      <c r="AD815" s="113"/>
      <c r="AE815" s="112"/>
      <c r="AF815" s="112"/>
      <c r="AG815" s="112"/>
      <c r="AH815" s="112"/>
      <c r="AI815" s="112"/>
      <c r="AJ815" s="112"/>
      <c r="AK815" s="112"/>
      <c r="AL815" s="112"/>
    </row>
    <row r="816" spans="13:38" x14ac:dyDescent="0.35"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3"/>
      <c r="X816" s="113"/>
      <c r="Y816" s="113"/>
      <c r="Z816" s="113"/>
      <c r="AA816" s="113"/>
      <c r="AB816" s="113"/>
      <c r="AC816" s="113"/>
      <c r="AD816" s="113"/>
      <c r="AE816" s="112"/>
      <c r="AF816" s="112"/>
      <c r="AG816" s="112"/>
      <c r="AH816" s="112"/>
      <c r="AI816" s="112"/>
      <c r="AJ816" s="112"/>
      <c r="AK816" s="112"/>
      <c r="AL816" s="112"/>
    </row>
    <row r="817" spans="13:38" x14ac:dyDescent="0.35"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3"/>
      <c r="X817" s="113"/>
      <c r="Y817" s="113"/>
      <c r="Z817" s="113"/>
      <c r="AA817" s="113"/>
      <c r="AB817" s="113"/>
      <c r="AC817" s="113"/>
      <c r="AD817" s="113"/>
      <c r="AE817" s="112"/>
      <c r="AF817" s="112"/>
      <c r="AG817" s="112"/>
      <c r="AH817" s="112"/>
      <c r="AI817" s="112"/>
      <c r="AJ817" s="112"/>
      <c r="AK817" s="112"/>
      <c r="AL817" s="112"/>
    </row>
    <row r="818" spans="13:38" x14ac:dyDescent="0.35"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3"/>
      <c r="X818" s="113"/>
      <c r="Y818" s="113"/>
      <c r="Z818" s="113"/>
      <c r="AA818" s="113"/>
      <c r="AB818" s="113"/>
      <c r="AC818" s="113"/>
      <c r="AD818" s="113"/>
      <c r="AE818" s="112"/>
      <c r="AF818" s="112"/>
      <c r="AG818" s="112"/>
      <c r="AH818" s="112"/>
      <c r="AI818" s="112"/>
      <c r="AJ818" s="112"/>
      <c r="AK818" s="112"/>
      <c r="AL818" s="112"/>
    </row>
    <row r="819" spans="13:38" x14ac:dyDescent="0.35"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3"/>
      <c r="X819" s="113"/>
      <c r="Y819" s="113"/>
      <c r="Z819" s="113"/>
      <c r="AA819" s="113"/>
      <c r="AB819" s="113"/>
      <c r="AC819" s="113"/>
      <c r="AD819" s="113"/>
      <c r="AE819" s="112"/>
      <c r="AF819" s="112"/>
      <c r="AG819" s="112"/>
      <c r="AH819" s="112"/>
      <c r="AI819" s="112"/>
      <c r="AJ819" s="112"/>
      <c r="AK819" s="112"/>
      <c r="AL819" s="112"/>
    </row>
    <row r="820" spans="13:38" x14ac:dyDescent="0.35"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3"/>
      <c r="X820" s="113"/>
      <c r="Y820" s="113"/>
      <c r="Z820" s="113"/>
      <c r="AA820" s="113"/>
      <c r="AB820" s="113"/>
      <c r="AC820" s="113"/>
      <c r="AD820" s="113"/>
      <c r="AE820" s="112"/>
      <c r="AF820" s="112"/>
      <c r="AG820" s="112"/>
      <c r="AH820" s="112"/>
      <c r="AI820" s="112"/>
      <c r="AJ820" s="112"/>
      <c r="AK820" s="112"/>
      <c r="AL820" s="112"/>
    </row>
    <row r="821" spans="13:38" x14ac:dyDescent="0.35"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3"/>
      <c r="X821" s="113"/>
      <c r="Y821" s="113"/>
      <c r="Z821" s="113"/>
      <c r="AA821" s="113"/>
      <c r="AB821" s="113"/>
      <c r="AC821" s="113"/>
      <c r="AD821" s="113"/>
      <c r="AE821" s="112"/>
      <c r="AF821" s="112"/>
      <c r="AG821" s="112"/>
      <c r="AH821" s="112"/>
      <c r="AI821" s="112"/>
      <c r="AJ821" s="112"/>
      <c r="AK821" s="112"/>
      <c r="AL821" s="112"/>
    </row>
    <row r="822" spans="13:38" x14ac:dyDescent="0.35"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3"/>
      <c r="X822" s="113"/>
      <c r="Y822" s="113"/>
      <c r="Z822" s="113"/>
      <c r="AA822" s="113"/>
      <c r="AB822" s="113"/>
      <c r="AC822" s="113"/>
      <c r="AD822" s="113"/>
      <c r="AE822" s="112"/>
      <c r="AF822" s="112"/>
      <c r="AG822" s="112"/>
      <c r="AH822" s="112"/>
      <c r="AI822" s="112"/>
      <c r="AJ822" s="112"/>
      <c r="AK822" s="112"/>
      <c r="AL822" s="112"/>
    </row>
    <row r="823" spans="13:38" x14ac:dyDescent="0.35"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3"/>
      <c r="X823" s="113"/>
      <c r="Y823" s="113"/>
      <c r="Z823" s="113"/>
      <c r="AA823" s="113"/>
      <c r="AB823" s="113"/>
      <c r="AC823" s="113"/>
      <c r="AD823" s="113"/>
      <c r="AE823" s="112"/>
      <c r="AF823" s="112"/>
      <c r="AG823" s="112"/>
      <c r="AH823" s="112"/>
      <c r="AI823" s="112"/>
      <c r="AJ823" s="112"/>
      <c r="AK823" s="112"/>
      <c r="AL823" s="112"/>
    </row>
    <row r="824" spans="13:38" x14ac:dyDescent="0.35"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3"/>
      <c r="X824" s="113"/>
      <c r="Y824" s="113"/>
      <c r="Z824" s="113"/>
      <c r="AA824" s="113"/>
      <c r="AB824" s="113"/>
      <c r="AC824" s="113"/>
      <c r="AD824" s="113"/>
      <c r="AE824" s="112"/>
      <c r="AF824" s="112"/>
      <c r="AG824" s="112"/>
      <c r="AH824" s="112"/>
      <c r="AI824" s="112"/>
      <c r="AJ824" s="112"/>
      <c r="AK824" s="112"/>
      <c r="AL824" s="112"/>
    </row>
    <row r="825" spans="13:38" x14ac:dyDescent="0.35"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3"/>
      <c r="X825" s="113"/>
      <c r="Y825" s="113"/>
      <c r="Z825" s="113"/>
      <c r="AA825" s="113"/>
      <c r="AB825" s="113"/>
      <c r="AC825" s="113"/>
      <c r="AD825" s="113"/>
      <c r="AE825" s="112"/>
      <c r="AF825" s="112"/>
      <c r="AG825" s="112"/>
      <c r="AH825" s="112"/>
      <c r="AI825" s="112"/>
      <c r="AJ825" s="112"/>
      <c r="AK825" s="112"/>
      <c r="AL825" s="112"/>
    </row>
    <row r="826" spans="13:38" x14ac:dyDescent="0.35"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3"/>
      <c r="X826" s="113"/>
      <c r="Y826" s="113"/>
      <c r="Z826" s="113"/>
      <c r="AA826" s="113"/>
      <c r="AB826" s="113"/>
      <c r="AC826" s="113"/>
      <c r="AD826" s="113"/>
      <c r="AE826" s="112"/>
      <c r="AF826" s="112"/>
      <c r="AG826" s="112"/>
      <c r="AH826" s="112"/>
      <c r="AI826" s="112"/>
      <c r="AJ826" s="112"/>
      <c r="AK826" s="112"/>
      <c r="AL826" s="112"/>
    </row>
    <row r="827" spans="13:38" x14ac:dyDescent="0.35"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3"/>
      <c r="X827" s="113"/>
      <c r="Y827" s="113"/>
      <c r="Z827" s="113"/>
      <c r="AA827" s="113"/>
      <c r="AB827" s="113"/>
      <c r="AC827" s="113"/>
      <c r="AD827" s="113"/>
      <c r="AE827" s="112"/>
      <c r="AF827" s="112"/>
      <c r="AG827" s="112"/>
      <c r="AH827" s="112"/>
      <c r="AI827" s="112"/>
      <c r="AJ827" s="112"/>
      <c r="AK827" s="112"/>
      <c r="AL827" s="112"/>
    </row>
    <row r="828" spans="13:38" x14ac:dyDescent="0.35"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3"/>
      <c r="X828" s="113"/>
      <c r="Y828" s="113"/>
      <c r="Z828" s="113"/>
      <c r="AA828" s="113"/>
      <c r="AB828" s="113"/>
      <c r="AC828" s="113"/>
      <c r="AD828" s="113"/>
      <c r="AE828" s="112"/>
      <c r="AF828" s="112"/>
      <c r="AG828" s="112"/>
      <c r="AH828" s="112"/>
      <c r="AI828" s="112"/>
      <c r="AJ828" s="112"/>
      <c r="AK828" s="112"/>
      <c r="AL828" s="112"/>
    </row>
    <row r="829" spans="13:38" x14ac:dyDescent="0.35"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3"/>
      <c r="X829" s="113"/>
      <c r="Y829" s="113"/>
      <c r="Z829" s="113"/>
      <c r="AA829" s="113"/>
      <c r="AB829" s="113"/>
      <c r="AC829" s="113"/>
      <c r="AD829" s="113"/>
      <c r="AE829" s="112"/>
      <c r="AF829" s="112"/>
      <c r="AG829" s="112"/>
      <c r="AH829" s="112"/>
      <c r="AI829" s="112"/>
      <c r="AJ829" s="112"/>
      <c r="AK829" s="112"/>
      <c r="AL829" s="112"/>
    </row>
    <row r="830" spans="13:38" x14ac:dyDescent="0.35"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3"/>
      <c r="X830" s="113"/>
      <c r="Y830" s="113"/>
      <c r="Z830" s="113"/>
      <c r="AA830" s="113"/>
      <c r="AB830" s="113"/>
      <c r="AC830" s="113"/>
      <c r="AD830" s="113"/>
      <c r="AE830" s="112"/>
      <c r="AF830" s="112"/>
      <c r="AG830" s="112"/>
      <c r="AH830" s="112"/>
      <c r="AI830" s="112"/>
      <c r="AJ830" s="112"/>
      <c r="AK830" s="112"/>
      <c r="AL830" s="112"/>
    </row>
    <row r="831" spans="13:38" x14ac:dyDescent="0.35"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3"/>
      <c r="X831" s="113"/>
      <c r="Y831" s="113"/>
      <c r="Z831" s="113"/>
      <c r="AA831" s="113"/>
      <c r="AB831" s="113"/>
      <c r="AC831" s="113"/>
      <c r="AD831" s="113"/>
      <c r="AE831" s="112"/>
      <c r="AF831" s="112"/>
      <c r="AG831" s="112"/>
      <c r="AH831" s="112"/>
      <c r="AI831" s="112"/>
      <c r="AJ831" s="112"/>
      <c r="AK831" s="112"/>
      <c r="AL831" s="112"/>
    </row>
    <row r="832" spans="13:38" x14ac:dyDescent="0.35"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3"/>
      <c r="X832" s="113"/>
      <c r="Y832" s="113"/>
      <c r="Z832" s="113"/>
      <c r="AA832" s="113"/>
      <c r="AB832" s="113"/>
      <c r="AC832" s="113"/>
      <c r="AD832" s="113"/>
      <c r="AE832" s="112"/>
      <c r="AF832" s="112"/>
      <c r="AG832" s="112"/>
      <c r="AH832" s="112"/>
      <c r="AI832" s="112"/>
      <c r="AJ832" s="112"/>
      <c r="AK832" s="112"/>
      <c r="AL832" s="112"/>
    </row>
    <row r="833" spans="13:38" x14ac:dyDescent="0.35"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3"/>
      <c r="X833" s="113"/>
      <c r="Y833" s="113"/>
      <c r="Z833" s="113"/>
      <c r="AA833" s="113"/>
      <c r="AB833" s="113"/>
      <c r="AC833" s="113"/>
      <c r="AD833" s="113"/>
      <c r="AE833" s="112"/>
      <c r="AF833" s="112"/>
      <c r="AG833" s="112"/>
      <c r="AH833" s="112"/>
      <c r="AI833" s="112"/>
      <c r="AJ833" s="112"/>
      <c r="AK833" s="112"/>
      <c r="AL833" s="112"/>
    </row>
    <row r="834" spans="13:38" x14ac:dyDescent="0.35"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3"/>
      <c r="X834" s="113"/>
      <c r="Y834" s="113"/>
      <c r="Z834" s="113"/>
      <c r="AA834" s="113"/>
      <c r="AB834" s="113"/>
      <c r="AC834" s="113"/>
      <c r="AD834" s="113"/>
      <c r="AE834" s="112"/>
      <c r="AF834" s="112"/>
      <c r="AG834" s="112"/>
      <c r="AH834" s="112"/>
      <c r="AI834" s="112"/>
      <c r="AJ834" s="112"/>
      <c r="AK834" s="112"/>
      <c r="AL834" s="112"/>
    </row>
    <row r="835" spans="13:38" x14ac:dyDescent="0.35"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3"/>
      <c r="X835" s="113"/>
      <c r="Y835" s="113"/>
      <c r="Z835" s="113"/>
      <c r="AA835" s="113"/>
      <c r="AB835" s="113"/>
      <c r="AC835" s="113"/>
      <c r="AD835" s="113"/>
      <c r="AE835" s="112"/>
      <c r="AF835" s="112"/>
      <c r="AG835" s="112"/>
      <c r="AH835" s="112"/>
      <c r="AI835" s="112"/>
      <c r="AJ835" s="112"/>
      <c r="AK835" s="112"/>
      <c r="AL835" s="112"/>
    </row>
    <row r="836" spans="13:38" x14ac:dyDescent="0.35"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3"/>
      <c r="X836" s="113"/>
      <c r="Y836" s="113"/>
      <c r="Z836" s="113"/>
      <c r="AA836" s="113"/>
      <c r="AB836" s="113"/>
      <c r="AC836" s="113"/>
      <c r="AD836" s="113"/>
      <c r="AE836" s="112"/>
      <c r="AF836" s="112"/>
      <c r="AG836" s="112"/>
      <c r="AH836" s="112"/>
      <c r="AI836" s="112"/>
      <c r="AJ836" s="112"/>
      <c r="AK836" s="112"/>
      <c r="AL836" s="112"/>
    </row>
    <row r="837" spans="13:38" x14ac:dyDescent="0.35"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3"/>
      <c r="X837" s="113"/>
      <c r="Y837" s="113"/>
      <c r="Z837" s="113"/>
      <c r="AA837" s="113"/>
      <c r="AB837" s="113"/>
      <c r="AC837" s="113"/>
      <c r="AD837" s="113"/>
      <c r="AE837" s="112"/>
      <c r="AF837" s="112"/>
      <c r="AG837" s="112"/>
      <c r="AH837" s="112"/>
      <c r="AI837" s="112"/>
      <c r="AJ837" s="112"/>
      <c r="AK837" s="112"/>
      <c r="AL837" s="112"/>
    </row>
    <row r="838" spans="13:38" x14ac:dyDescent="0.35"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3"/>
      <c r="X838" s="113"/>
      <c r="Y838" s="113"/>
      <c r="Z838" s="113"/>
      <c r="AA838" s="113"/>
      <c r="AB838" s="113"/>
      <c r="AC838" s="113"/>
      <c r="AD838" s="113"/>
      <c r="AE838" s="112"/>
      <c r="AF838" s="112"/>
      <c r="AG838" s="112"/>
      <c r="AH838" s="112"/>
      <c r="AI838" s="112"/>
      <c r="AJ838" s="112"/>
      <c r="AK838" s="112"/>
      <c r="AL838" s="112"/>
    </row>
    <row r="839" spans="13:38" x14ac:dyDescent="0.35"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3"/>
      <c r="X839" s="113"/>
      <c r="Y839" s="113"/>
      <c r="Z839" s="113"/>
      <c r="AA839" s="113"/>
      <c r="AB839" s="113"/>
      <c r="AC839" s="113"/>
      <c r="AD839" s="113"/>
      <c r="AE839" s="112"/>
      <c r="AF839" s="112"/>
      <c r="AG839" s="112"/>
      <c r="AH839" s="112"/>
      <c r="AI839" s="112"/>
      <c r="AJ839" s="112"/>
      <c r="AK839" s="112"/>
      <c r="AL839" s="112"/>
    </row>
    <row r="840" spans="13:38" x14ac:dyDescent="0.35"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3"/>
      <c r="X840" s="113"/>
      <c r="Y840" s="113"/>
      <c r="Z840" s="113"/>
      <c r="AA840" s="113"/>
      <c r="AB840" s="113"/>
      <c r="AC840" s="113"/>
      <c r="AD840" s="113"/>
      <c r="AE840" s="112"/>
      <c r="AF840" s="112"/>
      <c r="AG840" s="112"/>
      <c r="AH840" s="112"/>
      <c r="AI840" s="112"/>
      <c r="AJ840" s="112"/>
      <c r="AK840" s="112"/>
      <c r="AL840" s="112"/>
    </row>
    <row r="841" spans="13:38" x14ac:dyDescent="0.35"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3"/>
      <c r="X841" s="113"/>
      <c r="Y841" s="113"/>
      <c r="Z841" s="113"/>
      <c r="AA841" s="113"/>
      <c r="AB841" s="113"/>
      <c r="AC841" s="113"/>
      <c r="AD841" s="113"/>
      <c r="AE841" s="112"/>
      <c r="AF841" s="112"/>
      <c r="AG841" s="112"/>
      <c r="AH841" s="112"/>
      <c r="AI841" s="112"/>
      <c r="AJ841" s="112"/>
      <c r="AK841" s="112"/>
      <c r="AL841" s="112"/>
    </row>
    <row r="842" spans="13:38" x14ac:dyDescent="0.35"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3"/>
      <c r="X842" s="113"/>
      <c r="Y842" s="113"/>
      <c r="Z842" s="113"/>
      <c r="AA842" s="113"/>
      <c r="AB842" s="113"/>
      <c r="AC842" s="113"/>
      <c r="AD842" s="113"/>
      <c r="AE842" s="112"/>
      <c r="AF842" s="112"/>
      <c r="AG842" s="112"/>
      <c r="AH842" s="112"/>
      <c r="AI842" s="112"/>
      <c r="AJ842" s="112"/>
      <c r="AK842" s="112"/>
      <c r="AL842" s="112"/>
    </row>
    <row r="843" spans="13:38" x14ac:dyDescent="0.35"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3"/>
      <c r="X843" s="113"/>
      <c r="Y843" s="113"/>
      <c r="Z843" s="113"/>
      <c r="AA843" s="113"/>
      <c r="AB843" s="113"/>
      <c r="AC843" s="113"/>
      <c r="AD843" s="113"/>
      <c r="AE843" s="112"/>
      <c r="AF843" s="112"/>
      <c r="AG843" s="112"/>
      <c r="AH843" s="112"/>
      <c r="AI843" s="112"/>
      <c r="AJ843" s="112"/>
      <c r="AK843" s="112"/>
      <c r="AL843" s="112"/>
    </row>
    <row r="844" spans="13:38" x14ac:dyDescent="0.35"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3"/>
      <c r="X844" s="113"/>
      <c r="Y844" s="113"/>
      <c r="Z844" s="113"/>
      <c r="AA844" s="113"/>
      <c r="AB844" s="113"/>
      <c r="AC844" s="113"/>
      <c r="AD844" s="113"/>
      <c r="AE844" s="112"/>
      <c r="AF844" s="112"/>
      <c r="AG844" s="112"/>
      <c r="AH844" s="112"/>
      <c r="AI844" s="112"/>
      <c r="AJ844" s="112"/>
      <c r="AK844" s="112"/>
      <c r="AL844" s="112"/>
    </row>
    <row r="845" spans="13:38" x14ac:dyDescent="0.35"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3"/>
      <c r="X845" s="113"/>
      <c r="Y845" s="113"/>
      <c r="Z845" s="113"/>
      <c r="AA845" s="113"/>
      <c r="AB845" s="113"/>
      <c r="AC845" s="113"/>
      <c r="AD845" s="113"/>
      <c r="AE845" s="112"/>
      <c r="AF845" s="112"/>
      <c r="AG845" s="112"/>
      <c r="AH845" s="112"/>
      <c r="AI845" s="112"/>
      <c r="AJ845" s="112"/>
      <c r="AK845" s="112"/>
      <c r="AL845" s="112"/>
    </row>
    <row r="846" spans="13:38" x14ac:dyDescent="0.35"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3"/>
      <c r="X846" s="113"/>
      <c r="Y846" s="113"/>
      <c r="Z846" s="113"/>
      <c r="AA846" s="113"/>
      <c r="AB846" s="113"/>
      <c r="AC846" s="113"/>
      <c r="AD846" s="113"/>
      <c r="AE846" s="112"/>
      <c r="AF846" s="112"/>
      <c r="AG846" s="112"/>
      <c r="AH846" s="112"/>
      <c r="AI846" s="112"/>
      <c r="AJ846" s="112"/>
      <c r="AK846" s="112"/>
      <c r="AL846" s="112"/>
    </row>
    <row r="847" spans="13:38" x14ac:dyDescent="0.35"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3"/>
      <c r="X847" s="113"/>
      <c r="Y847" s="113"/>
      <c r="Z847" s="113"/>
      <c r="AA847" s="113"/>
      <c r="AB847" s="113"/>
      <c r="AC847" s="113"/>
      <c r="AD847" s="113"/>
      <c r="AE847" s="112"/>
      <c r="AF847" s="112"/>
      <c r="AG847" s="112"/>
      <c r="AH847" s="112"/>
      <c r="AI847" s="112"/>
      <c r="AJ847" s="112"/>
      <c r="AK847" s="112"/>
      <c r="AL847" s="112"/>
    </row>
    <row r="848" spans="13:38" x14ac:dyDescent="0.35"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3"/>
      <c r="X848" s="113"/>
      <c r="Y848" s="113"/>
      <c r="Z848" s="113"/>
      <c r="AA848" s="113"/>
      <c r="AB848" s="113"/>
      <c r="AC848" s="113"/>
      <c r="AD848" s="113"/>
      <c r="AE848" s="112"/>
      <c r="AF848" s="112"/>
      <c r="AG848" s="112"/>
      <c r="AH848" s="112"/>
      <c r="AI848" s="112"/>
      <c r="AJ848" s="112"/>
      <c r="AK848" s="112"/>
      <c r="AL848" s="112"/>
    </row>
    <row r="849" spans="13:38" x14ac:dyDescent="0.35"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3"/>
      <c r="X849" s="113"/>
      <c r="Y849" s="113"/>
      <c r="Z849" s="113"/>
      <c r="AA849" s="113"/>
      <c r="AB849" s="113"/>
      <c r="AC849" s="113"/>
      <c r="AD849" s="113"/>
      <c r="AE849" s="112"/>
      <c r="AF849" s="112"/>
      <c r="AG849" s="112"/>
      <c r="AH849" s="112"/>
      <c r="AI849" s="112"/>
      <c r="AJ849" s="112"/>
      <c r="AK849" s="112"/>
      <c r="AL849" s="112"/>
    </row>
    <row r="850" spans="13:38" x14ac:dyDescent="0.35"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3"/>
      <c r="X850" s="113"/>
      <c r="Y850" s="113"/>
      <c r="Z850" s="113"/>
      <c r="AA850" s="113"/>
      <c r="AB850" s="113"/>
      <c r="AC850" s="113"/>
      <c r="AD850" s="113"/>
      <c r="AE850" s="112"/>
      <c r="AF850" s="112"/>
      <c r="AG850" s="112"/>
      <c r="AH850" s="112"/>
      <c r="AI850" s="112"/>
      <c r="AJ850" s="112"/>
      <c r="AK850" s="112"/>
      <c r="AL850" s="112"/>
    </row>
    <row r="851" spans="13:38" x14ac:dyDescent="0.35"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3"/>
      <c r="X851" s="113"/>
      <c r="Y851" s="113"/>
      <c r="Z851" s="113"/>
      <c r="AA851" s="113"/>
      <c r="AB851" s="113"/>
      <c r="AC851" s="113"/>
      <c r="AD851" s="113"/>
      <c r="AE851" s="112"/>
      <c r="AF851" s="112"/>
      <c r="AG851" s="112"/>
      <c r="AH851" s="112"/>
      <c r="AI851" s="112"/>
      <c r="AJ851" s="112"/>
      <c r="AK851" s="112"/>
      <c r="AL851" s="112"/>
    </row>
    <row r="852" spans="13:38" x14ac:dyDescent="0.35"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3"/>
      <c r="X852" s="113"/>
      <c r="Y852" s="113"/>
      <c r="Z852" s="113"/>
      <c r="AA852" s="113"/>
      <c r="AB852" s="113"/>
      <c r="AC852" s="113"/>
      <c r="AD852" s="113"/>
      <c r="AE852" s="112"/>
      <c r="AF852" s="112"/>
      <c r="AG852" s="112"/>
      <c r="AH852" s="112"/>
      <c r="AI852" s="112"/>
      <c r="AJ852" s="112"/>
      <c r="AK852" s="112"/>
      <c r="AL852" s="112"/>
    </row>
    <row r="853" spans="13:38" x14ac:dyDescent="0.35"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3"/>
      <c r="X853" s="113"/>
      <c r="Y853" s="113"/>
      <c r="Z853" s="113"/>
      <c r="AA853" s="113"/>
      <c r="AB853" s="113"/>
      <c r="AC853" s="113"/>
      <c r="AD853" s="113"/>
      <c r="AE853" s="112"/>
      <c r="AF853" s="112"/>
      <c r="AG853" s="112"/>
      <c r="AH853" s="112"/>
      <c r="AI853" s="112"/>
      <c r="AJ853" s="112"/>
      <c r="AK853" s="112"/>
      <c r="AL853" s="112"/>
    </row>
    <row r="854" spans="13:38" x14ac:dyDescent="0.35"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3"/>
      <c r="X854" s="113"/>
      <c r="Y854" s="113"/>
      <c r="Z854" s="113"/>
      <c r="AA854" s="113"/>
      <c r="AB854" s="113"/>
      <c r="AC854" s="113"/>
      <c r="AD854" s="113"/>
      <c r="AE854" s="112"/>
      <c r="AF854" s="112"/>
      <c r="AG854" s="112"/>
      <c r="AH854" s="112"/>
      <c r="AI854" s="112"/>
      <c r="AJ854" s="112"/>
      <c r="AK854" s="112"/>
      <c r="AL854" s="112"/>
    </row>
    <row r="855" spans="13:38" x14ac:dyDescent="0.35"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3"/>
      <c r="X855" s="113"/>
      <c r="Y855" s="113"/>
      <c r="Z855" s="113"/>
      <c r="AA855" s="113"/>
      <c r="AB855" s="113"/>
      <c r="AC855" s="113"/>
      <c r="AD855" s="113"/>
      <c r="AE855" s="112"/>
      <c r="AF855" s="112"/>
      <c r="AG855" s="112"/>
      <c r="AH855" s="112"/>
      <c r="AI855" s="112"/>
      <c r="AJ855" s="112"/>
      <c r="AK855" s="112"/>
      <c r="AL855" s="112"/>
    </row>
    <row r="856" spans="13:38" x14ac:dyDescent="0.35"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3"/>
      <c r="X856" s="113"/>
      <c r="Y856" s="113"/>
      <c r="Z856" s="113"/>
      <c r="AA856" s="113"/>
      <c r="AB856" s="113"/>
      <c r="AC856" s="113"/>
      <c r="AD856" s="113"/>
      <c r="AE856" s="112"/>
      <c r="AF856" s="112"/>
      <c r="AG856" s="112"/>
      <c r="AH856" s="112"/>
      <c r="AI856" s="112"/>
      <c r="AJ856" s="112"/>
      <c r="AK856" s="112"/>
      <c r="AL856" s="112"/>
    </row>
    <row r="857" spans="13:38" x14ac:dyDescent="0.35"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3"/>
      <c r="X857" s="113"/>
      <c r="Y857" s="113"/>
      <c r="Z857" s="113"/>
      <c r="AA857" s="113"/>
      <c r="AB857" s="113"/>
      <c r="AC857" s="113"/>
      <c r="AD857" s="113"/>
      <c r="AE857" s="112"/>
      <c r="AF857" s="112"/>
      <c r="AG857" s="112"/>
      <c r="AH857" s="112"/>
      <c r="AI857" s="112"/>
      <c r="AJ857" s="112"/>
      <c r="AK857" s="112"/>
      <c r="AL857" s="112"/>
    </row>
    <row r="858" spans="13:38" x14ac:dyDescent="0.35"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3"/>
      <c r="X858" s="113"/>
      <c r="Y858" s="113"/>
      <c r="Z858" s="113"/>
      <c r="AA858" s="113"/>
      <c r="AB858" s="113"/>
      <c r="AC858" s="113"/>
      <c r="AD858" s="113"/>
      <c r="AE858" s="112"/>
      <c r="AF858" s="112"/>
      <c r="AG858" s="112"/>
      <c r="AH858" s="112"/>
      <c r="AI858" s="112"/>
      <c r="AJ858" s="112"/>
      <c r="AK858" s="112"/>
      <c r="AL858" s="112"/>
    </row>
    <row r="859" spans="13:38" x14ac:dyDescent="0.35"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3"/>
      <c r="X859" s="113"/>
      <c r="Y859" s="113"/>
      <c r="Z859" s="113"/>
      <c r="AA859" s="113"/>
      <c r="AB859" s="113"/>
      <c r="AC859" s="113"/>
      <c r="AD859" s="113"/>
      <c r="AE859" s="112"/>
      <c r="AF859" s="112"/>
      <c r="AG859" s="112"/>
      <c r="AH859" s="112"/>
      <c r="AI859" s="112"/>
      <c r="AJ859" s="112"/>
      <c r="AK859" s="112"/>
      <c r="AL859" s="112"/>
    </row>
    <row r="860" spans="13:38" x14ac:dyDescent="0.35"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3"/>
      <c r="X860" s="113"/>
      <c r="Y860" s="113"/>
      <c r="Z860" s="113"/>
      <c r="AA860" s="113"/>
      <c r="AB860" s="113"/>
      <c r="AC860" s="113"/>
      <c r="AD860" s="113"/>
      <c r="AE860" s="112"/>
      <c r="AF860" s="112"/>
      <c r="AG860" s="112"/>
      <c r="AH860" s="112"/>
      <c r="AI860" s="112"/>
      <c r="AJ860" s="112"/>
      <c r="AK860" s="112"/>
      <c r="AL860" s="112"/>
    </row>
    <row r="861" spans="13:38" x14ac:dyDescent="0.35"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3"/>
      <c r="X861" s="113"/>
      <c r="Y861" s="113"/>
      <c r="Z861" s="113"/>
      <c r="AA861" s="113"/>
      <c r="AB861" s="113"/>
      <c r="AC861" s="113"/>
      <c r="AD861" s="113"/>
      <c r="AE861" s="112"/>
      <c r="AF861" s="112"/>
      <c r="AG861" s="112"/>
      <c r="AH861" s="112"/>
      <c r="AI861" s="112"/>
      <c r="AJ861" s="112"/>
      <c r="AK861" s="112"/>
      <c r="AL861" s="112"/>
    </row>
    <row r="862" spans="13:38" x14ac:dyDescent="0.35"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3"/>
      <c r="X862" s="113"/>
      <c r="Y862" s="113"/>
      <c r="Z862" s="113"/>
      <c r="AA862" s="113"/>
      <c r="AB862" s="113"/>
      <c r="AC862" s="113"/>
      <c r="AD862" s="113"/>
      <c r="AE862" s="112"/>
      <c r="AF862" s="112"/>
      <c r="AG862" s="112"/>
      <c r="AH862" s="112"/>
      <c r="AI862" s="112"/>
      <c r="AJ862" s="112"/>
      <c r="AK862" s="112"/>
      <c r="AL862" s="112"/>
    </row>
    <row r="863" spans="13:38" x14ac:dyDescent="0.35"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3"/>
      <c r="X863" s="113"/>
      <c r="Y863" s="113"/>
      <c r="Z863" s="113"/>
      <c r="AA863" s="113"/>
      <c r="AB863" s="113"/>
      <c r="AC863" s="113"/>
      <c r="AD863" s="113"/>
      <c r="AE863" s="112"/>
      <c r="AF863" s="112"/>
      <c r="AG863" s="112"/>
      <c r="AH863" s="112"/>
      <c r="AI863" s="112"/>
      <c r="AJ863" s="112"/>
      <c r="AK863" s="112"/>
      <c r="AL863" s="112"/>
    </row>
    <row r="864" spans="13:38" x14ac:dyDescent="0.35"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3"/>
      <c r="X864" s="113"/>
      <c r="Y864" s="113"/>
      <c r="Z864" s="113"/>
      <c r="AA864" s="113"/>
      <c r="AB864" s="113"/>
      <c r="AC864" s="113"/>
      <c r="AD864" s="113"/>
      <c r="AE864" s="112"/>
      <c r="AF864" s="112"/>
      <c r="AG864" s="112"/>
      <c r="AH864" s="112"/>
      <c r="AI864" s="112"/>
      <c r="AJ864" s="112"/>
      <c r="AK864" s="112"/>
      <c r="AL864" s="112"/>
    </row>
    <row r="865" spans="13:38" x14ac:dyDescent="0.35"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3"/>
      <c r="X865" s="113"/>
      <c r="Y865" s="113"/>
      <c r="Z865" s="113"/>
      <c r="AA865" s="113"/>
      <c r="AB865" s="113"/>
      <c r="AC865" s="113"/>
      <c r="AD865" s="113"/>
      <c r="AE865" s="112"/>
      <c r="AF865" s="112"/>
      <c r="AG865" s="112"/>
      <c r="AH865" s="112"/>
      <c r="AI865" s="112"/>
      <c r="AJ865" s="112"/>
      <c r="AK865" s="112"/>
      <c r="AL865" s="112"/>
    </row>
    <row r="866" spans="13:38" x14ac:dyDescent="0.35"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3"/>
      <c r="X866" s="113"/>
      <c r="Y866" s="113"/>
      <c r="Z866" s="113"/>
      <c r="AA866" s="113"/>
      <c r="AB866" s="113"/>
      <c r="AC866" s="113"/>
      <c r="AD866" s="113"/>
      <c r="AE866" s="112"/>
      <c r="AF866" s="112"/>
      <c r="AG866" s="112"/>
      <c r="AH866" s="112"/>
      <c r="AI866" s="112"/>
      <c r="AJ866" s="112"/>
      <c r="AK866" s="112"/>
      <c r="AL866" s="112"/>
    </row>
    <row r="867" spans="13:38" x14ac:dyDescent="0.35"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3"/>
      <c r="X867" s="113"/>
      <c r="Y867" s="113"/>
      <c r="Z867" s="113"/>
      <c r="AA867" s="113"/>
      <c r="AB867" s="113"/>
      <c r="AC867" s="113"/>
      <c r="AD867" s="113"/>
      <c r="AE867" s="112"/>
      <c r="AF867" s="112"/>
      <c r="AG867" s="112"/>
      <c r="AH867" s="112"/>
      <c r="AI867" s="112"/>
      <c r="AJ867" s="112"/>
      <c r="AK867" s="112"/>
      <c r="AL867" s="112"/>
    </row>
    <row r="868" spans="13:38" x14ac:dyDescent="0.35"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3"/>
      <c r="X868" s="113"/>
      <c r="Y868" s="113"/>
      <c r="Z868" s="113"/>
      <c r="AA868" s="113"/>
      <c r="AB868" s="113"/>
      <c r="AC868" s="113"/>
      <c r="AD868" s="113"/>
      <c r="AE868" s="112"/>
      <c r="AF868" s="112"/>
      <c r="AG868" s="112"/>
      <c r="AH868" s="112"/>
      <c r="AI868" s="112"/>
      <c r="AJ868" s="112"/>
      <c r="AK868" s="112"/>
      <c r="AL868" s="112"/>
    </row>
    <row r="869" spans="13:38" x14ac:dyDescent="0.35"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3"/>
      <c r="X869" s="113"/>
      <c r="Y869" s="113"/>
      <c r="Z869" s="113"/>
      <c r="AA869" s="113"/>
      <c r="AB869" s="113"/>
      <c r="AC869" s="113"/>
      <c r="AD869" s="113"/>
      <c r="AE869" s="112"/>
      <c r="AF869" s="112"/>
      <c r="AG869" s="112"/>
      <c r="AH869" s="112"/>
      <c r="AI869" s="112"/>
      <c r="AJ869" s="112"/>
      <c r="AK869" s="112"/>
      <c r="AL869" s="112"/>
    </row>
    <row r="870" spans="13:38" x14ac:dyDescent="0.35"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3"/>
      <c r="X870" s="113"/>
      <c r="Y870" s="113"/>
      <c r="Z870" s="113"/>
      <c r="AA870" s="113"/>
      <c r="AB870" s="113"/>
      <c r="AC870" s="113"/>
      <c r="AD870" s="113"/>
      <c r="AE870" s="112"/>
      <c r="AF870" s="112"/>
      <c r="AG870" s="112"/>
      <c r="AH870" s="112"/>
      <c r="AI870" s="112"/>
      <c r="AJ870" s="112"/>
      <c r="AK870" s="112"/>
      <c r="AL870" s="112"/>
    </row>
    <row r="871" spans="13:38" x14ac:dyDescent="0.35"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3"/>
      <c r="X871" s="113"/>
      <c r="Y871" s="113"/>
      <c r="Z871" s="113"/>
      <c r="AA871" s="113"/>
      <c r="AB871" s="113"/>
      <c r="AC871" s="113"/>
      <c r="AD871" s="113"/>
      <c r="AE871" s="112"/>
      <c r="AF871" s="112"/>
      <c r="AG871" s="112"/>
      <c r="AH871" s="112"/>
      <c r="AI871" s="112"/>
      <c r="AJ871" s="112"/>
      <c r="AK871" s="112"/>
      <c r="AL871" s="112"/>
    </row>
    <row r="872" spans="13:38" x14ac:dyDescent="0.35"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3"/>
      <c r="X872" s="113"/>
      <c r="Y872" s="113"/>
      <c r="Z872" s="113"/>
      <c r="AA872" s="113"/>
      <c r="AB872" s="113"/>
      <c r="AC872" s="113"/>
      <c r="AD872" s="113"/>
      <c r="AE872" s="112"/>
      <c r="AF872" s="112"/>
      <c r="AG872" s="112"/>
      <c r="AH872" s="112"/>
      <c r="AI872" s="112"/>
      <c r="AJ872" s="112"/>
      <c r="AK872" s="112"/>
      <c r="AL872" s="112"/>
    </row>
    <row r="873" spans="13:38" x14ac:dyDescent="0.35"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3"/>
      <c r="X873" s="113"/>
      <c r="Y873" s="113"/>
      <c r="Z873" s="113"/>
      <c r="AA873" s="113"/>
      <c r="AB873" s="113"/>
      <c r="AC873" s="113"/>
      <c r="AD873" s="113"/>
      <c r="AE873" s="112"/>
      <c r="AF873" s="112"/>
      <c r="AG873" s="112"/>
      <c r="AH873" s="112"/>
      <c r="AI873" s="112"/>
      <c r="AJ873" s="112"/>
      <c r="AK873" s="112"/>
      <c r="AL873" s="112"/>
    </row>
    <row r="874" spans="13:38" x14ac:dyDescent="0.35"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3"/>
      <c r="X874" s="113"/>
      <c r="Y874" s="113"/>
      <c r="Z874" s="113"/>
      <c r="AA874" s="113"/>
      <c r="AB874" s="113"/>
      <c r="AC874" s="113"/>
      <c r="AD874" s="113"/>
      <c r="AE874" s="112"/>
      <c r="AF874" s="112"/>
      <c r="AG874" s="112"/>
      <c r="AH874" s="112"/>
      <c r="AI874" s="112"/>
      <c r="AJ874" s="112"/>
      <c r="AK874" s="112"/>
      <c r="AL874" s="112"/>
    </row>
    <row r="875" spans="13:38" x14ac:dyDescent="0.35"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3"/>
      <c r="X875" s="113"/>
      <c r="Y875" s="113"/>
      <c r="Z875" s="113"/>
      <c r="AA875" s="113"/>
      <c r="AB875" s="113"/>
      <c r="AC875" s="113"/>
      <c r="AD875" s="113"/>
      <c r="AE875" s="112"/>
      <c r="AF875" s="112"/>
      <c r="AG875" s="112"/>
      <c r="AH875" s="112"/>
      <c r="AI875" s="112"/>
      <c r="AJ875" s="112"/>
      <c r="AK875" s="112"/>
      <c r="AL875" s="112"/>
    </row>
    <row r="876" spans="13:38" x14ac:dyDescent="0.35"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3"/>
      <c r="X876" s="113"/>
      <c r="Y876" s="113"/>
      <c r="Z876" s="113"/>
      <c r="AA876" s="113"/>
      <c r="AB876" s="113"/>
      <c r="AC876" s="113"/>
      <c r="AD876" s="113"/>
      <c r="AE876" s="112"/>
      <c r="AF876" s="112"/>
      <c r="AG876" s="112"/>
      <c r="AH876" s="112"/>
      <c r="AI876" s="112"/>
      <c r="AJ876" s="112"/>
      <c r="AK876" s="112"/>
      <c r="AL876" s="112"/>
    </row>
    <row r="877" spans="13:38" x14ac:dyDescent="0.35"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3"/>
      <c r="X877" s="113"/>
      <c r="Y877" s="113"/>
      <c r="Z877" s="113"/>
      <c r="AA877" s="113"/>
      <c r="AB877" s="113"/>
      <c r="AC877" s="113"/>
      <c r="AD877" s="113"/>
      <c r="AE877" s="112"/>
      <c r="AF877" s="112"/>
      <c r="AG877" s="112"/>
      <c r="AH877" s="112"/>
      <c r="AI877" s="112"/>
      <c r="AJ877" s="112"/>
      <c r="AK877" s="112"/>
      <c r="AL877" s="112"/>
    </row>
    <row r="878" spans="13:38" x14ac:dyDescent="0.35"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3"/>
      <c r="X878" s="113"/>
      <c r="Y878" s="113"/>
      <c r="Z878" s="113"/>
      <c r="AA878" s="113"/>
      <c r="AB878" s="113"/>
      <c r="AC878" s="113"/>
      <c r="AD878" s="113"/>
      <c r="AE878" s="112"/>
      <c r="AF878" s="112"/>
      <c r="AG878" s="112"/>
      <c r="AH878" s="112"/>
      <c r="AI878" s="112"/>
      <c r="AJ878" s="112"/>
      <c r="AK878" s="112"/>
      <c r="AL878" s="112"/>
    </row>
    <row r="879" spans="13:38" x14ac:dyDescent="0.35"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3"/>
      <c r="X879" s="113"/>
      <c r="Y879" s="113"/>
      <c r="Z879" s="113"/>
      <c r="AA879" s="113"/>
      <c r="AB879" s="113"/>
      <c r="AC879" s="113"/>
      <c r="AD879" s="113"/>
      <c r="AE879" s="112"/>
      <c r="AF879" s="112"/>
      <c r="AG879" s="112"/>
      <c r="AH879" s="112"/>
      <c r="AI879" s="112"/>
      <c r="AJ879" s="112"/>
      <c r="AK879" s="112"/>
      <c r="AL879" s="112"/>
    </row>
    <row r="880" spans="13:38" x14ac:dyDescent="0.35"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3"/>
      <c r="X880" s="113"/>
      <c r="Y880" s="113"/>
      <c r="Z880" s="113"/>
      <c r="AA880" s="113"/>
      <c r="AB880" s="113"/>
      <c r="AC880" s="113"/>
      <c r="AD880" s="113"/>
      <c r="AE880" s="112"/>
      <c r="AF880" s="112"/>
      <c r="AG880" s="112"/>
      <c r="AH880" s="112"/>
      <c r="AI880" s="112"/>
      <c r="AJ880" s="112"/>
      <c r="AK880" s="112"/>
      <c r="AL880" s="112"/>
    </row>
    <row r="881" spans="13:38" x14ac:dyDescent="0.35"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3"/>
      <c r="X881" s="113"/>
      <c r="Y881" s="113"/>
      <c r="Z881" s="113"/>
      <c r="AA881" s="113"/>
      <c r="AB881" s="113"/>
      <c r="AC881" s="113"/>
      <c r="AD881" s="113"/>
      <c r="AE881" s="112"/>
      <c r="AF881" s="112"/>
      <c r="AG881" s="112"/>
      <c r="AH881" s="112"/>
      <c r="AI881" s="112"/>
      <c r="AJ881" s="112"/>
      <c r="AK881" s="112"/>
      <c r="AL881" s="112"/>
    </row>
    <row r="882" spans="13:38" x14ac:dyDescent="0.35"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3"/>
      <c r="X882" s="113"/>
      <c r="Y882" s="113"/>
      <c r="Z882" s="113"/>
      <c r="AA882" s="113"/>
      <c r="AB882" s="113"/>
      <c r="AC882" s="113"/>
      <c r="AD882" s="113"/>
      <c r="AE882" s="112"/>
      <c r="AF882" s="112"/>
      <c r="AG882" s="112"/>
      <c r="AH882" s="112"/>
      <c r="AI882" s="112"/>
      <c r="AJ882" s="112"/>
      <c r="AK882" s="112"/>
      <c r="AL882" s="112"/>
    </row>
    <row r="883" spans="13:38" x14ac:dyDescent="0.35"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3"/>
      <c r="X883" s="113"/>
      <c r="Y883" s="113"/>
      <c r="Z883" s="113"/>
      <c r="AA883" s="113"/>
      <c r="AB883" s="113"/>
      <c r="AC883" s="113"/>
      <c r="AD883" s="113"/>
      <c r="AE883" s="112"/>
      <c r="AF883" s="112"/>
      <c r="AG883" s="112"/>
      <c r="AH883" s="112"/>
      <c r="AI883" s="112"/>
      <c r="AJ883" s="112"/>
      <c r="AK883" s="112"/>
      <c r="AL883" s="112"/>
    </row>
    <row r="884" spans="13:38" x14ac:dyDescent="0.35"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3"/>
      <c r="X884" s="113"/>
      <c r="Y884" s="113"/>
      <c r="Z884" s="113"/>
      <c r="AA884" s="113"/>
      <c r="AB884" s="113"/>
      <c r="AC884" s="113"/>
      <c r="AD884" s="113"/>
      <c r="AE884" s="112"/>
      <c r="AF884" s="112"/>
      <c r="AG884" s="112"/>
      <c r="AH884" s="112"/>
      <c r="AI884" s="112"/>
      <c r="AJ884" s="112"/>
      <c r="AK884" s="112"/>
      <c r="AL884" s="112"/>
    </row>
    <row r="885" spans="13:38" x14ac:dyDescent="0.35"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3"/>
      <c r="X885" s="113"/>
      <c r="Y885" s="113"/>
      <c r="Z885" s="113"/>
      <c r="AA885" s="113"/>
      <c r="AB885" s="113"/>
      <c r="AC885" s="113"/>
      <c r="AD885" s="113"/>
      <c r="AE885" s="112"/>
      <c r="AF885" s="112"/>
      <c r="AG885" s="112"/>
      <c r="AH885" s="112"/>
      <c r="AI885" s="112"/>
      <c r="AJ885" s="112"/>
      <c r="AK885" s="112"/>
      <c r="AL885" s="112"/>
    </row>
    <row r="886" spans="13:38" x14ac:dyDescent="0.35"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3"/>
      <c r="X886" s="113"/>
      <c r="Y886" s="113"/>
      <c r="Z886" s="113"/>
      <c r="AA886" s="113"/>
      <c r="AB886" s="113"/>
      <c r="AC886" s="113"/>
      <c r="AD886" s="113"/>
      <c r="AE886" s="112"/>
      <c r="AF886" s="112"/>
      <c r="AG886" s="112"/>
      <c r="AH886" s="112"/>
      <c r="AI886" s="112"/>
      <c r="AJ886" s="112"/>
      <c r="AK886" s="112"/>
      <c r="AL886" s="112"/>
    </row>
    <row r="887" spans="13:38" x14ac:dyDescent="0.35"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3"/>
      <c r="X887" s="113"/>
      <c r="Y887" s="113"/>
      <c r="Z887" s="113"/>
      <c r="AA887" s="113"/>
      <c r="AB887" s="113"/>
      <c r="AC887" s="113"/>
      <c r="AD887" s="113"/>
      <c r="AE887" s="112"/>
      <c r="AF887" s="112"/>
      <c r="AG887" s="112"/>
      <c r="AH887" s="112"/>
      <c r="AI887" s="112"/>
      <c r="AJ887" s="112"/>
      <c r="AK887" s="112"/>
      <c r="AL887" s="112"/>
    </row>
    <row r="888" spans="13:38" x14ac:dyDescent="0.35"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3"/>
      <c r="X888" s="113"/>
      <c r="Y888" s="113"/>
      <c r="Z888" s="113"/>
      <c r="AA888" s="113"/>
      <c r="AB888" s="113"/>
      <c r="AC888" s="113"/>
      <c r="AD888" s="113"/>
      <c r="AE888" s="112"/>
      <c r="AF888" s="112"/>
      <c r="AG888" s="112"/>
      <c r="AH888" s="112"/>
      <c r="AI888" s="112"/>
      <c r="AJ888" s="112"/>
      <c r="AK888" s="112"/>
      <c r="AL888" s="112"/>
    </row>
    <row r="889" spans="13:38" x14ac:dyDescent="0.35"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3"/>
      <c r="X889" s="113"/>
      <c r="Y889" s="113"/>
      <c r="Z889" s="113"/>
      <c r="AA889" s="113"/>
      <c r="AB889" s="113"/>
      <c r="AC889" s="113"/>
      <c r="AD889" s="113"/>
      <c r="AE889" s="112"/>
      <c r="AF889" s="112"/>
      <c r="AG889" s="112"/>
      <c r="AH889" s="112"/>
      <c r="AI889" s="112"/>
      <c r="AJ889" s="112"/>
      <c r="AK889" s="112"/>
      <c r="AL889" s="112"/>
    </row>
    <row r="890" spans="13:38" x14ac:dyDescent="0.35"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3"/>
      <c r="X890" s="113"/>
      <c r="Y890" s="113"/>
      <c r="Z890" s="113"/>
      <c r="AA890" s="113"/>
      <c r="AB890" s="113"/>
      <c r="AC890" s="113"/>
      <c r="AD890" s="113"/>
      <c r="AE890" s="112"/>
      <c r="AF890" s="112"/>
      <c r="AG890" s="112"/>
      <c r="AH890" s="112"/>
      <c r="AI890" s="112"/>
      <c r="AJ890" s="112"/>
      <c r="AK890" s="112"/>
      <c r="AL890" s="112"/>
    </row>
    <row r="891" spans="13:38" x14ac:dyDescent="0.35"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3"/>
      <c r="X891" s="113"/>
      <c r="Y891" s="113"/>
      <c r="Z891" s="113"/>
      <c r="AA891" s="113"/>
      <c r="AB891" s="113"/>
      <c r="AC891" s="113"/>
      <c r="AD891" s="113"/>
      <c r="AE891" s="112"/>
      <c r="AF891" s="112"/>
      <c r="AG891" s="112"/>
      <c r="AH891" s="112"/>
      <c r="AI891" s="112"/>
      <c r="AJ891" s="112"/>
      <c r="AK891" s="112"/>
      <c r="AL891" s="112"/>
    </row>
    <row r="892" spans="13:38" x14ac:dyDescent="0.35"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3"/>
      <c r="X892" s="113"/>
      <c r="Y892" s="113"/>
      <c r="Z892" s="113"/>
      <c r="AA892" s="113"/>
      <c r="AB892" s="113"/>
      <c r="AC892" s="113"/>
      <c r="AD892" s="113"/>
      <c r="AE892" s="112"/>
      <c r="AF892" s="112"/>
      <c r="AG892" s="112"/>
      <c r="AH892" s="112"/>
      <c r="AI892" s="112"/>
      <c r="AJ892" s="112"/>
      <c r="AK892" s="112"/>
      <c r="AL892" s="112"/>
    </row>
    <row r="893" spans="13:38" x14ac:dyDescent="0.35"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3"/>
      <c r="X893" s="113"/>
      <c r="Y893" s="113"/>
      <c r="Z893" s="113"/>
      <c r="AA893" s="113"/>
      <c r="AB893" s="113"/>
      <c r="AC893" s="113"/>
      <c r="AD893" s="113"/>
      <c r="AE893" s="112"/>
      <c r="AF893" s="112"/>
      <c r="AG893" s="112"/>
      <c r="AH893" s="112"/>
      <c r="AI893" s="112"/>
      <c r="AJ893" s="112"/>
      <c r="AK893" s="112"/>
      <c r="AL893" s="112"/>
    </row>
    <row r="894" spans="13:38" x14ac:dyDescent="0.35"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3"/>
      <c r="X894" s="113"/>
      <c r="Y894" s="113"/>
      <c r="Z894" s="113"/>
      <c r="AA894" s="113"/>
      <c r="AB894" s="113"/>
      <c r="AC894" s="113"/>
      <c r="AD894" s="113"/>
      <c r="AE894" s="112"/>
      <c r="AF894" s="112"/>
      <c r="AG894" s="112"/>
      <c r="AH894" s="112"/>
      <c r="AI894" s="112"/>
      <c r="AJ894" s="112"/>
      <c r="AK894" s="112"/>
      <c r="AL894" s="112"/>
    </row>
    <row r="895" spans="13:38" x14ac:dyDescent="0.35"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3"/>
      <c r="X895" s="113"/>
      <c r="Y895" s="113"/>
      <c r="Z895" s="113"/>
      <c r="AA895" s="113"/>
      <c r="AB895" s="113"/>
      <c r="AC895" s="113"/>
      <c r="AD895" s="113"/>
      <c r="AE895" s="112"/>
      <c r="AF895" s="112"/>
      <c r="AG895" s="112"/>
      <c r="AH895" s="112"/>
      <c r="AI895" s="112"/>
      <c r="AJ895" s="112"/>
      <c r="AK895" s="112"/>
      <c r="AL895" s="112"/>
    </row>
    <row r="896" spans="13:38" x14ac:dyDescent="0.35"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3"/>
      <c r="X896" s="113"/>
      <c r="Y896" s="113"/>
      <c r="Z896" s="113"/>
      <c r="AA896" s="113"/>
      <c r="AB896" s="113"/>
      <c r="AC896" s="113"/>
      <c r="AD896" s="113"/>
      <c r="AE896" s="112"/>
      <c r="AF896" s="112"/>
      <c r="AG896" s="112"/>
      <c r="AH896" s="112"/>
      <c r="AI896" s="112"/>
      <c r="AJ896" s="112"/>
      <c r="AK896" s="112"/>
      <c r="AL896" s="112"/>
    </row>
    <row r="897" spans="13:38" x14ac:dyDescent="0.35"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3"/>
      <c r="X897" s="113"/>
      <c r="Y897" s="113"/>
      <c r="Z897" s="113"/>
      <c r="AA897" s="113"/>
      <c r="AB897" s="113"/>
      <c r="AC897" s="113"/>
      <c r="AD897" s="113"/>
      <c r="AE897" s="112"/>
      <c r="AF897" s="112"/>
      <c r="AG897" s="112"/>
      <c r="AH897" s="112"/>
      <c r="AI897" s="112"/>
      <c r="AJ897" s="112"/>
      <c r="AK897" s="112"/>
      <c r="AL897" s="112"/>
    </row>
    <row r="898" spans="13:38" x14ac:dyDescent="0.35"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3"/>
      <c r="X898" s="113"/>
      <c r="Y898" s="113"/>
      <c r="Z898" s="113"/>
      <c r="AA898" s="113"/>
      <c r="AB898" s="113"/>
      <c r="AC898" s="113"/>
      <c r="AD898" s="113"/>
      <c r="AE898" s="112"/>
      <c r="AF898" s="112"/>
      <c r="AG898" s="112"/>
      <c r="AH898" s="112"/>
      <c r="AI898" s="112"/>
      <c r="AJ898" s="112"/>
      <c r="AK898" s="112"/>
      <c r="AL898" s="112"/>
    </row>
    <row r="899" spans="13:38" x14ac:dyDescent="0.35"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3"/>
      <c r="X899" s="113"/>
      <c r="Y899" s="113"/>
      <c r="Z899" s="113"/>
      <c r="AA899" s="113"/>
      <c r="AB899" s="113"/>
      <c r="AC899" s="113"/>
      <c r="AD899" s="113"/>
      <c r="AE899" s="112"/>
      <c r="AF899" s="112"/>
      <c r="AG899" s="112"/>
      <c r="AH899" s="112"/>
      <c r="AI899" s="112"/>
      <c r="AJ899" s="112"/>
      <c r="AK899" s="112"/>
      <c r="AL899" s="112"/>
    </row>
    <row r="900" spans="13:38" x14ac:dyDescent="0.35"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3"/>
      <c r="X900" s="113"/>
      <c r="Y900" s="113"/>
      <c r="Z900" s="113"/>
      <c r="AA900" s="113"/>
      <c r="AB900" s="113"/>
      <c r="AC900" s="113"/>
      <c r="AD900" s="113"/>
      <c r="AE900" s="112"/>
      <c r="AF900" s="112"/>
      <c r="AG900" s="112"/>
      <c r="AH900" s="112"/>
      <c r="AI900" s="112"/>
      <c r="AJ900" s="112"/>
      <c r="AK900" s="112"/>
      <c r="AL900" s="112"/>
    </row>
    <row r="901" spans="13:38" x14ac:dyDescent="0.35"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3"/>
      <c r="X901" s="113"/>
      <c r="Y901" s="113"/>
      <c r="Z901" s="113"/>
      <c r="AA901" s="113"/>
      <c r="AB901" s="113"/>
      <c r="AC901" s="113"/>
      <c r="AD901" s="113"/>
      <c r="AE901" s="112"/>
      <c r="AF901" s="112"/>
      <c r="AG901" s="112"/>
      <c r="AH901" s="112"/>
      <c r="AI901" s="112"/>
      <c r="AJ901" s="112"/>
      <c r="AK901" s="112"/>
      <c r="AL901" s="112"/>
    </row>
    <row r="902" spans="13:38" x14ac:dyDescent="0.35"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3"/>
      <c r="X902" s="113"/>
      <c r="Y902" s="113"/>
      <c r="Z902" s="113"/>
      <c r="AA902" s="113"/>
      <c r="AB902" s="113"/>
      <c r="AC902" s="113"/>
      <c r="AD902" s="113"/>
      <c r="AE902" s="112"/>
      <c r="AF902" s="112"/>
      <c r="AG902" s="112"/>
      <c r="AH902" s="112"/>
      <c r="AI902" s="112"/>
      <c r="AJ902" s="112"/>
      <c r="AK902" s="112"/>
      <c r="AL902" s="112"/>
    </row>
    <row r="903" spans="13:38" x14ac:dyDescent="0.35"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3"/>
      <c r="X903" s="113"/>
      <c r="Y903" s="113"/>
      <c r="Z903" s="113"/>
      <c r="AA903" s="113"/>
      <c r="AB903" s="113"/>
      <c r="AC903" s="113"/>
      <c r="AD903" s="113"/>
      <c r="AE903" s="112"/>
      <c r="AF903" s="112"/>
      <c r="AG903" s="112"/>
      <c r="AH903" s="112"/>
      <c r="AI903" s="112"/>
      <c r="AJ903" s="112"/>
      <c r="AK903" s="112"/>
      <c r="AL903" s="112"/>
    </row>
    <row r="904" spans="13:38" x14ac:dyDescent="0.35"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3"/>
      <c r="X904" s="113"/>
      <c r="Y904" s="113"/>
      <c r="Z904" s="113"/>
      <c r="AA904" s="113"/>
      <c r="AB904" s="113"/>
      <c r="AC904" s="113"/>
      <c r="AD904" s="113"/>
      <c r="AE904" s="112"/>
      <c r="AF904" s="112"/>
      <c r="AG904" s="112"/>
      <c r="AH904" s="112"/>
      <c r="AI904" s="112"/>
      <c r="AJ904" s="112"/>
      <c r="AK904" s="112"/>
      <c r="AL904" s="112"/>
    </row>
    <row r="905" spans="13:38" x14ac:dyDescent="0.35"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3"/>
      <c r="X905" s="113"/>
      <c r="Y905" s="113"/>
      <c r="Z905" s="113"/>
      <c r="AA905" s="113"/>
      <c r="AB905" s="113"/>
      <c r="AC905" s="113"/>
      <c r="AD905" s="113"/>
      <c r="AE905" s="112"/>
      <c r="AF905" s="112"/>
      <c r="AG905" s="112"/>
      <c r="AH905" s="112"/>
      <c r="AI905" s="112"/>
      <c r="AJ905" s="112"/>
      <c r="AK905" s="112"/>
      <c r="AL905" s="112"/>
    </row>
    <row r="906" spans="13:38" x14ac:dyDescent="0.35"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3"/>
      <c r="X906" s="113"/>
      <c r="Y906" s="113"/>
      <c r="Z906" s="113"/>
      <c r="AA906" s="113"/>
      <c r="AB906" s="113"/>
      <c r="AC906" s="113"/>
      <c r="AD906" s="113"/>
      <c r="AE906" s="112"/>
      <c r="AF906" s="112"/>
      <c r="AG906" s="112"/>
      <c r="AH906" s="112"/>
      <c r="AI906" s="112"/>
      <c r="AJ906" s="112"/>
      <c r="AK906" s="112"/>
      <c r="AL906" s="112"/>
    </row>
    <row r="907" spans="13:38" x14ac:dyDescent="0.35"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3"/>
      <c r="X907" s="113"/>
      <c r="Y907" s="113"/>
      <c r="Z907" s="113"/>
      <c r="AA907" s="113"/>
      <c r="AB907" s="113"/>
      <c r="AC907" s="113"/>
      <c r="AD907" s="113"/>
      <c r="AE907" s="112"/>
      <c r="AF907" s="112"/>
      <c r="AG907" s="112"/>
      <c r="AH907" s="112"/>
      <c r="AI907" s="112"/>
      <c r="AJ907" s="112"/>
      <c r="AK907" s="112"/>
      <c r="AL907" s="112"/>
    </row>
    <row r="908" spans="13:38" x14ac:dyDescent="0.35"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3"/>
      <c r="X908" s="113"/>
      <c r="Y908" s="113"/>
      <c r="Z908" s="113"/>
      <c r="AA908" s="113"/>
      <c r="AB908" s="113"/>
      <c r="AC908" s="113"/>
      <c r="AD908" s="113"/>
      <c r="AE908" s="112"/>
      <c r="AF908" s="112"/>
      <c r="AG908" s="112"/>
      <c r="AH908" s="112"/>
      <c r="AI908" s="112"/>
      <c r="AJ908" s="112"/>
      <c r="AK908" s="112"/>
      <c r="AL908" s="112"/>
    </row>
    <row r="909" spans="13:38" x14ac:dyDescent="0.35"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3"/>
      <c r="X909" s="113"/>
      <c r="Y909" s="113"/>
      <c r="Z909" s="113"/>
      <c r="AA909" s="113"/>
      <c r="AB909" s="113"/>
      <c r="AC909" s="113"/>
      <c r="AD909" s="113"/>
      <c r="AE909" s="112"/>
      <c r="AF909" s="112"/>
      <c r="AG909" s="112"/>
      <c r="AH909" s="112"/>
      <c r="AI909" s="112"/>
      <c r="AJ909" s="112"/>
      <c r="AK909" s="112"/>
      <c r="AL909" s="112"/>
    </row>
    <row r="910" spans="13:38" x14ac:dyDescent="0.35"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3"/>
      <c r="X910" s="113"/>
      <c r="Y910" s="113"/>
      <c r="Z910" s="113"/>
      <c r="AA910" s="113"/>
      <c r="AB910" s="113"/>
      <c r="AC910" s="113"/>
      <c r="AD910" s="113"/>
      <c r="AE910" s="112"/>
      <c r="AF910" s="112"/>
      <c r="AG910" s="112"/>
      <c r="AH910" s="112"/>
      <c r="AI910" s="112"/>
      <c r="AJ910" s="112"/>
      <c r="AK910" s="112"/>
      <c r="AL910" s="112"/>
    </row>
    <row r="911" spans="13:38" x14ac:dyDescent="0.35"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3"/>
      <c r="X911" s="113"/>
      <c r="Y911" s="113"/>
      <c r="Z911" s="113"/>
      <c r="AA911" s="113"/>
      <c r="AB911" s="113"/>
      <c r="AC911" s="113"/>
      <c r="AD911" s="113"/>
      <c r="AE911" s="112"/>
      <c r="AF911" s="112"/>
      <c r="AG911" s="112"/>
      <c r="AH911" s="112"/>
      <c r="AI911" s="112"/>
      <c r="AJ911" s="112"/>
      <c r="AK911" s="112"/>
      <c r="AL911" s="112"/>
    </row>
    <row r="912" spans="13:38" x14ac:dyDescent="0.35"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3"/>
      <c r="X912" s="113"/>
      <c r="Y912" s="113"/>
      <c r="Z912" s="113"/>
      <c r="AA912" s="113"/>
      <c r="AB912" s="113"/>
      <c r="AC912" s="113"/>
      <c r="AD912" s="113"/>
      <c r="AE912" s="112"/>
      <c r="AF912" s="112"/>
      <c r="AG912" s="112"/>
      <c r="AH912" s="112"/>
      <c r="AI912" s="112"/>
      <c r="AJ912" s="112"/>
      <c r="AK912" s="112"/>
      <c r="AL912" s="112"/>
    </row>
    <row r="913" spans="13:38" x14ac:dyDescent="0.35"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3"/>
      <c r="X913" s="113"/>
      <c r="Y913" s="113"/>
      <c r="Z913" s="113"/>
      <c r="AA913" s="113"/>
      <c r="AB913" s="113"/>
      <c r="AC913" s="113"/>
      <c r="AD913" s="113"/>
      <c r="AE913" s="112"/>
      <c r="AF913" s="112"/>
      <c r="AG913" s="112"/>
      <c r="AH913" s="112"/>
      <c r="AI913" s="112"/>
      <c r="AJ913" s="112"/>
      <c r="AK913" s="112"/>
      <c r="AL913" s="112"/>
    </row>
    <row r="914" spans="13:38" x14ac:dyDescent="0.35"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3"/>
      <c r="X914" s="113"/>
      <c r="Y914" s="113"/>
      <c r="Z914" s="113"/>
      <c r="AA914" s="113"/>
      <c r="AB914" s="113"/>
      <c r="AC914" s="113"/>
      <c r="AD914" s="113"/>
      <c r="AE914" s="112"/>
      <c r="AF914" s="112"/>
      <c r="AG914" s="112"/>
      <c r="AH914" s="112"/>
      <c r="AI914" s="112"/>
      <c r="AJ914" s="112"/>
      <c r="AK914" s="112"/>
      <c r="AL914" s="112"/>
    </row>
    <row r="915" spans="13:38" x14ac:dyDescent="0.35"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3"/>
      <c r="X915" s="113"/>
      <c r="Y915" s="113"/>
      <c r="Z915" s="113"/>
      <c r="AA915" s="113"/>
      <c r="AB915" s="113"/>
      <c r="AC915" s="113"/>
      <c r="AD915" s="113"/>
      <c r="AE915" s="112"/>
      <c r="AF915" s="112"/>
      <c r="AG915" s="112"/>
      <c r="AH915" s="112"/>
      <c r="AI915" s="112"/>
      <c r="AJ915" s="112"/>
      <c r="AK915" s="112"/>
      <c r="AL915" s="112"/>
    </row>
    <row r="916" spans="13:38" x14ac:dyDescent="0.35"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3"/>
      <c r="X916" s="113"/>
      <c r="Y916" s="113"/>
      <c r="Z916" s="113"/>
      <c r="AA916" s="113"/>
      <c r="AB916" s="113"/>
      <c r="AC916" s="113"/>
      <c r="AD916" s="113"/>
      <c r="AE916" s="112"/>
      <c r="AF916" s="112"/>
      <c r="AG916" s="112"/>
      <c r="AH916" s="112"/>
      <c r="AI916" s="112"/>
      <c r="AJ916" s="112"/>
      <c r="AK916" s="112"/>
      <c r="AL916" s="112"/>
    </row>
    <row r="917" spans="13:38" x14ac:dyDescent="0.35"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3"/>
      <c r="X917" s="113"/>
      <c r="Y917" s="113"/>
      <c r="Z917" s="113"/>
      <c r="AA917" s="113"/>
      <c r="AB917" s="113"/>
      <c r="AC917" s="113"/>
      <c r="AD917" s="113"/>
      <c r="AE917" s="112"/>
      <c r="AF917" s="112"/>
      <c r="AG917" s="112"/>
      <c r="AH917" s="112"/>
      <c r="AI917" s="112"/>
      <c r="AJ917" s="112"/>
      <c r="AK917" s="112"/>
      <c r="AL917" s="112"/>
    </row>
    <row r="918" spans="13:38" x14ac:dyDescent="0.35"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3"/>
      <c r="X918" s="113"/>
      <c r="Y918" s="113"/>
      <c r="Z918" s="113"/>
      <c r="AA918" s="113"/>
      <c r="AB918" s="113"/>
      <c r="AC918" s="113"/>
      <c r="AD918" s="113"/>
      <c r="AE918" s="112"/>
      <c r="AF918" s="112"/>
      <c r="AG918" s="112"/>
      <c r="AH918" s="112"/>
      <c r="AI918" s="112"/>
      <c r="AJ918" s="112"/>
      <c r="AK918" s="112"/>
      <c r="AL918" s="112"/>
    </row>
    <row r="919" spans="13:38" x14ac:dyDescent="0.35"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3"/>
      <c r="X919" s="113"/>
      <c r="Y919" s="113"/>
      <c r="Z919" s="113"/>
      <c r="AA919" s="113"/>
      <c r="AB919" s="113"/>
      <c r="AC919" s="113"/>
      <c r="AD919" s="113"/>
      <c r="AE919" s="112"/>
      <c r="AF919" s="112"/>
      <c r="AG919" s="112"/>
      <c r="AH919" s="112"/>
      <c r="AI919" s="112"/>
      <c r="AJ919" s="112"/>
      <c r="AK919" s="112"/>
      <c r="AL919" s="112"/>
    </row>
    <row r="920" spans="13:38" x14ac:dyDescent="0.35"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3"/>
      <c r="X920" s="113"/>
      <c r="Y920" s="113"/>
      <c r="Z920" s="113"/>
      <c r="AA920" s="113"/>
      <c r="AB920" s="113"/>
      <c r="AC920" s="113"/>
      <c r="AD920" s="113"/>
      <c r="AE920" s="112"/>
      <c r="AF920" s="112"/>
      <c r="AG920" s="112"/>
      <c r="AH920" s="112"/>
      <c r="AI920" s="112"/>
      <c r="AJ920" s="112"/>
      <c r="AK920" s="112"/>
      <c r="AL920" s="112"/>
    </row>
    <row r="921" spans="13:38" x14ac:dyDescent="0.35"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3"/>
      <c r="X921" s="113"/>
      <c r="Y921" s="113"/>
      <c r="Z921" s="113"/>
      <c r="AA921" s="113"/>
      <c r="AB921" s="113"/>
      <c r="AC921" s="113"/>
      <c r="AD921" s="113"/>
      <c r="AE921" s="112"/>
      <c r="AF921" s="112"/>
      <c r="AG921" s="112"/>
      <c r="AH921" s="112"/>
      <c r="AI921" s="112"/>
      <c r="AJ921" s="112"/>
      <c r="AK921" s="112"/>
      <c r="AL921" s="112"/>
    </row>
    <row r="922" spans="13:38" x14ac:dyDescent="0.35"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3"/>
      <c r="X922" s="113"/>
      <c r="Y922" s="113"/>
      <c r="Z922" s="113"/>
      <c r="AA922" s="113"/>
      <c r="AB922" s="113"/>
      <c r="AC922" s="113"/>
      <c r="AD922" s="113"/>
      <c r="AE922" s="112"/>
      <c r="AF922" s="112"/>
      <c r="AG922" s="112"/>
      <c r="AH922" s="112"/>
      <c r="AI922" s="112"/>
      <c r="AJ922" s="112"/>
      <c r="AK922" s="112"/>
      <c r="AL922" s="112"/>
    </row>
    <row r="923" spans="13:38" x14ac:dyDescent="0.35"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3"/>
      <c r="X923" s="113"/>
      <c r="Y923" s="113"/>
      <c r="Z923" s="113"/>
      <c r="AA923" s="113"/>
      <c r="AB923" s="113"/>
      <c r="AC923" s="113"/>
      <c r="AD923" s="113"/>
      <c r="AE923" s="112"/>
      <c r="AF923" s="112"/>
      <c r="AG923" s="112"/>
      <c r="AH923" s="112"/>
      <c r="AI923" s="112"/>
      <c r="AJ923" s="112"/>
      <c r="AK923" s="112"/>
      <c r="AL923" s="112"/>
    </row>
    <row r="924" spans="13:38" x14ac:dyDescent="0.35"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3"/>
      <c r="X924" s="113"/>
      <c r="Y924" s="113"/>
      <c r="Z924" s="113"/>
      <c r="AA924" s="113"/>
      <c r="AB924" s="113"/>
      <c r="AC924" s="113"/>
      <c r="AD924" s="113"/>
      <c r="AE924" s="112"/>
      <c r="AF924" s="112"/>
      <c r="AG924" s="112"/>
      <c r="AH924" s="112"/>
      <c r="AI924" s="112"/>
      <c r="AJ924" s="112"/>
      <c r="AK924" s="112"/>
      <c r="AL924" s="112"/>
    </row>
    <row r="925" spans="13:38" x14ac:dyDescent="0.35"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3"/>
      <c r="X925" s="113"/>
      <c r="Y925" s="113"/>
      <c r="Z925" s="113"/>
      <c r="AA925" s="113"/>
      <c r="AB925" s="113"/>
      <c r="AC925" s="113"/>
      <c r="AD925" s="113"/>
      <c r="AE925" s="112"/>
      <c r="AF925" s="112"/>
      <c r="AG925" s="112"/>
      <c r="AH925" s="112"/>
      <c r="AI925" s="112"/>
      <c r="AJ925" s="112"/>
      <c r="AK925" s="112"/>
      <c r="AL925" s="112"/>
    </row>
    <row r="926" spans="13:38" x14ac:dyDescent="0.35"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3"/>
      <c r="X926" s="113"/>
      <c r="Y926" s="113"/>
      <c r="Z926" s="113"/>
      <c r="AA926" s="113"/>
      <c r="AB926" s="113"/>
      <c r="AC926" s="113"/>
      <c r="AD926" s="113"/>
      <c r="AE926" s="112"/>
      <c r="AF926" s="112"/>
      <c r="AG926" s="112"/>
      <c r="AH926" s="112"/>
      <c r="AI926" s="112"/>
      <c r="AJ926" s="112"/>
      <c r="AK926" s="112"/>
      <c r="AL926" s="112"/>
    </row>
    <row r="927" spans="13:38" x14ac:dyDescent="0.35"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3"/>
      <c r="X927" s="113"/>
      <c r="Y927" s="113"/>
      <c r="Z927" s="113"/>
      <c r="AA927" s="113"/>
      <c r="AB927" s="113"/>
      <c r="AC927" s="113"/>
      <c r="AD927" s="113"/>
      <c r="AE927" s="112"/>
      <c r="AF927" s="112"/>
      <c r="AG927" s="112"/>
      <c r="AH927" s="112"/>
      <c r="AI927" s="112"/>
      <c r="AJ927" s="112"/>
      <c r="AK927" s="112"/>
      <c r="AL927" s="112"/>
    </row>
    <row r="928" spans="13:38" x14ac:dyDescent="0.35"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3"/>
      <c r="X928" s="113"/>
      <c r="Y928" s="113"/>
      <c r="Z928" s="113"/>
      <c r="AA928" s="113"/>
      <c r="AB928" s="113"/>
      <c r="AC928" s="113"/>
      <c r="AD928" s="113"/>
      <c r="AE928" s="112"/>
      <c r="AF928" s="112"/>
      <c r="AG928" s="112"/>
      <c r="AH928" s="112"/>
      <c r="AI928" s="112"/>
      <c r="AJ928" s="112"/>
      <c r="AK928" s="112"/>
      <c r="AL928" s="112"/>
    </row>
    <row r="929" spans="13:38" x14ac:dyDescent="0.35"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3"/>
      <c r="X929" s="113"/>
      <c r="Y929" s="113"/>
      <c r="Z929" s="113"/>
      <c r="AA929" s="113"/>
      <c r="AB929" s="113"/>
      <c r="AC929" s="113"/>
      <c r="AD929" s="113"/>
      <c r="AE929" s="112"/>
      <c r="AF929" s="112"/>
      <c r="AG929" s="112"/>
      <c r="AH929" s="112"/>
      <c r="AI929" s="112"/>
      <c r="AJ929" s="112"/>
      <c r="AK929" s="112"/>
      <c r="AL929" s="112"/>
    </row>
    <row r="930" spans="13:38" x14ac:dyDescent="0.35"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3"/>
      <c r="X930" s="113"/>
      <c r="Y930" s="113"/>
      <c r="Z930" s="113"/>
      <c r="AA930" s="113"/>
      <c r="AB930" s="113"/>
      <c r="AC930" s="113"/>
      <c r="AD930" s="113"/>
      <c r="AE930" s="112"/>
      <c r="AF930" s="112"/>
      <c r="AG930" s="112"/>
      <c r="AH930" s="112"/>
      <c r="AI930" s="112"/>
      <c r="AJ930" s="112"/>
      <c r="AK930" s="112"/>
      <c r="AL930" s="112"/>
    </row>
    <row r="931" spans="13:38" x14ac:dyDescent="0.35"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3"/>
      <c r="X931" s="113"/>
      <c r="Y931" s="113"/>
      <c r="Z931" s="113"/>
      <c r="AA931" s="113"/>
      <c r="AB931" s="113"/>
      <c r="AC931" s="113"/>
      <c r="AD931" s="113"/>
      <c r="AE931" s="112"/>
      <c r="AF931" s="112"/>
      <c r="AG931" s="112"/>
      <c r="AH931" s="112"/>
      <c r="AI931" s="112"/>
      <c r="AJ931" s="112"/>
      <c r="AK931" s="112"/>
      <c r="AL931" s="112"/>
    </row>
    <row r="932" spans="13:38" x14ac:dyDescent="0.35"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3"/>
      <c r="X932" s="113"/>
      <c r="Y932" s="113"/>
      <c r="Z932" s="113"/>
      <c r="AA932" s="113"/>
      <c r="AB932" s="113"/>
      <c r="AC932" s="113"/>
      <c r="AD932" s="113"/>
      <c r="AE932" s="112"/>
      <c r="AF932" s="112"/>
      <c r="AG932" s="112"/>
      <c r="AH932" s="112"/>
      <c r="AI932" s="112"/>
      <c r="AJ932" s="112"/>
      <c r="AK932" s="112"/>
      <c r="AL932" s="112"/>
    </row>
    <row r="933" spans="13:38" x14ac:dyDescent="0.35"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3"/>
      <c r="X933" s="113"/>
      <c r="Y933" s="113"/>
      <c r="Z933" s="113"/>
      <c r="AA933" s="113"/>
      <c r="AB933" s="113"/>
      <c r="AC933" s="113"/>
      <c r="AD933" s="113"/>
      <c r="AE933" s="112"/>
      <c r="AF933" s="112"/>
      <c r="AG933" s="112"/>
      <c r="AH933" s="112"/>
      <c r="AI933" s="112"/>
      <c r="AJ933" s="112"/>
      <c r="AK933" s="112"/>
      <c r="AL933" s="112"/>
    </row>
    <row r="934" spans="13:38" x14ac:dyDescent="0.35"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3"/>
      <c r="X934" s="113"/>
      <c r="Y934" s="113"/>
      <c r="Z934" s="113"/>
      <c r="AA934" s="113"/>
      <c r="AB934" s="113"/>
      <c r="AC934" s="113"/>
      <c r="AD934" s="113"/>
      <c r="AE934" s="112"/>
      <c r="AF934" s="112"/>
      <c r="AG934" s="112"/>
      <c r="AH934" s="112"/>
      <c r="AI934" s="112"/>
      <c r="AJ934" s="112"/>
      <c r="AK934" s="112"/>
      <c r="AL934" s="112"/>
    </row>
    <row r="935" spans="13:38" x14ac:dyDescent="0.35"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3"/>
      <c r="X935" s="113"/>
      <c r="Y935" s="113"/>
      <c r="Z935" s="113"/>
      <c r="AA935" s="113"/>
      <c r="AB935" s="113"/>
      <c r="AC935" s="113"/>
      <c r="AD935" s="113"/>
      <c r="AE935" s="112"/>
      <c r="AF935" s="112"/>
      <c r="AG935" s="112"/>
      <c r="AH935" s="112"/>
      <c r="AI935" s="112"/>
      <c r="AJ935" s="112"/>
      <c r="AK935" s="112"/>
      <c r="AL935" s="112"/>
    </row>
    <row r="936" spans="13:38" x14ac:dyDescent="0.35"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3"/>
      <c r="X936" s="113"/>
      <c r="Y936" s="113"/>
      <c r="Z936" s="113"/>
      <c r="AA936" s="113"/>
      <c r="AB936" s="113"/>
      <c r="AC936" s="113"/>
      <c r="AD936" s="113"/>
      <c r="AE936" s="112"/>
      <c r="AF936" s="112"/>
      <c r="AG936" s="112"/>
      <c r="AH936" s="112"/>
      <c r="AI936" s="112"/>
      <c r="AJ936" s="112"/>
      <c r="AK936" s="112"/>
      <c r="AL936" s="112"/>
    </row>
    <row r="937" spans="13:38" x14ac:dyDescent="0.35"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3"/>
      <c r="X937" s="113"/>
      <c r="Y937" s="113"/>
      <c r="Z937" s="113"/>
      <c r="AA937" s="113"/>
      <c r="AB937" s="113"/>
      <c r="AC937" s="113"/>
      <c r="AD937" s="113"/>
      <c r="AE937" s="112"/>
      <c r="AF937" s="112"/>
      <c r="AG937" s="112"/>
      <c r="AH937" s="112"/>
      <c r="AI937" s="112"/>
      <c r="AJ937" s="112"/>
      <c r="AK937" s="112"/>
      <c r="AL937" s="112"/>
    </row>
    <row r="938" spans="13:38" x14ac:dyDescent="0.35"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3"/>
      <c r="X938" s="113"/>
      <c r="Y938" s="113"/>
      <c r="Z938" s="113"/>
      <c r="AA938" s="113"/>
      <c r="AB938" s="113"/>
      <c r="AC938" s="113"/>
      <c r="AD938" s="113"/>
      <c r="AE938" s="112"/>
      <c r="AF938" s="112"/>
      <c r="AG938" s="112"/>
      <c r="AH938" s="112"/>
      <c r="AI938" s="112"/>
      <c r="AJ938" s="112"/>
      <c r="AK938" s="112"/>
      <c r="AL938" s="112"/>
    </row>
    <row r="939" spans="13:38" x14ac:dyDescent="0.35"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3"/>
      <c r="X939" s="113"/>
      <c r="Y939" s="113"/>
      <c r="Z939" s="113"/>
      <c r="AA939" s="113"/>
      <c r="AB939" s="113"/>
      <c r="AC939" s="113"/>
      <c r="AD939" s="113"/>
      <c r="AE939" s="112"/>
      <c r="AF939" s="112"/>
      <c r="AG939" s="112"/>
      <c r="AH939" s="112"/>
      <c r="AI939" s="112"/>
      <c r="AJ939" s="112"/>
      <c r="AK939" s="112"/>
      <c r="AL939" s="112"/>
    </row>
    <row r="940" spans="13:38" x14ac:dyDescent="0.35"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3"/>
      <c r="X940" s="113"/>
      <c r="Y940" s="113"/>
      <c r="Z940" s="113"/>
      <c r="AA940" s="113"/>
      <c r="AB940" s="113"/>
      <c r="AC940" s="113"/>
      <c r="AD940" s="113"/>
      <c r="AE940" s="112"/>
      <c r="AF940" s="112"/>
      <c r="AG940" s="112"/>
      <c r="AH940" s="112"/>
      <c r="AI940" s="112"/>
      <c r="AJ940" s="112"/>
      <c r="AK940" s="112"/>
      <c r="AL940" s="112"/>
    </row>
    <row r="941" spans="13:38" x14ac:dyDescent="0.35"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3"/>
      <c r="X941" s="113"/>
      <c r="Y941" s="113"/>
      <c r="Z941" s="113"/>
      <c r="AA941" s="113"/>
      <c r="AB941" s="113"/>
      <c r="AC941" s="113"/>
      <c r="AD941" s="113"/>
      <c r="AE941" s="112"/>
      <c r="AF941" s="112"/>
      <c r="AG941" s="112"/>
      <c r="AH941" s="112"/>
      <c r="AI941" s="112"/>
      <c r="AJ941" s="112"/>
      <c r="AK941" s="112"/>
      <c r="AL941" s="112"/>
    </row>
    <row r="942" spans="13:38" x14ac:dyDescent="0.35"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3"/>
      <c r="X942" s="113"/>
      <c r="Y942" s="113"/>
      <c r="Z942" s="113"/>
      <c r="AA942" s="113"/>
      <c r="AB942" s="113"/>
      <c r="AC942" s="113"/>
      <c r="AD942" s="113"/>
      <c r="AE942" s="112"/>
      <c r="AF942" s="112"/>
      <c r="AG942" s="112"/>
      <c r="AH942" s="112"/>
      <c r="AI942" s="112"/>
      <c r="AJ942" s="112"/>
      <c r="AK942" s="112"/>
      <c r="AL942" s="112"/>
    </row>
    <row r="943" spans="13:38" x14ac:dyDescent="0.35"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3"/>
      <c r="X943" s="113"/>
      <c r="Y943" s="113"/>
      <c r="Z943" s="113"/>
      <c r="AA943" s="113"/>
      <c r="AB943" s="113"/>
      <c r="AC943" s="113"/>
      <c r="AD943" s="113"/>
      <c r="AE943" s="112"/>
      <c r="AF943" s="112"/>
      <c r="AG943" s="112"/>
      <c r="AH943" s="112"/>
      <c r="AI943" s="112"/>
      <c r="AJ943" s="112"/>
      <c r="AK943" s="112"/>
      <c r="AL943" s="112"/>
    </row>
    <row r="944" spans="13:38" x14ac:dyDescent="0.35"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3"/>
      <c r="X944" s="113"/>
      <c r="Y944" s="113"/>
      <c r="Z944" s="113"/>
      <c r="AA944" s="113"/>
      <c r="AB944" s="113"/>
      <c r="AC944" s="113"/>
      <c r="AD944" s="113"/>
      <c r="AE944" s="112"/>
      <c r="AF944" s="112"/>
      <c r="AG944" s="112"/>
      <c r="AH944" s="112"/>
      <c r="AI944" s="112"/>
      <c r="AJ944" s="112"/>
      <c r="AK944" s="112"/>
      <c r="AL944" s="112"/>
    </row>
    <row r="945" spans="13:38" x14ac:dyDescent="0.35"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3"/>
      <c r="X945" s="113"/>
      <c r="Y945" s="113"/>
      <c r="Z945" s="113"/>
      <c r="AA945" s="113"/>
      <c r="AB945" s="113"/>
      <c r="AC945" s="113"/>
      <c r="AD945" s="113"/>
      <c r="AE945" s="112"/>
      <c r="AF945" s="112"/>
      <c r="AG945" s="112"/>
      <c r="AH945" s="112"/>
      <c r="AI945" s="112"/>
      <c r="AJ945" s="112"/>
      <c r="AK945" s="112"/>
      <c r="AL945" s="112"/>
    </row>
    <row r="946" spans="13:38" x14ac:dyDescent="0.35"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3"/>
      <c r="X946" s="113"/>
      <c r="Y946" s="113"/>
      <c r="Z946" s="113"/>
      <c r="AA946" s="113"/>
      <c r="AB946" s="113"/>
      <c r="AC946" s="113"/>
      <c r="AD946" s="113"/>
      <c r="AE946" s="112"/>
      <c r="AF946" s="112"/>
      <c r="AG946" s="112"/>
      <c r="AH946" s="112"/>
      <c r="AI946" s="112"/>
      <c r="AJ946" s="112"/>
      <c r="AK946" s="112"/>
      <c r="AL946" s="112"/>
    </row>
    <row r="947" spans="13:38" x14ac:dyDescent="0.35"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3"/>
      <c r="X947" s="113"/>
      <c r="Y947" s="113"/>
      <c r="Z947" s="113"/>
      <c r="AA947" s="113"/>
      <c r="AB947" s="113"/>
      <c r="AC947" s="113"/>
      <c r="AD947" s="113"/>
      <c r="AE947" s="112"/>
      <c r="AF947" s="112"/>
      <c r="AG947" s="112"/>
      <c r="AH947" s="112"/>
      <c r="AI947" s="112"/>
      <c r="AJ947" s="112"/>
      <c r="AK947" s="112"/>
      <c r="AL947" s="112"/>
    </row>
    <row r="948" spans="13:38" x14ac:dyDescent="0.35"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3"/>
      <c r="X948" s="113"/>
      <c r="Y948" s="113"/>
      <c r="Z948" s="113"/>
      <c r="AA948" s="113"/>
      <c r="AB948" s="113"/>
      <c r="AC948" s="113"/>
      <c r="AD948" s="113"/>
      <c r="AE948" s="112"/>
      <c r="AF948" s="112"/>
      <c r="AG948" s="112"/>
      <c r="AH948" s="112"/>
      <c r="AI948" s="112"/>
      <c r="AJ948" s="112"/>
      <c r="AK948" s="112"/>
      <c r="AL948" s="112"/>
    </row>
    <row r="949" spans="13:38" x14ac:dyDescent="0.35"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3"/>
      <c r="X949" s="113"/>
      <c r="Y949" s="113"/>
      <c r="Z949" s="113"/>
      <c r="AA949" s="113"/>
      <c r="AB949" s="113"/>
      <c r="AC949" s="113"/>
      <c r="AD949" s="113"/>
      <c r="AE949" s="112"/>
      <c r="AF949" s="112"/>
      <c r="AG949" s="112"/>
      <c r="AH949" s="112"/>
      <c r="AI949" s="112"/>
      <c r="AJ949" s="112"/>
      <c r="AK949" s="112"/>
      <c r="AL949" s="112"/>
    </row>
    <row r="950" spans="13:38" x14ac:dyDescent="0.35"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3"/>
      <c r="X950" s="113"/>
      <c r="Y950" s="113"/>
      <c r="Z950" s="113"/>
      <c r="AA950" s="113"/>
      <c r="AB950" s="113"/>
      <c r="AC950" s="113"/>
      <c r="AD950" s="113"/>
      <c r="AE950" s="112"/>
      <c r="AF950" s="112"/>
      <c r="AG950" s="112"/>
      <c r="AH950" s="112"/>
      <c r="AI950" s="112"/>
      <c r="AJ950" s="112"/>
      <c r="AK950" s="112"/>
      <c r="AL950" s="112"/>
    </row>
    <row r="951" spans="13:38" x14ac:dyDescent="0.35"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3"/>
      <c r="X951" s="113"/>
      <c r="Y951" s="113"/>
      <c r="Z951" s="113"/>
      <c r="AA951" s="113"/>
      <c r="AB951" s="113"/>
      <c r="AC951" s="113"/>
      <c r="AD951" s="113"/>
      <c r="AE951" s="112"/>
      <c r="AF951" s="112"/>
      <c r="AG951" s="112"/>
      <c r="AH951" s="112"/>
      <c r="AI951" s="112"/>
      <c r="AJ951" s="112"/>
      <c r="AK951" s="112"/>
      <c r="AL951" s="112"/>
    </row>
    <row r="952" spans="13:38" x14ac:dyDescent="0.35"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3"/>
      <c r="X952" s="113"/>
      <c r="Y952" s="113"/>
      <c r="Z952" s="113"/>
      <c r="AA952" s="113"/>
      <c r="AB952" s="113"/>
      <c r="AC952" s="113"/>
      <c r="AD952" s="113"/>
      <c r="AE952" s="112"/>
      <c r="AF952" s="112"/>
      <c r="AG952" s="112"/>
      <c r="AH952" s="112"/>
      <c r="AI952" s="112"/>
      <c r="AJ952" s="112"/>
      <c r="AK952" s="112"/>
      <c r="AL952" s="112"/>
    </row>
    <row r="953" spans="13:38" x14ac:dyDescent="0.35"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3"/>
      <c r="X953" s="113"/>
      <c r="Y953" s="113"/>
      <c r="Z953" s="113"/>
      <c r="AA953" s="113"/>
      <c r="AB953" s="113"/>
      <c r="AC953" s="113"/>
      <c r="AD953" s="113"/>
      <c r="AE953" s="112"/>
      <c r="AF953" s="112"/>
      <c r="AG953" s="112"/>
      <c r="AH953" s="112"/>
      <c r="AI953" s="112"/>
      <c r="AJ953" s="112"/>
      <c r="AK953" s="112"/>
      <c r="AL953" s="112"/>
    </row>
    <row r="954" spans="13:38" x14ac:dyDescent="0.35"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3"/>
      <c r="X954" s="113"/>
      <c r="Y954" s="113"/>
      <c r="Z954" s="113"/>
      <c r="AA954" s="113"/>
      <c r="AB954" s="113"/>
      <c r="AC954" s="113"/>
      <c r="AD954" s="113"/>
      <c r="AE954" s="112"/>
      <c r="AF954" s="112"/>
      <c r="AG954" s="112"/>
      <c r="AH954" s="112"/>
      <c r="AI954" s="112"/>
      <c r="AJ954" s="112"/>
      <c r="AK954" s="112"/>
      <c r="AL954" s="112"/>
    </row>
    <row r="955" spans="13:38" x14ac:dyDescent="0.35"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3"/>
      <c r="X955" s="113"/>
      <c r="Y955" s="113"/>
      <c r="Z955" s="113"/>
      <c r="AA955" s="113"/>
      <c r="AB955" s="113"/>
      <c r="AC955" s="113"/>
      <c r="AD955" s="113"/>
      <c r="AE955" s="112"/>
      <c r="AF955" s="112"/>
      <c r="AG955" s="112"/>
      <c r="AH955" s="112"/>
      <c r="AI955" s="112"/>
      <c r="AJ955" s="112"/>
      <c r="AK955" s="112"/>
      <c r="AL955" s="112"/>
    </row>
    <row r="956" spans="13:38" x14ac:dyDescent="0.35"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3"/>
      <c r="X956" s="113"/>
      <c r="Y956" s="113"/>
      <c r="Z956" s="113"/>
      <c r="AA956" s="113"/>
      <c r="AB956" s="113"/>
      <c r="AC956" s="113"/>
      <c r="AD956" s="113"/>
      <c r="AE956" s="112"/>
      <c r="AF956" s="112"/>
      <c r="AG956" s="112"/>
      <c r="AH956" s="112"/>
      <c r="AI956" s="112"/>
      <c r="AJ956" s="112"/>
      <c r="AK956" s="112"/>
      <c r="AL956" s="112"/>
    </row>
    <row r="957" spans="13:38" x14ac:dyDescent="0.35"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3"/>
      <c r="X957" s="113"/>
      <c r="Y957" s="113"/>
      <c r="Z957" s="113"/>
      <c r="AA957" s="113"/>
      <c r="AB957" s="113"/>
      <c r="AC957" s="113"/>
      <c r="AD957" s="113"/>
      <c r="AE957" s="112"/>
      <c r="AF957" s="112"/>
      <c r="AG957" s="112"/>
      <c r="AH957" s="112"/>
      <c r="AI957" s="112"/>
      <c r="AJ957" s="112"/>
      <c r="AK957" s="112"/>
      <c r="AL957" s="112"/>
    </row>
    <row r="958" spans="13:38" x14ac:dyDescent="0.35"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3"/>
      <c r="X958" s="113"/>
      <c r="Y958" s="113"/>
      <c r="Z958" s="113"/>
      <c r="AA958" s="113"/>
      <c r="AB958" s="113"/>
      <c r="AC958" s="113"/>
      <c r="AD958" s="113"/>
      <c r="AE958" s="112"/>
      <c r="AF958" s="112"/>
      <c r="AG958" s="112"/>
      <c r="AH958" s="112"/>
      <c r="AI958" s="112"/>
      <c r="AJ958" s="112"/>
      <c r="AK958" s="112"/>
      <c r="AL958" s="112"/>
    </row>
    <row r="959" spans="13:38" x14ac:dyDescent="0.35"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3"/>
      <c r="X959" s="113"/>
      <c r="Y959" s="113"/>
      <c r="Z959" s="113"/>
      <c r="AA959" s="113"/>
      <c r="AB959" s="113"/>
      <c r="AC959" s="113"/>
      <c r="AD959" s="113"/>
      <c r="AE959" s="112"/>
      <c r="AF959" s="112"/>
      <c r="AG959" s="112"/>
      <c r="AH959" s="112"/>
      <c r="AI959" s="112"/>
      <c r="AJ959" s="112"/>
      <c r="AK959" s="112"/>
      <c r="AL959" s="112"/>
    </row>
    <row r="960" spans="13:38" x14ac:dyDescent="0.35"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3"/>
      <c r="X960" s="113"/>
      <c r="Y960" s="113"/>
      <c r="Z960" s="113"/>
      <c r="AA960" s="113"/>
      <c r="AB960" s="113"/>
      <c r="AC960" s="113"/>
      <c r="AD960" s="113"/>
      <c r="AE960" s="112"/>
      <c r="AF960" s="112"/>
      <c r="AG960" s="112"/>
      <c r="AH960" s="112"/>
      <c r="AI960" s="112"/>
      <c r="AJ960" s="112"/>
      <c r="AK960" s="112"/>
      <c r="AL960" s="112"/>
    </row>
    <row r="961" spans="13:38" x14ac:dyDescent="0.35"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3"/>
      <c r="X961" s="113"/>
      <c r="Y961" s="113"/>
      <c r="Z961" s="113"/>
      <c r="AA961" s="113"/>
      <c r="AB961" s="113"/>
      <c r="AC961" s="113"/>
      <c r="AD961" s="113"/>
      <c r="AE961" s="112"/>
      <c r="AF961" s="112"/>
      <c r="AG961" s="112"/>
      <c r="AH961" s="112"/>
      <c r="AI961" s="112"/>
      <c r="AJ961" s="112"/>
      <c r="AK961" s="112"/>
      <c r="AL961" s="112"/>
    </row>
    <row r="962" spans="13:38" x14ac:dyDescent="0.35"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3"/>
      <c r="X962" s="113"/>
      <c r="Y962" s="113"/>
      <c r="Z962" s="113"/>
      <c r="AA962" s="113"/>
      <c r="AB962" s="113"/>
      <c r="AC962" s="113"/>
      <c r="AD962" s="113"/>
      <c r="AE962" s="112"/>
      <c r="AF962" s="112"/>
      <c r="AG962" s="112"/>
      <c r="AH962" s="112"/>
      <c r="AI962" s="112"/>
      <c r="AJ962" s="112"/>
      <c r="AK962" s="112"/>
      <c r="AL962" s="112"/>
    </row>
    <row r="963" spans="13:38" x14ac:dyDescent="0.35"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3"/>
      <c r="X963" s="113"/>
      <c r="Y963" s="113"/>
      <c r="Z963" s="113"/>
      <c r="AA963" s="113"/>
      <c r="AB963" s="113"/>
      <c r="AC963" s="113"/>
      <c r="AD963" s="113"/>
      <c r="AE963" s="112"/>
      <c r="AF963" s="112"/>
      <c r="AG963" s="112"/>
      <c r="AH963" s="112"/>
      <c r="AI963" s="112"/>
      <c r="AJ963" s="112"/>
      <c r="AK963" s="112"/>
      <c r="AL963" s="112"/>
    </row>
    <row r="964" spans="13:38" x14ac:dyDescent="0.35"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3"/>
      <c r="X964" s="113"/>
      <c r="Y964" s="113"/>
      <c r="Z964" s="113"/>
      <c r="AA964" s="113"/>
      <c r="AB964" s="113"/>
      <c r="AC964" s="113"/>
      <c r="AD964" s="113"/>
      <c r="AE964" s="112"/>
      <c r="AF964" s="112"/>
      <c r="AG964" s="112"/>
      <c r="AH964" s="112"/>
      <c r="AI964" s="112"/>
      <c r="AJ964" s="112"/>
      <c r="AK964" s="112"/>
      <c r="AL964" s="112"/>
    </row>
    <row r="965" spans="13:38" x14ac:dyDescent="0.35"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3"/>
      <c r="X965" s="113"/>
      <c r="Y965" s="113"/>
      <c r="Z965" s="113"/>
      <c r="AA965" s="113"/>
      <c r="AB965" s="113"/>
      <c r="AC965" s="113"/>
      <c r="AD965" s="113"/>
      <c r="AE965" s="112"/>
      <c r="AF965" s="112"/>
      <c r="AG965" s="112"/>
      <c r="AH965" s="112"/>
      <c r="AI965" s="112"/>
      <c r="AJ965" s="112"/>
      <c r="AK965" s="112"/>
      <c r="AL965" s="112"/>
    </row>
    <row r="966" spans="13:38" x14ac:dyDescent="0.35"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3"/>
      <c r="X966" s="113"/>
      <c r="Y966" s="113"/>
      <c r="Z966" s="113"/>
      <c r="AA966" s="113"/>
      <c r="AB966" s="113"/>
      <c r="AC966" s="113"/>
      <c r="AD966" s="113"/>
      <c r="AE966" s="112"/>
      <c r="AF966" s="112"/>
      <c r="AG966" s="112"/>
      <c r="AH966" s="112"/>
      <c r="AI966" s="112"/>
      <c r="AJ966" s="112"/>
      <c r="AK966" s="112"/>
      <c r="AL966" s="112"/>
    </row>
    <row r="967" spans="13:38" x14ac:dyDescent="0.35"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3"/>
      <c r="X967" s="113"/>
      <c r="Y967" s="113"/>
      <c r="Z967" s="113"/>
      <c r="AA967" s="113"/>
      <c r="AB967" s="113"/>
      <c r="AC967" s="113"/>
      <c r="AD967" s="113"/>
      <c r="AE967" s="112"/>
      <c r="AF967" s="112"/>
      <c r="AG967" s="112"/>
      <c r="AH967" s="112"/>
      <c r="AI967" s="112"/>
      <c r="AJ967" s="112"/>
      <c r="AK967" s="112"/>
      <c r="AL967" s="112"/>
    </row>
    <row r="968" spans="13:38" x14ac:dyDescent="0.35"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3"/>
      <c r="X968" s="113"/>
      <c r="Y968" s="113"/>
      <c r="Z968" s="113"/>
      <c r="AA968" s="113"/>
      <c r="AB968" s="113"/>
      <c r="AC968" s="113"/>
      <c r="AD968" s="113"/>
      <c r="AE968" s="112"/>
      <c r="AF968" s="112"/>
      <c r="AG968" s="112"/>
      <c r="AH968" s="112"/>
      <c r="AI968" s="112"/>
      <c r="AJ968" s="112"/>
      <c r="AK968" s="112"/>
      <c r="AL968" s="112"/>
    </row>
    <row r="969" spans="13:38" x14ac:dyDescent="0.35"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3"/>
      <c r="X969" s="113"/>
      <c r="Y969" s="113"/>
      <c r="Z969" s="113"/>
      <c r="AA969" s="113"/>
      <c r="AB969" s="113"/>
      <c r="AC969" s="113"/>
      <c r="AD969" s="113"/>
      <c r="AE969" s="112"/>
      <c r="AF969" s="112"/>
      <c r="AG969" s="112"/>
      <c r="AH969" s="112"/>
      <c r="AI969" s="112"/>
      <c r="AJ969" s="112"/>
      <c r="AK969" s="112"/>
      <c r="AL969" s="112"/>
    </row>
    <row r="970" spans="13:38" x14ac:dyDescent="0.35"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3"/>
      <c r="X970" s="113"/>
      <c r="Y970" s="113"/>
      <c r="Z970" s="113"/>
      <c r="AA970" s="113"/>
      <c r="AB970" s="113"/>
      <c r="AC970" s="113"/>
      <c r="AD970" s="113"/>
      <c r="AE970" s="112"/>
      <c r="AF970" s="112"/>
      <c r="AG970" s="112"/>
      <c r="AH970" s="112"/>
      <c r="AI970" s="112"/>
      <c r="AJ970" s="112"/>
      <c r="AK970" s="112"/>
      <c r="AL970" s="112"/>
    </row>
    <row r="971" spans="13:38" x14ac:dyDescent="0.35"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3"/>
      <c r="X971" s="113"/>
      <c r="Y971" s="113"/>
      <c r="Z971" s="113"/>
      <c r="AA971" s="113"/>
      <c r="AB971" s="113"/>
      <c r="AC971" s="113"/>
      <c r="AD971" s="113"/>
      <c r="AE971" s="112"/>
      <c r="AF971" s="112"/>
      <c r="AG971" s="112"/>
      <c r="AH971" s="112"/>
      <c r="AI971" s="112"/>
      <c r="AJ971" s="112"/>
      <c r="AK971" s="112"/>
      <c r="AL971" s="112"/>
    </row>
    <row r="972" spans="13:38" x14ac:dyDescent="0.35"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3"/>
      <c r="X972" s="113"/>
      <c r="Y972" s="113"/>
      <c r="Z972" s="113"/>
      <c r="AA972" s="113"/>
      <c r="AB972" s="113"/>
      <c r="AC972" s="113"/>
      <c r="AD972" s="113"/>
      <c r="AE972" s="112"/>
      <c r="AF972" s="112"/>
      <c r="AG972" s="112"/>
      <c r="AH972" s="112"/>
      <c r="AI972" s="112"/>
      <c r="AJ972" s="112"/>
      <c r="AK972" s="112"/>
      <c r="AL972" s="112"/>
    </row>
    <row r="973" spans="13:38" x14ac:dyDescent="0.35"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3"/>
      <c r="X973" s="113"/>
      <c r="Y973" s="113"/>
      <c r="Z973" s="113"/>
      <c r="AA973" s="113"/>
      <c r="AB973" s="113"/>
      <c r="AC973" s="113"/>
      <c r="AD973" s="113"/>
      <c r="AE973" s="112"/>
      <c r="AF973" s="112"/>
      <c r="AG973" s="112"/>
      <c r="AH973" s="112"/>
      <c r="AI973" s="112"/>
      <c r="AJ973" s="112"/>
      <c r="AK973" s="112"/>
      <c r="AL973" s="112"/>
    </row>
    <row r="974" spans="13:38" x14ac:dyDescent="0.35"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3"/>
      <c r="X974" s="113"/>
      <c r="Y974" s="113"/>
      <c r="Z974" s="113"/>
      <c r="AA974" s="113"/>
      <c r="AB974" s="113"/>
      <c r="AC974" s="113"/>
      <c r="AD974" s="113"/>
      <c r="AE974" s="112"/>
      <c r="AF974" s="112"/>
      <c r="AG974" s="112"/>
      <c r="AH974" s="112"/>
      <c r="AI974" s="112"/>
      <c r="AJ974" s="112"/>
      <c r="AK974" s="112"/>
      <c r="AL974" s="112"/>
    </row>
    <row r="975" spans="13:38" x14ac:dyDescent="0.35"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3"/>
      <c r="X975" s="113"/>
      <c r="Y975" s="113"/>
      <c r="Z975" s="113"/>
      <c r="AA975" s="113"/>
      <c r="AB975" s="113"/>
      <c r="AC975" s="113"/>
      <c r="AD975" s="113"/>
      <c r="AE975" s="112"/>
      <c r="AF975" s="112"/>
      <c r="AG975" s="112"/>
      <c r="AH975" s="112"/>
      <c r="AI975" s="112"/>
      <c r="AJ975" s="112"/>
      <c r="AK975" s="112"/>
      <c r="AL975" s="112"/>
    </row>
    <row r="976" spans="13:38" x14ac:dyDescent="0.35"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3"/>
      <c r="X976" s="113"/>
      <c r="Y976" s="113"/>
      <c r="Z976" s="113"/>
      <c r="AA976" s="113"/>
      <c r="AB976" s="113"/>
      <c r="AC976" s="113"/>
      <c r="AD976" s="113"/>
      <c r="AE976" s="112"/>
      <c r="AF976" s="112"/>
      <c r="AG976" s="112"/>
      <c r="AH976" s="112"/>
      <c r="AI976" s="112"/>
      <c r="AJ976" s="112"/>
      <c r="AK976" s="112"/>
      <c r="AL976" s="112"/>
    </row>
    <row r="977" spans="13:38" x14ac:dyDescent="0.35"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3"/>
      <c r="X977" s="113"/>
      <c r="Y977" s="113"/>
      <c r="Z977" s="113"/>
      <c r="AA977" s="113"/>
      <c r="AB977" s="113"/>
      <c r="AC977" s="113"/>
      <c r="AD977" s="113"/>
      <c r="AE977" s="112"/>
      <c r="AF977" s="112"/>
      <c r="AG977" s="112"/>
      <c r="AH977" s="112"/>
      <c r="AI977" s="112"/>
      <c r="AJ977" s="112"/>
      <c r="AK977" s="112"/>
      <c r="AL977" s="112"/>
    </row>
    <row r="978" spans="13:38" x14ac:dyDescent="0.35"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3"/>
      <c r="X978" s="113"/>
      <c r="Y978" s="113"/>
      <c r="Z978" s="113"/>
      <c r="AA978" s="113"/>
      <c r="AB978" s="113"/>
      <c r="AC978" s="113"/>
      <c r="AD978" s="113"/>
      <c r="AE978" s="112"/>
      <c r="AF978" s="112"/>
      <c r="AG978" s="112"/>
      <c r="AH978" s="112"/>
      <c r="AI978" s="112"/>
      <c r="AJ978" s="112"/>
      <c r="AK978" s="112"/>
      <c r="AL978" s="112"/>
    </row>
    <row r="979" spans="13:38" x14ac:dyDescent="0.35"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3"/>
      <c r="X979" s="113"/>
      <c r="Y979" s="113"/>
      <c r="Z979" s="113"/>
      <c r="AA979" s="113"/>
      <c r="AB979" s="113"/>
      <c r="AC979" s="113"/>
      <c r="AD979" s="113"/>
      <c r="AE979" s="112"/>
      <c r="AF979" s="112"/>
      <c r="AG979" s="112"/>
      <c r="AH979" s="112"/>
      <c r="AI979" s="112"/>
      <c r="AJ979" s="112"/>
      <c r="AK979" s="112"/>
      <c r="AL979" s="112"/>
    </row>
    <row r="980" spans="13:38" x14ac:dyDescent="0.35"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3"/>
      <c r="X980" s="113"/>
      <c r="Y980" s="113"/>
      <c r="Z980" s="113"/>
      <c r="AA980" s="113"/>
      <c r="AB980" s="113"/>
      <c r="AC980" s="113"/>
      <c r="AD980" s="113"/>
      <c r="AE980" s="112"/>
      <c r="AF980" s="112"/>
      <c r="AG980" s="112"/>
      <c r="AH980" s="112"/>
      <c r="AI980" s="112"/>
      <c r="AJ980" s="112"/>
      <c r="AK980" s="112"/>
      <c r="AL980" s="112"/>
    </row>
    <row r="981" spans="13:38" x14ac:dyDescent="0.35"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3"/>
      <c r="X981" s="113"/>
      <c r="Y981" s="113"/>
      <c r="Z981" s="113"/>
      <c r="AA981" s="113"/>
      <c r="AB981" s="113"/>
      <c r="AC981" s="113"/>
      <c r="AD981" s="113"/>
      <c r="AE981" s="112"/>
      <c r="AF981" s="112"/>
      <c r="AG981" s="112"/>
      <c r="AH981" s="112"/>
      <c r="AI981" s="112"/>
      <c r="AJ981" s="112"/>
      <c r="AK981" s="112"/>
      <c r="AL981" s="112"/>
    </row>
    <row r="982" spans="13:38" x14ac:dyDescent="0.35"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3"/>
      <c r="X982" s="113"/>
      <c r="Y982" s="113"/>
      <c r="Z982" s="113"/>
      <c r="AA982" s="113"/>
      <c r="AB982" s="113"/>
      <c r="AC982" s="113"/>
      <c r="AD982" s="113"/>
      <c r="AE982" s="112"/>
      <c r="AF982" s="112"/>
      <c r="AG982" s="112"/>
      <c r="AH982" s="112"/>
      <c r="AI982" s="112"/>
      <c r="AJ982" s="112"/>
      <c r="AK982" s="112"/>
      <c r="AL982" s="112"/>
    </row>
    <row r="983" spans="13:38" x14ac:dyDescent="0.35"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3"/>
      <c r="X983" s="113"/>
      <c r="Y983" s="113"/>
      <c r="Z983" s="113"/>
      <c r="AA983" s="113"/>
      <c r="AB983" s="113"/>
      <c r="AC983" s="113"/>
      <c r="AD983" s="113"/>
      <c r="AE983" s="112"/>
      <c r="AF983" s="112"/>
      <c r="AG983" s="112"/>
      <c r="AH983" s="112"/>
      <c r="AI983" s="112"/>
      <c r="AJ983" s="112"/>
      <c r="AK983" s="112"/>
      <c r="AL983" s="112"/>
    </row>
    <row r="984" spans="13:38" x14ac:dyDescent="0.35"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3"/>
      <c r="X984" s="113"/>
      <c r="Y984" s="113"/>
      <c r="Z984" s="113"/>
      <c r="AA984" s="113"/>
      <c r="AB984" s="113"/>
      <c r="AC984" s="113"/>
      <c r="AD984" s="113"/>
      <c r="AE984" s="112"/>
      <c r="AF984" s="112"/>
      <c r="AG984" s="112"/>
      <c r="AH984" s="112"/>
      <c r="AI984" s="112"/>
      <c r="AJ984" s="112"/>
      <c r="AK984" s="112"/>
      <c r="AL984" s="112"/>
    </row>
    <row r="985" spans="13:38" x14ac:dyDescent="0.35"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3"/>
      <c r="X985" s="113"/>
      <c r="Y985" s="113"/>
      <c r="Z985" s="113"/>
      <c r="AA985" s="113"/>
      <c r="AB985" s="113"/>
      <c r="AC985" s="113"/>
      <c r="AD985" s="113"/>
      <c r="AE985" s="112"/>
      <c r="AF985" s="112"/>
      <c r="AG985" s="112"/>
      <c r="AH985" s="112"/>
      <c r="AI985" s="112"/>
      <c r="AJ985" s="112"/>
      <c r="AK985" s="112"/>
      <c r="AL985" s="112"/>
    </row>
    <row r="986" spans="13:38" x14ac:dyDescent="0.35"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3"/>
      <c r="X986" s="113"/>
      <c r="Y986" s="113"/>
      <c r="Z986" s="113"/>
      <c r="AA986" s="113"/>
      <c r="AB986" s="113"/>
      <c r="AC986" s="113"/>
      <c r="AD986" s="113"/>
      <c r="AE986" s="112"/>
      <c r="AF986" s="112"/>
      <c r="AG986" s="112"/>
      <c r="AH986" s="112"/>
      <c r="AI986" s="112"/>
      <c r="AJ986" s="112"/>
      <c r="AK986" s="112"/>
      <c r="AL986" s="112"/>
    </row>
    <row r="987" spans="13:38" x14ac:dyDescent="0.35"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3"/>
      <c r="X987" s="113"/>
      <c r="Y987" s="113"/>
      <c r="Z987" s="113"/>
      <c r="AA987" s="113"/>
      <c r="AB987" s="113"/>
      <c r="AC987" s="113"/>
      <c r="AD987" s="113"/>
      <c r="AE987" s="112"/>
      <c r="AF987" s="112"/>
      <c r="AG987" s="112"/>
      <c r="AH987" s="112"/>
      <c r="AI987" s="112"/>
      <c r="AJ987" s="112"/>
      <c r="AK987" s="112"/>
      <c r="AL987" s="112"/>
    </row>
    <row r="988" spans="13:38" x14ac:dyDescent="0.35"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3"/>
      <c r="X988" s="113"/>
      <c r="Y988" s="113"/>
      <c r="Z988" s="113"/>
      <c r="AA988" s="113"/>
      <c r="AB988" s="113"/>
      <c r="AC988" s="113"/>
      <c r="AD988" s="113"/>
      <c r="AE988" s="112"/>
      <c r="AF988" s="112"/>
      <c r="AG988" s="112"/>
      <c r="AH988" s="112"/>
      <c r="AI988" s="112"/>
      <c r="AJ988" s="112"/>
      <c r="AK988" s="112"/>
      <c r="AL988" s="112"/>
    </row>
    <row r="989" spans="13:38" x14ac:dyDescent="0.35"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3"/>
      <c r="X989" s="113"/>
      <c r="Y989" s="113"/>
      <c r="Z989" s="113"/>
      <c r="AA989" s="113"/>
      <c r="AB989" s="113"/>
      <c r="AC989" s="113"/>
      <c r="AD989" s="113"/>
      <c r="AE989" s="112"/>
      <c r="AF989" s="112"/>
      <c r="AG989" s="112"/>
      <c r="AH989" s="112"/>
      <c r="AI989" s="112"/>
      <c r="AJ989" s="112"/>
      <c r="AK989" s="112"/>
      <c r="AL989" s="112"/>
    </row>
    <row r="990" spans="13:38" x14ac:dyDescent="0.35"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3"/>
      <c r="X990" s="113"/>
      <c r="Y990" s="113"/>
      <c r="Z990" s="113"/>
      <c r="AA990" s="113"/>
      <c r="AB990" s="113"/>
      <c r="AC990" s="113"/>
      <c r="AD990" s="113"/>
      <c r="AE990" s="112"/>
      <c r="AF990" s="112"/>
      <c r="AG990" s="112"/>
      <c r="AH990" s="112"/>
      <c r="AI990" s="112"/>
      <c r="AJ990" s="112"/>
      <c r="AK990" s="112"/>
      <c r="AL990" s="112"/>
    </row>
    <row r="991" spans="13:38" x14ac:dyDescent="0.35"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3"/>
      <c r="X991" s="113"/>
      <c r="Y991" s="113"/>
      <c r="Z991" s="113"/>
      <c r="AA991" s="113"/>
      <c r="AB991" s="113"/>
      <c r="AC991" s="113"/>
      <c r="AD991" s="113"/>
      <c r="AE991" s="112"/>
      <c r="AF991" s="112"/>
      <c r="AG991" s="112"/>
      <c r="AH991" s="112"/>
      <c r="AI991" s="112"/>
      <c r="AJ991" s="112"/>
      <c r="AK991" s="112"/>
      <c r="AL991" s="112"/>
    </row>
    <row r="992" spans="13:38" x14ac:dyDescent="0.35"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3"/>
      <c r="X992" s="113"/>
      <c r="Y992" s="113"/>
      <c r="Z992" s="113"/>
      <c r="AA992" s="113"/>
      <c r="AB992" s="113"/>
      <c r="AC992" s="113"/>
      <c r="AD992" s="113"/>
      <c r="AE992" s="112"/>
      <c r="AF992" s="112"/>
      <c r="AG992" s="112"/>
      <c r="AH992" s="112"/>
      <c r="AI992" s="112"/>
      <c r="AJ992" s="112"/>
      <c r="AK992" s="112"/>
      <c r="AL992" s="112"/>
    </row>
    <row r="993" spans="13:38" x14ac:dyDescent="0.35"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3"/>
      <c r="X993" s="113"/>
      <c r="Y993" s="113"/>
      <c r="Z993" s="113"/>
      <c r="AA993" s="113"/>
      <c r="AB993" s="113"/>
      <c r="AC993" s="113"/>
      <c r="AD993" s="113"/>
      <c r="AE993" s="112"/>
      <c r="AF993" s="112"/>
      <c r="AG993" s="112"/>
      <c r="AH993" s="112"/>
      <c r="AI993" s="112"/>
      <c r="AJ993" s="112"/>
      <c r="AK993" s="112"/>
      <c r="AL993" s="112"/>
    </row>
    <row r="994" spans="13:38" x14ac:dyDescent="0.35"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3"/>
      <c r="X994" s="113"/>
      <c r="Y994" s="113"/>
      <c r="Z994" s="113"/>
      <c r="AA994" s="113"/>
      <c r="AB994" s="113"/>
      <c r="AC994" s="113"/>
      <c r="AD994" s="113"/>
      <c r="AE994" s="112"/>
      <c r="AF994" s="112"/>
      <c r="AG994" s="112"/>
      <c r="AH994" s="112"/>
      <c r="AI994" s="112"/>
      <c r="AJ994" s="112"/>
      <c r="AK994" s="112"/>
      <c r="AL994" s="112"/>
    </row>
    <row r="995" spans="13:38" x14ac:dyDescent="0.35"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3"/>
      <c r="X995" s="113"/>
      <c r="Y995" s="113"/>
      <c r="Z995" s="113"/>
      <c r="AA995" s="113"/>
      <c r="AB995" s="113"/>
      <c r="AC995" s="113"/>
      <c r="AD995" s="113"/>
      <c r="AE995" s="112"/>
      <c r="AF995" s="112"/>
      <c r="AG995" s="112"/>
      <c r="AH995" s="112"/>
      <c r="AI995" s="112"/>
      <c r="AJ995" s="112"/>
      <c r="AK995" s="112"/>
      <c r="AL995" s="112"/>
    </row>
    <row r="996" spans="13:38" x14ac:dyDescent="0.35"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3"/>
      <c r="X996" s="113"/>
      <c r="Y996" s="113"/>
      <c r="Z996" s="113"/>
      <c r="AA996" s="113"/>
      <c r="AB996" s="113"/>
      <c r="AC996" s="113"/>
      <c r="AD996" s="113"/>
      <c r="AE996" s="112"/>
      <c r="AF996" s="112"/>
      <c r="AG996" s="112"/>
      <c r="AH996" s="112"/>
      <c r="AI996" s="112"/>
      <c r="AJ996" s="112"/>
      <c r="AK996" s="112"/>
      <c r="AL996" s="112"/>
    </row>
    <row r="997" spans="13:38" x14ac:dyDescent="0.35"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3"/>
      <c r="X997" s="113"/>
      <c r="Y997" s="113"/>
      <c r="Z997" s="113"/>
      <c r="AA997" s="113"/>
      <c r="AB997" s="113"/>
      <c r="AC997" s="113"/>
      <c r="AD997" s="113"/>
      <c r="AE997" s="112"/>
      <c r="AF997" s="112"/>
      <c r="AG997" s="112"/>
      <c r="AH997" s="112"/>
      <c r="AI997" s="112"/>
      <c r="AJ997" s="112"/>
      <c r="AK997" s="112"/>
      <c r="AL997" s="112"/>
    </row>
    <row r="998" spans="13:38" x14ac:dyDescent="0.35"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3"/>
      <c r="X998" s="113"/>
      <c r="Y998" s="113"/>
      <c r="Z998" s="113"/>
      <c r="AA998" s="113"/>
      <c r="AB998" s="113"/>
      <c r="AC998" s="113"/>
      <c r="AD998" s="113"/>
      <c r="AE998" s="112"/>
      <c r="AF998" s="112"/>
      <c r="AG998" s="112"/>
      <c r="AH998" s="112"/>
      <c r="AI998" s="112"/>
      <c r="AJ998" s="112"/>
      <c r="AK998" s="112"/>
      <c r="AL998" s="112"/>
    </row>
    <row r="999" spans="13:38" x14ac:dyDescent="0.35"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3"/>
      <c r="X999" s="113"/>
      <c r="Y999" s="113"/>
      <c r="Z999" s="113"/>
      <c r="AA999" s="113"/>
      <c r="AB999" s="113"/>
      <c r="AC999" s="113"/>
      <c r="AD999" s="113"/>
      <c r="AE999" s="112"/>
      <c r="AF999" s="112"/>
      <c r="AG999" s="112"/>
      <c r="AH999" s="112"/>
      <c r="AI999" s="112"/>
      <c r="AJ999" s="112"/>
      <c r="AK999" s="112"/>
      <c r="AL999" s="112"/>
    </row>
    <row r="1000" spans="13:38" x14ac:dyDescent="0.35"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3"/>
      <c r="X1000" s="113"/>
      <c r="Y1000" s="113"/>
      <c r="Z1000" s="113"/>
      <c r="AA1000" s="113"/>
      <c r="AB1000" s="113"/>
      <c r="AC1000" s="113"/>
      <c r="AD1000" s="113"/>
      <c r="AE1000" s="112"/>
      <c r="AF1000" s="112"/>
      <c r="AG1000" s="112"/>
      <c r="AH1000" s="112"/>
      <c r="AI1000" s="112"/>
      <c r="AJ1000" s="112"/>
      <c r="AK1000" s="112"/>
      <c r="AL1000" s="112"/>
    </row>
    <row r="1001" spans="13:38" x14ac:dyDescent="0.35">
      <c r="M1001" s="112"/>
      <c r="N1001" s="112"/>
      <c r="O1001" s="112"/>
      <c r="P1001" s="112"/>
      <c r="Q1001" s="112"/>
      <c r="R1001" s="112"/>
      <c r="S1001" s="112"/>
      <c r="T1001" s="112"/>
      <c r="U1001" s="112"/>
      <c r="V1001" s="112"/>
      <c r="W1001" s="113"/>
      <c r="X1001" s="113"/>
      <c r="Y1001" s="113"/>
      <c r="Z1001" s="113"/>
      <c r="AA1001" s="113"/>
      <c r="AB1001" s="113"/>
      <c r="AC1001" s="113"/>
      <c r="AD1001" s="113"/>
      <c r="AE1001" s="112"/>
      <c r="AF1001" s="112"/>
      <c r="AG1001" s="112"/>
      <c r="AH1001" s="112"/>
      <c r="AI1001" s="112"/>
      <c r="AJ1001" s="112"/>
      <c r="AK1001" s="112"/>
      <c r="AL1001" s="112"/>
    </row>
    <row r="1002" spans="13:38" x14ac:dyDescent="0.35">
      <c r="M1002" s="112"/>
      <c r="N1002" s="112"/>
      <c r="O1002" s="112"/>
      <c r="P1002" s="112"/>
      <c r="Q1002" s="112"/>
      <c r="R1002" s="112"/>
      <c r="S1002" s="112"/>
      <c r="T1002" s="112"/>
      <c r="U1002" s="112"/>
      <c r="V1002" s="112"/>
      <c r="W1002" s="113"/>
      <c r="X1002" s="113"/>
      <c r="Y1002" s="113"/>
      <c r="Z1002" s="113"/>
      <c r="AA1002" s="113"/>
      <c r="AB1002" s="113"/>
      <c r="AC1002" s="113"/>
      <c r="AD1002" s="113"/>
      <c r="AE1002" s="112"/>
      <c r="AF1002" s="112"/>
      <c r="AG1002" s="112"/>
      <c r="AH1002" s="112"/>
      <c r="AI1002" s="112"/>
      <c r="AJ1002" s="112"/>
      <c r="AK1002" s="112"/>
      <c r="AL1002" s="112"/>
    </row>
    <row r="1003" spans="13:38" x14ac:dyDescent="0.35">
      <c r="M1003" s="112"/>
      <c r="N1003" s="112"/>
      <c r="O1003" s="112"/>
      <c r="P1003" s="112"/>
      <c r="Q1003" s="112"/>
      <c r="R1003" s="112"/>
      <c r="S1003" s="112"/>
      <c r="T1003" s="112"/>
      <c r="U1003" s="112"/>
      <c r="V1003" s="112"/>
      <c r="W1003" s="113"/>
      <c r="X1003" s="113"/>
      <c r="Y1003" s="113"/>
      <c r="Z1003" s="113"/>
      <c r="AA1003" s="113"/>
      <c r="AB1003" s="113"/>
      <c r="AC1003" s="113"/>
      <c r="AD1003" s="113"/>
      <c r="AE1003" s="112"/>
      <c r="AF1003" s="112"/>
      <c r="AG1003" s="112"/>
      <c r="AH1003" s="112"/>
      <c r="AI1003" s="112"/>
      <c r="AJ1003" s="112"/>
      <c r="AK1003" s="112"/>
      <c r="AL1003" s="112"/>
    </row>
    <row r="1004" spans="13:38" x14ac:dyDescent="0.35">
      <c r="M1004" s="112"/>
      <c r="N1004" s="112"/>
      <c r="O1004" s="112"/>
      <c r="P1004" s="112"/>
      <c r="Q1004" s="112"/>
      <c r="R1004" s="112"/>
      <c r="S1004" s="112"/>
      <c r="T1004" s="112"/>
      <c r="U1004" s="112"/>
      <c r="V1004" s="112"/>
      <c r="W1004" s="113"/>
      <c r="X1004" s="113"/>
      <c r="Y1004" s="113"/>
      <c r="Z1004" s="113"/>
      <c r="AA1004" s="113"/>
      <c r="AB1004" s="113"/>
      <c r="AC1004" s="113"/>
      <c r="AD1004" s="113"/>
      <c r="AE1004" s="112"/>
      <c r="AF1004" s="112"/>
      <c r="AG1004" s="112"/>
      <c r="AH1004" s="112"/>
      <c r="AI1004" s="112"/>
      <c r="AJ1004" s="112"/>
      <c r="AK1004" s="112"/>
      <c r="AL1004" s="112"/>
    </row>
    <row r="1005" spans="13:38" x14ac:dyDescent="0.35">
      <c r="M1005" s="112"/>
      <c r="N1005" s="112"/>
      <c r="O1005" s="112"/>
      <c r="P1005" s="112"/>
      <c r="Q1005" s="112"/>
      <c r="R1005" s="112"/>
      <c r="S1005" s="112"/>
      <c r="T1005" s="112"/>
      <c r="U1005" s="112"/>
      <c r="V1005" s="112"/>
      <c r="W1005" s="113"/>
      <c r="X1005" s="113"/>
      <c r="Y1005" s="113"/>
      <c r="Z1005" s="113"/>
      <c r="AA1005" s="113"/>
      <c r="AB1005" s="113"/>
      <c r="AC1005" s="113"/>
      <c r="AD1005" s="113"/>
      <c r="AE1005" s="112"/>
      <c r="AF1005" s="112"/>
      <c r="AG1005" s="112"/>
      <c r="AH1005" s="112"/>
      <c r="AI1005" s="112"/>
      <c r="AJ1005" s="112"/>
      <c r="AK1005" s="112"/>
      <c r="AL1005" s="112"/>
    </row>
    <row r="1006" spans="13:38" x14ac:dyDescent="0.35">
      <c r="M1006" s="112"/>
      <c r="N1006" s="112"/>
      <c r="O1006" s="112"/>
      <c r="P1006" s="112"/>
      <c r="Q1006" s="112"/>
      <c r="R1006" s="112"/>
      <c r="S1006" s="112"/>
      <c r="T1006" s="112"/>
      <c r="U1006" s="112"/>
      <c r="V1006" s="112"/>
      <c r="W1006" s="113"/>
      <c r="X1006" s="113"/>
      <c r="Y1006" s="113"/>
      <c r="Z1006" s="113"/>
      <c r="AA1006" s="113"/>
      <c r="AB1006" s="113"/>
      <c r="AC1006" s="113"/>
      <c r="AD1006" s="113"/>
      <c r="AE1006" s="112"/>
      <c r="AF1006" s="112"/>
      <c r="AG1006" s="112"/>
      <c r="AH1006" s="112"/>
      <c r="AI1006" s="112"/>
      <c r="AJ1006" s="112"/>
      <c r="AK1006" s="112"/>
      <c r="AL1006" s="112"/>
    </row>
    <row r="1007" spans="13:38" x14ac:dyDescent="0.35">
      <c r="M1007" s="112"/>
      <c r="N1007" s="112"/>
      <c r="O1007" s="112"/>
      <c r="P1007" s="112"/>
      <c r="Q1007" s="112"/>
      <c r="R1007" s="112"/>
      <c r="S1007" s="112"/>
      <c r="T1007" s="112"/>
      <c r="U1007" s="112"/>
      <c r="V1007" s="112"/>
      <c r="W1007" s="113"/>
      <c r="X1007" s="113"/>
      <c r="Y1007" s="113"/>
      <c r="Z1007" s="113"/>
      <c r="AA1007" s="113"/>
      <c r="AB1007" s="113"/>
      <c r="AC1007" s="113"/>
      <c r="AD1007" s="113"/>
      <c r="AE1007" s="112"/>
      <c r="AF1007" s="112"/>
      <c r="AG1007" s="112"/>
      <c r="AH1007" s="112"/>
      <c r="AI1007" s="112"/>
      <c r="AJ1007" s="112"/>
      <c r="AK1007" s="112"/>
      <c r="AL1007" s="112"/>
    </row>
    <row r="1008" spans="13:38" x14ac:dyDescent="0.35">
      <c r="M1008" s="112"/>
      <c r="N1008" s="112"/>
      <c r="O1008" s="112"/>
      <c r="P1008" s="112"/>
      <c r="Q1008" s="112"/>
      <c r="R1008" s="112"/>
      <c r="S1008" s="112"/>
      <c r="T1008" s="112"/>
      <c r="U1008" s="112"/>
      <c r="V1008" s="112"/>
      <c r="W1008" s="113"/>
      <c r="X1008" s="113"/>
      <c r="Y1008" s="113"/>
      <c r="Z1008" s="113"/>
      <c r="AA1008" s="113"/>
      <c r="AB1008" s="113"/>
      <c r="AC1008" s="113"/>
      <c r="AD1008" s="113"/>
      <c r="AE1008" s="112"/>
      <c r="AF1008" s="112"/>
      <c r="AG1008" s="112"/>
      <c r="AH1008" s="112"/>
      <c r="AI1008" s="112"/>
      <c r="AJ1008" s="112"/>
      <c r="AK1008" s="112"/>
      <c r="AL1008" s="112"/>
    </row>
    <row r="1009" spans="13:38" x14ac:dyDescent="0.35">
      <c r="M1009" s="112"/>
      <c r="N1009" s="112"/>
      <c r="O1009" s="112"/>
      <c r="P1009" s="112"/>
      <c r="Q1009" s="112"/>
      <c r="R1009" s="112"/>
      <c r="S1009" s="112"/>
      <c r="T1009" s="112"/>
      <c r="U1009" s="112"/>
      <c r="V1009" s="112"/>
      <c r="W1009" s="113"/>
      <c r="X1009" s="113"/>
      <c r="Y1009" s="113"/>
      <c r="Z1009" s="113"/>
      <c r="AA1009" s="113"/>
      <c r="AB1009" s="113"/>
      <c r="AC1009" s="113"/>
      <c r="AD1009" s="113"/>
      <c r="AE1009" s="112"/>
      <c r="AF1009" s="112"/>
      <c r="AG1009" s="112"/>
      <c r="AH1009" s="112"/>
      <c r="AI1009" s="112"/>
      <c r="AJ1009" s="112"/>
      <c r="AK1009" s="112"/>
      <c r="AL1009" s="112"/>
    </row>
    <row r="1010" spans="13:38" x14ac:dyDescent="0.35">
      <c r="M1010" s="112"/>
      <c r="N1010" s="112"/>
      <c r="O1010" s="112"/>
      <c r="P1010" s="112"/>
      <c r="Q1010" s="112"/>
      <c r="R1010" s="112"/>
      <c r="S1010" s="112"/>
      <c r="T1010" s="112"/>
      <c r="U1010" s="112"/>
      <c r="V1010" s="112"/>
      <c r="W1010" s="113"/>
      <c r="X1010" s="113"/>
      <c r="Y1010" s="113"/>
      <c r="Z1010" s="113"/>
      <c r="AA1010" s="113"/>
      <c r="AB1010" s="113"/>
      <c r="AC1010" s="113"/>
      <c r="AD1010" s="113"/>
      <c r="AE1010" s="112"/>
      <c r="AF1010" s="112"/>
      <c r="AG1010" s="112"/>
      <c r="AH1010" s="112"/>
      <c r="AI1010" s="112"/>
      <c r="AJ1010" s="112"/>
      <c r="AK1010" s="112"/>
      <c r="AL1010" s="112"/>
    </row>
    <row r="1011" spans="13:38" x14ac:dyDescent="0.35">
      <c r="M1011" s="112"/>
      <c r="N1011" s="112"/>
      <c r="O1011" s="112"/>
      <c r="P1011" s="112"/>
      <c r="Q1011" s="112"/>
      <c r="R1011" s="112"/>
      <c r="S1011" s="112"/>
      <c r="T1011" s="112"/>
      <c r="U1011" s="112"/>
      <c r="V1011" s="112"/>
      <c r="W1011" s="113"/>
      <c r="X1011" s="113"/>
      <c r="Y1011" s="113"/>
      <c r="Z1011" s="113"/>
      <c r="AA1011" s="113"/>
      <c r="AB1011" s="113"/>
      <c r="AC1011" s="113"/>
      <c r="AD1011" s="113"/>
      <c r="AE1011" s="112"/>
      <c r="AF1011" s="112"/>
      <c r="AG1011" s="112"/>
      <c r="AH1011" s="112"/>
      <c r="AI1011" s="112"/>
      <c r="AJ1011" s="112"/>
      <c r="AK1011" s="112"/>
      <c r="AL1011" s="112"/>
    </row>
    <row r="1012" spans="13:38" x14ac:dyDescent="0.35">
      <c r="M1012" s="112"/>
      <c r="N1012" s="112"/>
      <c r="O1012" s="112"/>
      <c r="P1012" s="112"/>
      <c r="Q1012" s="112"/>
      <c r="R1012" s="112"/>
      <c r="S1012" s="112"/>
      <c r="T1012" s="112"/>
      <c r="U1012" s="112"/>
      <c r="V1012" s="112"/>
      <c r="W1012" s="113"/>
      <c r="X1012" s="113"/>
      <c r="Y1012" s="113"/>
      <c r="Z1012" s="113"/>
      <c r="AA1012" s="113"/>
      <c r="AB1012" s="113"/>
      <c r="AC1012" s="113"/>
      <c r="AD1012" s="113"/>
      <c r="AE1012" s="112"/>
      <c r="AF1012" s="112"/>
      <c r="AG1012" s="112"/>
      <c r="AH1012" s="112"/>
      <c r="AI1012" s="112"/>
      <c r="AJ1012" s="112"/>
      <c r="AK1012" s="112"/>
      <c r="AL1012" s="112"/>
    </row>
    <row r="1013" spans="13:38" x14ac:dyDescent="0.35">
      <c r="M1013" s="112"/>
      <c r="N1013" s="112"/>
      <c r="O1013" s="112"/>
      <c r="P1013" s="112"/>
      <c r="Q1013" s="112"/>
      <c r="R1013" s="112"/>
      <c r="S1013" s="112"/>
      <c r="T1013" s="112"/>
      <c r="U1013" s="112"/>
      <c r="V1013" s="112"/>
      <c r="W1013" s="113"/>
      <c r="X1013" s="113"/>
      <c r="Y1013" s="113"/>
      <c r="Z1013" s="113"/>
      <c r="AA1013" s="113"/>
      <c r="AB1013" s="113"/>
      <c r="AC1013" s="113"/>
      <c r="AD1013" s="113"/>
      <c r="AE1013" s="112"/>
      <c r="AF1013" s="112"/>
      <c r="AG1013" s="112"/>
      <c r="AH1013" s="112"/>
      <c r="AI1013" s="112"/>
      <c r="AJ1013" s="112"/>
      <c r="AK1013" s="112"/>
      <c r="AL1013" s="112"/>
    </row>
    <row r="1014" spans="13:38" x14ac:dyDescent="0.35">
      <c r="M1014" s="112"/>
      <c r="N1014" s="112"/>
      <c r="O1014" s="112"/>
      <c r="P1014" s="112"/>
      <c r="Q1014" s="112"/>
      <c r="R1014" s="112"/>
      <c r="S1014" s="112"/>
      <c r="T1014" s="112"/>
      <c r="U1014" s="112"/>
      <c r="V1014" s="112"/>
      <c r="W1014" s="113"/>
      <c r="X1014" s="113"/>
      <c r="Y1014" s="113"/>
      <c r="Z1014" s="113"/>
      <c r="AA1014" s="113"/>
      <c r="AB1014" s="113"/>
      <c r="AC1014" s="113"/>
      <c r="AD1014" s="113"/>
      <c r="AE1014" s="112"/>
      <c r="AF1014" s="112"/>
      <c r="AG1014" s="112"/>
      <c r="AH1014" s="112"/>
      <c r="AI1014" s="112"/>
      <c r="AJ1014" s="112"/>
      <c r="AK1014" s="112"/>
      <c r="AL1014" s="112"/>
    </row>
    <row r="1015" spans="13:38" x14ac:dyDescent="0.35">
      <c r="M1015" s="112"/>
      <c r="N1015" s="112"/>
      <c r="O1015" s="112"/>
      <c r="P1015" s="112"/>
      <c r="Q1015" s="112"/>
      <c r="R1015" s="112"/>
      <c r="S1015" s="112"/>
      <c r="T1015" s="112"/>
      <c r="U1015" s="112"/>
      <c r="V1015" s="112"/>
      <c r="W1015" s="113"/>
      <c r="X1015" s="113"/>
      <c r="Y1015" s="113"/>
      <c r="Z1015" s="113"/>
      <c r="AA1015" s="113"/>
      <c r="AB1015" s="113"/>
      <c r="AC1015" s="113"/>
      <c r="AD1015" s="113"/>
      <c r="AE1015" s="112"/>
      <c r="AF1015" s="112"/>
      <c r="AG1015" s="112"/>
      <c r="AH1015" s="112"/>
      <c r="AI1015" s="112"/>
      <c r="AJ1015" s="112"/>
      <c r="AK1015" s="112"/>
      <c r="AL1015" s="112"/>
    </row>
    <row r="1016" spans="13:38" x14ac:dyDescent="0.35">
      <c r="M1016" s="112"/>
      <c r="N1016" s="112"/>
      <c r="O1016" s="112"/>
      <c r="P1016" s="112"/>
      <c r="Q1016" s="112"/>
      <c r="R1016" s="112"/>
      <c r="S1016" s="112"/>
      <c r="T1016" s="112"/>
      <c r="U1016" s="112"/>
      <c r="V1016" s="112"/>
      <c r="W1016" s="113"/>
      <c r="X1016" s="113"/>
      <c r="Y1016" s="113"/>
      <c r="Z1016" s="113"/>
      <c r="AA1016" s="113"/>
      <c r="AB1016" s="113"/>
      <c r="AC1016" s="113"/>
      <c r="AD1016" s="113"/>
      <c r="AE1016" s="112"/>
      <c r="AF1016" s="112"/>
      <c r="AG1016" s="112"/>
      <c r="AH1016" s="112"/>
      <c r="AI1016" s="112"/>
      <c r="AJ1016" s="112"/>
      <c r="AK1016" s="112"/>
      <c r="AL1016" s="112"/>
    </row>
    <row r="1017" spans="13:38" x14ac:dyDescent="0.35">
      <c r="M1017" s="112"/>
      <c r="N1017" s="112"/>
      <c r="O1017" s="112"/>
      <c r="P1017" s="112"/>
      <c r="Q1017" s="112"/>
      <c r="R1017" s="112"/>
      <c r="S1017" s="112"/>
      <c r="T1017" s="112"/>
      <c r="U1017" s="112"/>
      <c r="V1017" s="112"/>
      <c r="W1017" s="113"/>
      <c r="X1017" s="113"/>
      <c r="Y1017" s="113"/>
      <c r="Z1017" s="113"/>
      <c r="AA1017" s="113"/>
      <c r="AB1017" s="113"/>
      <c r="AC1017" s="113"/>
      <c r="AD1017" s="113"/>
      <c r="AE1017" s="112"/>
      <c r="AF1017" s="112"/>
      <c r="AG1017" s="112"/>
      <c r="AH1017" s="112"/>
      <c r="AI1017" s="112"/>
      <c r="AJ1017" s="112"/>
      <c r="AK1017" s="112"/>
      <c r="AL1017" s="112"/>
    </row>
    <row r="1018" spans="13:38" x14ac:dyDescent="0.35">
      <c r="M1018" s="112"/>
      <c r="N1018" s="112"/>
      <c r="O1018" s="112"/>
      <c r="P1018" s="112"/>
      <c r="Q1018" s="112"/>
      <c r="R1018" s="112"/>
      <c r="S1018" s="112"/>
      <c r="T1018" s="112"/>
      <c r="U1018" s="112"/>
      <c r="V1018" s="112"/>
      <c r="W1018" s="113"/>
      <c r="X1018" s="113"/>
      <c r="Y1018" s="113"/>
      <c r="Z1018" s="113"/>
      <c r="AA1018" s="113"/>
      <c r="AB1018" s="113"/>
      <c r="AC1018" s="113"/>
      <c r="AD1018" s="113"/>
      <c r="AE1018" s="112"/>
      <c r="AF1018" s="112"/>
      <c r="AG1018" s="112"/>
      <c r="AH1018" s="112"/>
      <c r="AI1018" s="112"/>
      <c r="AJ1018" s="112"/>
      <c r="AK1018" s="112"/>
      <c r="AL1018" s="112"/>
    </row>
    <row r="1019" spans="13:38" x14ac:dyDescent="0.35">
      <c r="M1019" s="112"/>
      <c r="N1019" s="112"/>
      <c r="O1019" s="112"/>
      <c r="P1019" s="112"/>
      <c r="Q1019" s="112"/>
      <c r="R1019" s="112"/>
      <c r="S1019" s="112"/>
      <c r="T1019" s="112"/>
      <c r="U1019" s="112"/>
      <c r="V1019" s="112"/>
      <c r="W1019" s="113"/>
      <c r="X1019" s="113"/>
      <c r="Y1019" s="113"/>
      <c r="Z1019" s="113"/>
      <c r="AA1019" s="113"/>
      <c r="AB1019" s="113"/>
      <c r="AC1019" s="113"/>
      <c r="AD1019" s="113"/>
      <c r="AE1019" s="112"/>
      <c r="AF1019" s="112"/>
      <c r="AG1019" s="112"/>
      <c r="AH1019" s="112"/>
      <c r="AI1019" s="112"/>
      <c r="AJ1019" s="112"/>
      <c r="AK1019" s="112"/>
      <c r="AL1019" s="112"/>
    </row>
    <row r="1020" spans="13:38" x14ac:dyDescent="0.35">
      <c r="M1020" s="112"/>
      <c r="N1020" s="112"/>
      <c r="O1020" s="112"/>
      <c r="P1020" s="112"/>
      <c r="Q1020" s="112"/>
      <c r="R1020" s="112"/>
      <c r="S1020" s="112"/>
      <c r="T1020" s="112"/>
      <c r="U1020" s="112"/>
      <c r="V1020" s="112"/>
      <c r="W1020" s="113"/>
      <c r="X1020" s="113"/>
      <c r="Y1020" s="113"/>
      <c r="Z1020" s="113"/>
      <c r="AA1020" s="113"/>
      <c r="AB1020" s="113"/>
      <c r="AC1020" s="113"/>
      <c r="AD1020" s="113"/>
      <c r="AE1020" s="112"/>
      <c r="AF1020" s="112"/>
      <c r="AG1020" s="112"/>
      <c r="AH1020" s="112"/>
      <c r="AI1020" s="112"/>
      <c r="AJ1020" s="112"/>
      <c r="AK1020" s="112"/>
      <c r="AL1020" s="112"/>
    </row>
    <row r="1021" spans="13:38" x14ac:dyDescent="0.35">
      <c r="M1021" s="112"/>
      <c r="N1021" s="112"/>
      <c r="O1021" s="112"/>
      <c r="P1021" s="112"/>
      <c r="Q1021" s="112"/>
      <c r="R1021" s="112"/>
      <c r="S1021" s="112"/>
      <c r="T1021" s="112"/>
      <c r="U1021" s="112"/>
      <c r="V1021" s="112"/>
      <c r="W1021" s="113"/>
      <c r="X1021" s="113"/>
      <c r="Y1021" s="113"/>
      <c r="Z1021" s="113"/>
      <c r="AA1021" s="113"/>
      <c r="AB1021" s="113"/>
      <c r="AC1021" s="113"/>
      <c r="AD1021" s="113"/>
      <c r="AE1021" s="112"/>
      <c r="AF1021" s="112"/>
      <c r="AG1021" s="112"/>
      <c r="AH1021" s="112"/>
      <c r="AI1021" s="112"/>
      <c r="AJ1021" s="112"/>
      <c r="AK1021" s="112"/>
      <c r="AL1021" s="112"/>
    </row>
    <row r="1022" spans="13:38" x14ac:dyDescent="0.35">
      <c r="M1022" s="112"/>
      <c r="N1022" s="112"/>
      <c r="O1022" s="112"/>
      <c r="P1022" s="112"/>
      <c r="Q1022" s="112"/>
      <c r="R1022" s="112"/>
      <c r="S1022" s="112"/>
      <c r="T1022" s="112"/>
      <c r="U1022" s="112"/>
      <c r="V1022" s="112"/>
      <c r="W1022" s="113"/>
      <c r="X1022" s="113"/>
      <c r="Y1022" s="113"/>
      <c r="Z1022" s="113"/>
      <c r="AA1022" s="113"/>
      <c r="AB1022" s="113"/>
      <c r="AC1022" s="113"/>
      <c r="AD1022" s="113"/>
      <c r="AE1022" s="112"/>
      <c r="AF1022" s="112"/>
      <c r="AG1022" s="112"/>
      <c r="AH1022" s="112"/>
      <c r="AI1022" s="112"/>
      <c r="AJ1022" s="112"/>
      <c r="AK1022" s="112"/>
      <c r="AL1022" s="112"/>
    </row>
    <row r="1023" spans="13:38" x14ac:dyDescent="0.35">
      <c r="M1023" s="112"/>
      <c r="N1023" s="112"/>
      <c r="O1023" s="112"/>
      <c r="P1023" s="112"/>
      <c r="Q1023" s="112"/>
      <c r="R1023" s="112"/>
      <c r="S1023" s="112"/>
      <c r="T1023" s="112"/>
      <c r="U1023" s="112"/>
      <c r="V1023" s="112"/>
      <c r="W1023" s="113"/>
      <c r="X1023" s="113"/>
      <c r="Y1023" s="113"/>
      <c r="Z1023" s="113"/>
      <c r="AA1023" s="113"/>
      <c r="AB1023" s="113"/>
      <c r="AC1023" s="113"/>
      <c r="AD1023" s="113"/>
      <c r="AE1023" s="112"/>
      <c r="AF1023" s="112"/>
      <c r="AG1023" s="112"/>
      <c r="AH1023" s="112"/>
      <c r="AI1023" s="112"/>
      <c r="AJ1023" s="112"/>
      <c r="AK1023" s="112"/>
      <c r="AL1023" s="112"/>
    </row>
    <row r="1024" spans="13:38" x14ac:dyDescent="0.35">
      <c r="M1024" s="112"/>
      <c r="N1024" s="112"/>
      <c r="O1024" s="112"/>
      <c r="P1024" s="112"/>
      <c r="Q1024" s="112"/>
      <c r="R1024" s="112"/>
      <c r="S1024" s="112"/>
      <c r="T1024" s="112"/>
      <c r="U1024" s="112"/>
      <c r="V1024" s="112"/>
      <c r="W1024" s="113"/>
      <c r="X1024" s="113"/>
      <c r="Y1024" s="113"/>
      <c r="Z1024" s="113"/>
      <c r="AA1024" s="113"/>
      <c r="AB1024" s="113"/>
      <c r="AC1024" s="113"/>
      <c r="AD1024" s="113"/>
      <c r="AE1024" s="112"/>
      <c r="AF1024" s="112"/>
      <c r="AG1024" s="112"/>
      <c r="AH1024" s="112"/>
      <c r="AI1024" s="112"/>
      <c r="AJ1024" s="112"/>
      <c r="AK1024" s="112"/>
      <c r="AL1024" s="112"/>
    </row>
    <row r="1025" spans="13:38" x14ac:dyDescent="0.35">
      <c r="M1025" s="112"/>
      <c r="N1025" s="112"/>
      <c r="O1025" s="112"/>
      <c r="P1025" s="112"/>
      <c r="Q1025" s="112"/>
      <c r="R1025" s="112"/>
      <c r="S1025" s="112"/>
      <c r="T1025" s="112"/>
      <c r="U1025" s="112"/>
      <c r="V1025" s="112"/>
      <c r="W1025" s="113"/>
      <c r="X1025" s="113"/>
      <c r="Y1025" s="113"/>
      <c r="Z1025" s="113"/>
      <c r="AA1025" s="113"/>
      <c r="AB1025" s="113"/>
      <c r="AC1025" s="113"/>
      <c r="AD1025" s="113"/>
      <c r="AE1025" s="112"/>
      <c r="AF1025" s="112"/>
      <c r="AG1025" s="112"/>
      <c r="AH1025" s="112"/>
      <c r="AI1025" s="112"/>
      <c r="AJ1025" s="112"/>
      <c r="AK1025" s="112"/>
      <c r="AL1025" s="112"/>
    </row>
    <row r="1026" spans="13:38" x14ac:dyDescent="0.35">
      <c r="M1026" s="112"/>
      <c r="N1026" s="112"/>
      <c r="O1026" s="112"/>
      <c r="P1026" s="112"/>
      <c r="Q1026" s="112"/>
      <c r="R1026" s="112"/>
      <c r="S1026" s="112"/>
      <c r="T1026" s="112"/>
      <c r="U1026" s="112"/>
      <c r="V1026" s="112"/>
      <c r="W1026" s="113"/>
      <c r="X1026" s="113"/>
      <c r="Y1026" s="113"/>
      <c r="Z1026" s="113"/>
      <c r="AA1026" s="113"/>
      <c r="AB1026" s="113"/>
      <c r="AC1026" s="113"/>
      <c r="AD1026" s="113"/>
      <c r="AE1026" s="112"/>
      <c r="AF1026" s="112"/>
      <c r="AG1026" s="112"/>
      <c r="AH1026" s="112"/>
      <c r="AI1026" s="112"/>
      <c r="AJ1026" s="112"/>
      <c r="AK1026" s="112"/>
      <c r="AL1026" s="112"/>
    </row>
    <row r="1027" spans="13:38" x14ac:dyDescent="0.35">
      <c r="M1027" s="112"/>
      <c r="N1027" s="112"/>
      <c r="O1027" s="112"/>
      <c r="P1027" s="112"/>
      <c r="Q1027" s="112"/>
      <c r="R1027" s="112"/>
      <c r="S1027" s="112"/>
      <c r="T1027" s="112"/>
      <c r="U1027" s="112"/>
      <c r="V1027" s="112"/>
      <c r="W1027" s="113"/>
      <c r="X1027" s="113"/>
      <c r="Y1027" s="113"/>
      <c r="Z1027" s="113"/>
      <c r="AA1027" s="113"/>
      <c r="AB1027" s="113"/>
      <c r="AC1027" s="113"/>
      <c r="AD1027" s="113"/>
      <c r="AE1027" s="112"/>
      <c r="AF1027" s="112"/>
      <c r="AG1027" s="112"/>
      <c r="AH1027" s="112"/>
      <c r="AI1027" s="112"/>
      <c r="AJ1027" s="112"/>
      <c r="AK1027" s="112"/>
      <c r="AL1027" s="112"/>
    </row>
    <row r="1028" spans="13:38" x14ac:dyDescent="0.35">
      <c r="M1028" s="112"/>
      <c r="N1028" s="112"/>
      <c r="O1028" s="112"/>
      <c r="P1028" s="112"/>
      <c r="Q1028" s="112"/>
      <c r="R1028" s="112"/>
      <c r="S1028" s="112"/>
      <c r="T1028" s="112"/>
      <c r="U1028" s="112"/>
      <c r="V1028" s="112"/>
      <c r="W1028" s="113"/>
      <c r="X1028" s="113"/>
      <c r="Y1028" s="113"/>
      <c r="Z1028" s="113"/>
      <c r="AA1028" s="113"/>
      <c r="AB1028" s="113"/>
      <c r="AC1028" s="113"/>
      <c r="AD1028" s="113"/>
      <c r="AE1028" s="112"/>
      <c r="AF1028" s="112"/>
      <c r="AG1028" s="112"/>
      <c r="AH1028" s="112"/>
      <c r="AI1028" s="112"/>
      <c r="AJ1028" s="112"/>
      <c r="AK1028" s="112"/>
      <c r="AL1028" s="112"/>
    </row>
    <row r="1029" spans="13:38" x14ac:dyDescent="0.35">
      <c r="M1029" s="112"/>
      <c r="N1029" s="112"/>
      <c r="O1029" s="112"/>
      <c r="P1029" s="112"/>
      <c r="Q1029" s="112"/>
      <c r="R1029" s="112"/>
      <c r="S1029" s="112"/>
      <c r="T1029" s="112"/>
      <c r="U1029" s="112"/>
      <c r="V1029" s="112"/>
      <c r="W1029" s="113"/>
      <c r="X1029" s="113"/>
      <c r="Y1029" s="113"/>
      <c r="Z1029" s="113"/>
      <c r="AA1029" s="113"/>
      <c r="AB1029" s="113"/>
      <c r="AC1029" s="113"/>
      <c r="AD1029" s="113"/>
      <c r="AE1029" s="112"/>
      <c r="AF1029" s="112"/>
      <c r="AG1029" s="112"/>
      <c r="AH1029" s="112"/>
      <c r="AI1029" s="112"/>
      <c r="AJ1029" s="112"/>
      <c r="AK1029" s="112"/>
      <c r="AL1029" s="112"/>
    </row>
    <row r="1030" spans="13:38" x14ac:dyDescent="0.35">
      <c r="M1030" s="112"/>
      <c r="N1030" s="112"/>
      <c r="O1030" s="112"/>
      <c r="P1030" s="112"/>
      <c r="Q1030" s="112"/>
      <c r="R1030" s="112"/>
      <c r="S1030" s="112"/>
      <c r="T1030" s="112"/>
      <c r="U1030" s="112"/>
      <c r="V1030" s="112"/>
      <c r="W1030" s="113"/>
      <c r="X1030" s="113"/>
      <c r="Y1030" s="113"/>
      <c r="Z1030" s="113"/>
      <c r="AA1030" s="113"/>
      <c r="AB1030" s="113"/>
      <c r="AC1030" s="113"/>
      <c r="AD1030" s="113"/>
      <c r="AE1030" s="112"/>
      <c r="AF1030" s="112"/>
      <c r="AG1030" s="112"/>
      <c r="AH1030" s="112"/>
      <c r="AI1030" s="112"/>
      <c r="AJ1030" s="112"/>
      <c r="AK1030" s="112"/>
      <c r="AL1030" s="112"/>
    </row>
    <row r="1031" spans="13:38" x14ac:dyDescent="0.35">
      <c r="M1031" s="112"/>
      <c r="N1031" s="112"/>
      <c r="O1031" s="112"/>
      <c r="P1031" s="112"/>
      <c r="Q1031" s="112"/>
      <c r="R1031" s="112"/>
      <c r="S1031" s="112"/>
      <c r="T1031" s="112"/>
      <c r="U1031" s="112"/>
      <c r="V1031" s="112"/>
      <c r="W1031" s="113"/>
      <c r="X1031" s="113"/>
      <c r="Y1031" s="113"/>
      <c r="Z1031" s="113"/>
      <c r="AA1031" s="113"/>
      <c r="AB1031" s="113"/>
      <c r="AC1031" s="113"/>
      <c r="AD1031" s="113"/>
      <c r="AE1031" s="112"/>
      <c r="AF1031" s="112"/>
      <c r="AG1031" s="112"/>
      <c r="AH1031" s="112"/>
      <c r="AI1031" s="112"/>
      <c r="AJ1031" s="112"/>
      <c r="AK1031" s="112"/>
      <c r="AL1031" s="112"/>
    </row>
    <row r="1032" spans="13:38" x14ac:dyDescent="0.35">
      <c r="M1032" s="112"/>
      <c r="N1032" s="112"/>
      <c r="O1032" s="112"/>
      <c r="P1032" s="112"/>
      <c r="Q1032" s="112"/>
      <c r="R1032" s="112"/>
      <c r="S1032" s="112"/>
      <c r="T1032" s="112"/>
      <c r="U1032" s="112"/>
      <c r="V1032" s="112"/>
      <c r="W1032" s="113"/>
      <c r="X1032" s="113"/>
      <c r="Y1032" s="113"/>
      <c r="Z1032" s="113"/>
      <c r="AA1032" s="113"/>
      <c r="AB1032" s="113"/>
      <c r="AC1032" s="113"/>
      <c r="AD1032" s="113"/>
      <c r="AE1032" s="112"/>
      <c r="AF1032" s="112"/>
      <c r="AG1032" s="112"/>
      <c r="AH1032" s="112"/>
      <c r="AI1032" s="112"/>
      <c r="AJ1032" s="112"/>
      <c r="AK1032" s="112"/>
      <c r="AL1032" s="112"/>
    </row>
    <row r="1033" spans="13:38" x14ac:dyDescent="0.35">
      <c r="M1033" s="112"/>
      <c r="N1033" s="112"/>
      <c r="O1033" s="112"/>
      <c r="P1033" s="112"/>
      <c r="Q1033" s="112"/>
      <c r="R1033" s="112"/>
      <c r="S1033" s="112"/>
      <c r="T1033" s="112"/>
      <c r="U1033" s="112"/>
      <c r="V1033" s="112"/>
      <c r="W1033" s="113"/>
      <c r="X1033" s="113"/>
      <c r="Y1033" s="113"/>
      <c r="Z1033" s="113"/>
      <c r="AA1033" s="113"/>
      <c r="AB1033" s="113"/>
      <c r="AC1033" s="113"/>
      <c r="AD1033" s="113"/>
      <c r="AE1033" s="112"/>
      <c r="AF1033" s="112"/>
      <c r="AG1033" s="112"/>
      <c r="AH1033" s="112"/>
      <c r="AI1033" s="112"/>
      <c r="AJ1033" s="112"/>
      <c r="AK1033" s="112"/>
      <c r="AL1033" s="112"/>
    </row>
    <row r="1034" spans="13:38" x14ac:dyDescent="0.35">
      <c r="M1034" s="112"/>
      <c r="N1034" s="112"/>
      <c r="O1034" s="112"/>
      <c r="P1034" s="112"/>
      <c r="Q1034" s="112"/>
      <c r="R1034" s="112"/>
      <c r="S1034" s="112"/>
      <c r="T1034" s="112"/>
      <c r="U1034" s="112"/>
      <c r="V1034" s="112"/>
      <c r="W1034" s="113"/>
      <c r="X1034" s="113"/>
      <c r="Y1034" s="113"/>
      <c r="Z1034" s="113"/>
      <c r="AA1034" s="113"/>
      <c r="AB1034" s="113"/>
      <c r="AC1034" s="113"/>
      <c r="AD1034" s="113"/>
      <c r="AE1034" s="112"/>
      <c r="AF1034" s="112"/>
      <c r="AG1034" s="112"/>
      <c r="AH1034" s="112"/>
      <c r="AI1034" s="112"/>
      <c r="AJ1034" s="112"/>
      <c r="AK1034" s="112"/>
      <c r="AL1034" s="112"/>
    </row>
    <row r="1035" spans="13:38" x14ac:dyDescent="0.35">
      <c r="M1035" s="112"/>
      <c r="N1035" s="112"/>
      <c r="O1035" s="112"/>
      <c r="P1035" s="112"/>
      <c r="Q1035" s="112"/>
      <c r="R1035" s="112"/>
      <c r="S1035" s="112"/>
      <c r="T1035" s="112"/>
      <c r="U1035" s="112"/>
      <c r="V1035" s="112"/>
      <c r="W1035" s="113"/>
      <c r="X1035" s="113"/>
      <c r="Y1035" s="113"/>
      <c r="Z1035" s="113"/>
      <c r="AA1035" s="113"/>
      <c r="AB1035" s="113"/>
      <c r="AC1035" s="113"/>
      <c r="AD1035" s="113"/>
      <c r="AE1035" s="112"/>
      <c r="AF1035" s="112"/>
      <c r="AG1035" s="112"/>
      <c r="AH1035" s="112"/>
      <c r="AI1035" s="112"/>
      <c r="AJ1035" s="112"/>
      <c r="AK1035" s="112"/>
      <c r="AL1035" s="112"/>
    </row>
    <row r="1036" spans="13:38" x14ac:dyDescent="0.35"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3"/>
      <c r="X1036" s="113"/>
      <c r="Y1036" s="113"/>
      <c r="Z1036" s="113"/>
      <c r="AA1036" s="113"/>
      <c r="AB1036" s="113"/>
      <c r="AC1036" s="113"/>
      <c r="AD1036" s="113"/>
      <c r="AE1036" s="112"/>
      <c r="AF1036" s="112"/>
      <c r="AG1036" s="112"/>
      <c r="AH1036" s="112"/>
      <c r="AI1036" s="112"/>
      <c r="AJ1036" s="112"/>
      <c r="AK1036" s="112"/>
      <c r="AL1036" s="112"/>
    </row>
    <row r="1037" spans="13:38" x14ac:dyDescent="0.35">
      <c r="M1037" s="112"/>
      <c r="N1037" s="112"/>
      <c r="O1037" s="112"/>
      <c r="P1037" s="112"/>
      <c r="Q1037" s="112"/>
      <c r="R1037" s="112"/>
      <c r="S1037" s="112"/>
      <c r="T1037" s="112"/>
      <c r="U1037" s="112"/>
      <c r="V1037" s="112"/>
      <c r="W1037" s="113"/>
      <c r="X1037" s="113"/>
      <c r="Y1037" s="113"/>
      <c r="Z1037" s="113"/>
      <c r="AA1037" s="113"/>
      <c r="AB1037" s="113"/>
      <c r="AC1037" s="113"/>
      <c r="AD1037" s="113"/>
      <c r="AE1037" s="112"/>
      <c r="AF1037" s="112"/>
      <c r="AG1037" s="112"/>
      <c r="AH1037" s="112"/>
      <c r="AI1037" s="112"/>
      <c r="AJ1037" s="112"/>
      <c r="AK1037" s="112"/>
      <c r="AL1037" s="112"/>
    </row>
    <row r="1038" spans="13:38" x14ac:dyDescent="0.35">
      <c r="M1038" s="112"/>
      <c r="N1038" s="112"/>
      <c r="O1038" s="112"/>
      <c r="P1038" s="112"/>
      <c r="Q1038" s="112"/>
      <c r="R1038" s="112"/>
      <c r="S1038" s="112"/>
      <c r="T1038" s="112"/>
      <c r="U1038" s="112"/>
      <c r="V1038" s="112"/>
      <c r="W1038" s="113"/>
      <c r="X1038" s="113"/>
      <c r="Y1038" s="113"/>
      <c r="Z1038" s="113"/>
      <c r="AA1038" s="113"/>
      <c r="AB1038" s="113"/>
      <c r="AC1038" s="113"/>
      <c r="AD1038" s="113"/>
      <c r="AE1038" s="112"/>
      <c r="AF1038" s="112"/>
      <c r="AG1038" s="112"/>
      <c r="AH1038" s="112"/>
      <c r="AI1038" s="112"/>
      <c r="AJ1038" s="112"/>
      <c r="AK1038" s="112"/>
      <c r="AL1038" s="112"/>
    </row>
    <row r="1039" spans="13:38" x14ac:dyDescent="0.35">
      <c r="M1039" s="112"/>
      <c r="N1039" s="112"/>
      <c r="O1039" s="112"/>
      <c r="P1039" s="112"/>
      <c r="Q1039" s="112"/>
      <c r="R1039" s="112"/>
      <c r="S1039" s="112"/>
      <c r="T1039" s="112"/>
      <c r="U1039" s="112"/>
      <c r="V1039" s="112"/>
      <c r="W1039" s="113"/>
      <c r="X1039" s="113"/>
      <c r="Y1039" s="113"/>
      <c r="Z1039" s="113"/>
      <c r="AA1039" s="113"/>
      <c r="AB1039" s="113"/>
      <c r="AC1039" s="113"/>
      <c r="AD1039" s="113"/>
      <c r="AE1039" s="112"/>
      <c r="AF1039" s="112"/>
      <c r="AG1039" s="112"/>
      <c r="AH1039" s="112"/>
      <c r="AI1039" s="112"/>
      <c r="AJ1039" s="112"/>
      <c r="AK1039" s="112"/>
      <c r="AL1039" s="112"/>
    </row>
    <row r="1040" spans="13:38" x14ac:dyDescent="0.35">
      <c r="M1040" s="112"/>
      <c r="N1040" s="112"/>
      <c r="O1040" s="112"/>
      <c r="P1040" s="112"/>
      <c r="Q1040" s="112"/>
      <c r="R1040" s="112"/>
      <c r="S1040" s="112"/>
      <c r="T1040" s="112"/>
      <c r="U1040" s="112"/>
      <c r="V1040" s="112"/>
      <c r="W1040" s="113"/>
      <c r="X1040" s="113"/>
      <c r="Y1040" s="113"/>
      <c r="Z1040" s="113"/>
      <c r="AA1040" s="113"/>
      <c r="AB1040" s="113"/>
      <c r="AC1040" s="113"/>
      <c r="AD1040" s="113"/>
      <c r="AE1040" s="112"/>
      <c r="AF1040" s="112"/>
      <c r="AG1040" s="112"/>
      <c r="AH1040" s="112"/>
      <c r="AI1040" s="112"/>
      <c r="AJ1040" s="112"/>
      <c r="AK1040" s="112"/>
      <c r="AL1040" s="112"/>
    </row>
    <row r="1041" spans="13:38" x14ac:dyDescent="0.35">
      <c r="M1041" s="112"/>
      <c r="N1041" s="112"/>
      <c r="O1041" s="112"/>
      <c r="P1041" s="112"/>
      <c r="Q1041" s="112"/>
      <c r="R1041" s="112"/>
      <c r="S1041" s="112"/>
      <c r="T1041" s="112"/>
      <c r="U1041" s="112"/>
      <c r="V1041" s="112"/>
      <c r="W1041" s="113"/>
      <c r="X1041" s="113"/>
      <c r="Y1041" s="113"/>
      <c r="Z1041" s="113"/>
      <c r="AA1041" s="113"/>
      <c r="AB1041" s="113"/>
      <c r="AC1041" s="113"/>
      <c r="AD1041" s="113"/>
      <c r="AE1041" s="112"/>
      <c r="AF1041" s="112"/>
      <c r="AG1041" s="112"/>
      <c r="AH1041" s="112"/>
      <c r="AI1041" s="112"/>
      <c r="AJ1041" s="112"/>
      <c r="AK1041" s="112"/>
      <c r="AL1041" s="112"/>
    </row>
    <row r="1042" spans="13:38" x14ac:dyDescent="0.35">
      <c r="M1042" s="112"/>
      <c r="N1042" s="112"/>
      <c r="O1042" s="112"/>
      <c r="P1042" s="112"/>
      <c r="Q1042" s="112"/>
      <c r="R1042" s="112"/>
      <c r="S1042" s="112"/>
      <c r="T1042" s="112"/>
      <c r="U1042" s="112"/>
      <c r="V1042" s="112"/>
      <c r="W1042" s="113"/>
      <c r="X1042" s="113"/>
      <c r="Y1042" s="113"/>
      <c r="Z1042" s="113"/>
      <c r="AA1042" s="113"/>
      <c r="AB1042" s="113"/>
      <c r="AC1042" s="113"/>
      <c r="AD1042" s="113"/>
      <c r="AE1042" s="112"/>
      <c r="AF1042" s="112"/>
      <c r="AG1042" s="112"/>
      <c r="AH1042" s="112"/>
      <c r="AI1042" s="112"/>
      <c r="AJ1042" s="112"/>
      <c r="AK1042" s="112"/>
      <c r="AL1042" s="112"/>
    </row>
    <row r="1043" spans="13:38" x14ac:dyDescent="0.35">
      <c r="M1043" s="112"/>
      <c r="N1043" s="112"/>
      <c r="O1043" s="112"/>
      <c r="P1043" s="112"/>
      <c r="Q1043" s="112"/>
      <c r="R1043" s="112"/>
      <c r="S1043" s="112"/>
      <c r="T1043" s="112"/>
      <c r="U1043" s="112"/>
      <c r="V1043" s="112"/>
      <c r="W1043" s="113"/>
      <c r="X1043" s="113"/>
      <c r="Y1043" s="113"/>
      <c r="Z1043" s="113"/>
      <c r="AA1043" s="113"/>
      <c r="AB1043" s="113"/>
      <c r="AC1043" s="113"/>
      <c r="AD1043" s="113"/>
      <c r="AE1043" s="112"/>
      <c r="AF1043" s="112"/>
      <c r="AG1043" s="112"/>
      <c r="AH1043" s="112"/>
      <c r="AI1043" s="112"/>
      <c r="AJ1043" s="112"/>
      <c r="AK1043" s="112"/>
      <c r="AL1043" s="112"/>
    </row>
    <row r="1044" spans="13:38" x14ac:dyDescent="0.35">
      <c r="M1044" s="112"/>
      <c r="N1044" s="112"/>
      <c r="O1044" s="112"/>
      <c r="P1044" s="112"/>
      <c r="Q1044" s="112"/>
      <c r="R1044" s="112"/>
      <c r="S1044" s="112"/>
      <c r="T1044" s="112"/>
      <c r="U1044" s="112"/>
      <c r="V1044" s="112"/>
      <c r="W1044" s="113"/>
      <c r="X1044" s="113"/>
      <c r="Y1044" s="113"/>
      <c r="Z1044" s="113"/>
      <c r="AA1044" s="113"/>
      <c r="AB1044" s="113"/>
      <c r="AC1044" s="113"/>
      <c r="AD1044" s="113"/>
      <c r="AE1044" s="112"/>
      <c r="AF1044" s="112"/>
      <c r="AG1044" s="112"/>
      <c r="AH1044" s="112"/>
      <c r="AI1044" s="112"/>
      <c r="AJ1044" s="112"/>
      <c r="AK1044" s="112"/>
      <c r="AL1044" s="112"/>
    </row>
    <row r="1045" spans="13:38" x14ac:dyDescent="0.35">
      <c r="M1045" s="112"/>
      <c r="N1045" s="112"/>
      <c r="O1045" s="112"/>
      <c r="P1045" s="112"/>
      <c r="Q1045" s="112"/>
      <c r="R1045" s="112"/>
      <c r="S1045" s="112"/>
      <c r="T1045" s="112"/>
      <c r="U1045" s="112"/>
      <c r="V1045" s="112"/>
      <c r="W1045" s="113"/>
      <c r="X1045" s="113"/>
      <c r="Y1045" s="113"/>
      <c r="Z1045" s="113"/>
      <c r="AA1045" s="113"/>
      <c r="AB1045" s="113"/>
      <c r="AC1045" s="113"/>
      <c r="AD1045" s="113"/>
      <c r="AE1045" s="112"/>
      <c r="AF1045" s="112"/>
      <c r="AG1045" s="112"/>
      <c r="AH1045" s="112"/>
      <c r="AI1045" s="112"/>
      <c r="AJ1045" s="112"/>
      <c r="AK1045" s="112"/>
      <c r="AL1045" s="112"/>
    </row>
    <row r="1046" spans="13:38" x14ac:dyDescent="0.35">
      <c r="M1046" s="112"/>
      <c r="N1046" s="112"/>
      <c r="O1046" s="112"/>
      <c r="P1046" s="112"/>
      <c r="Q1046" s="112"/>
      <c r="R1046" s="112"/>
      <c r="S1046" s="112"/>
      <c r="T1046" s="112"/>
      <c r="U1046" s="112"/>
      <c r="V1046" s="112"/>
      <c r="W1046" s="113"/>
      <c r="X1046" s="113"/>
      <c r="Y1046" s="113"/>
      <c r="Z1046" s="113"/>
      <c r="AA1046" s="113"/>
      <c r="AB1046" s="113"/>
      <c r="AC1046" s="113"/>
      <c r="AD1046" s="113"/>
      <c r="AE1046" s="112"/>
      <c r="AF1046" s="112"/>
      <c r="AG1046" s="112"/>
      <c r="AH1046" s="112"/>
      <c r="AI1046" s="112"/>
      <c r="AJ1046" s="112"/>
      <c r="AK1046" s="112"/>
      <c r="AL1046" s="112"/>
    </row>
    <row r="1047" spans="13:38" x14ac:dyDescent="0.35">
      <c r="M1047" s="112"/>
      <c r="N1047" s="112"/>
      <c r="O1047" s="112"/>
      <c r="P1047" s="112"/>
      <c r="Q1047" s="112"/>
      <c r="R1047" s="112"/>
      <c r="S1047" s="112"/>
      <c r="T1047" s="112"/>
      <c r="U1047" s="112"/>
      <c r="V1047" s="112"/>
      <c r="W1047" s="113"/>
      <c r="X1047" s="113"/>
      <c r="Y1047" s="113"/>
      <c r="Z1047" s="113"/>
      <c r="AA1047" s="113"/>
      <c r="AB1047" s="113"/>
      <c r="AC1047" s="113"/>
      <c r="AD1047" s="113"/>
      <c r="AE1047" s="112"/>
      <c r="AF1047" s="112"/>
      <c r="AG1047" s="112"/>
      <c r="AH1047" s="112"/>
      <c r="AI1047" s="112"/>
      <c r="AJ1047" s="112"/>
      <c r="AK1047" s="112"/>
      <c r="AL1047" s="112"/>
    </row>
    <row r="1048" spans="13:38" x14ac:dyDescent="0.35">
      <c r="M1048" s="112"/>
      <c r="N1048" s="112"/>
      <c r="O1048" s="112"/>
      <c r="P1048" s="112"/>
      <c r="Q1048" s="112"/>
      <c r="R1048" s="112"/>
      <c r="S1048" s="112"/>
      <c r="T1048" s="112"/>
      <c r="U1048" s="112"/>
      <c r="V1048" s="112"/>
      <c r="W1048" s="113"/>
      <c r="X1048" s="113"/>
      <c r="Y1048" s="113"/>
      <c r="Z1048" s="113"/>
      <c r="AA1048" s="113"/>
      <c r="AB1048" s="113"/>
      <c r="AC1048" s="113"/>
      <c r="AD1048" s="113"/>
      <c r="AE1048" s="112"/>
      <c r="AF1048" s="112"/>
      <c r="AG1048" s="112"/>
      <c r="AH1048" s="112"/>
      <c r="AI1048" s="112"/>
      <c r="AJ1048" s="112"/>
      <c r="AK1048" s="112"/>
      <c r="AL1048" s="112"/>
    </row>
    <row r="1049" spans="13:38" x14ac:dyDescent="0.35">
      <c r="M1049" s="112"/>
      <c r="N1049" s="112"/>
      <c r="O1049" s="112"/>
      <c r="P1049" s="112"/>
      <c r="Q1049" s="112"/>
      <c r="R1049" s="112"/>
      <c r="S1049" s="112"/>
      <c r="T1049" s="112"/>
      <c r="U1049" s="112"/>
      <c r="V1049" s="112"/>
      <c r="W1049" s="113"/>
      <c r="X1049" s="113"/>
      <c r="Y1049" s="113"/>
      <c r="Z1049" s="113"/>
      <c r="AA1049" s="113"/>
      <c r="AB1049" s="113"/>
      <c r="AC1049" s="113"/>
      <c r="AD1049" s="113"/>
      <c r="AE1049" s="112"/>
      <c r="AF1049" s="112"/>
      <c r="AG1049" s="112"/>
      <c r="AH1049" s="112"/>
      <c r="AI1049" s="112"/>
      <c r="AJ1049" s="112"/>
      <c r="AK1049" s="112"/>
      <c r="AL1049" s="112"/>
    </row>
    <row r="1050" spans="13:38" x14ac:dyDescent="0.35">
      <c r="M1050" s="112"/>
      <c r="N1050" s="112"/>
      <c r="O1050" s="112"/>
      <c r="P1050" s="112"/>
      <c r="Q1050" s="112"/>
      <c r="R1050" s="112"/>
      <c r="S1050" s="112"/>
      <c r="T1050" s="112"/>
      <c r="U1050" s="112"/>
      <c r="V1050" s="112"/>
      <c r="W1050" s="113"/>
      <c r="X1050" s="113"/>
      <c r="Y1050" s="113"/>
      <c r="Z1050" s="113"/>
      <c r="AA1050" s="113"/>
      <c r="AB1050" s="113"/>
      <c r="AC1050" s="113"/>
      <c r="AD1050" s="113"/>
      <c r="AE1050" s="112"/>
      <c r="AF1050" s="112"/>
      <c r="AG1050" s="112"/>
      <c r="AH1050" s="112"/>
      <c r="AI1050" s="112"/>
      <c r="AJ1050" s="112"/>
      <c r="AK1050" s="112"/>
      <c r="AL1050" s="112"/>
    </row>
    <row r="1051" spans="13:38" x14ac:dyDescent="0.35">
      <c r="M1051" s="112"/>
      <c r="N1051" s="112"/>
      <c r="O1051" s="112"/>
      <c r="P1051" s="112"/>
      <c r="Q1051" s="112"/>
      <c r="R1051" s="112"/>
      <c r="S1051" s="112"/>
      <c r="T1051" s="112"/>
      <c r="U1051" s="112"/>
      <c r="V1051" s="112"/>
      <c r="W1051" s="113"/>
      <c r="X1051" s="113"/>
      <c r="Y1051" s="113"/>
      <c r="Z1051" s="113"/>
      <c r="AA1051" s="113"/>
      <c r="AB1051" s="113"/>
      <c r="AC1051" s="113"/>
      <c r="AD1051" s="113"/>
      <c r="AE1051" s="112"/>
      <c r="AF1051" s="112"/>
      <c r="AG1051" s="112"/>
      <c r="AH1051" s="112"/>
      <c r="AI1051" s="112"/>
      <c r="AJ1051" s="112"/>
      <c r="AK1051" s="112"/>
      <c r="AL1051" s="112"/>
    </row>
    <row r="1052" spans="13:38" x14ac:dyDescent="0.35">
      <c r="M1052" s="112"/>
      <c r="N1052" s="112"/>
      <c r="O1052" s="112"/>
      <c r="P1052" s="112"/>
      <c r="Q1052" s="112"/>
      <c r="R1052" s="112"/>
      <c r="S1052" s="112"/>
      <c r="T1052" s="112"/>
      <c r="U1052" s="112"/>
      <c r="V1052" s="112"/>
      <c r="W1052" s="113"/>
      <c r="X1052" s="113"/>
      <c r="Y1052" s="113"/>
      <c r="Z1052" s="113"/>
      <c r="AA1052" s="113"/>
      <c r="AB1052" s="113"/>
      <c r="AC1052" s="113"/>
      <c r="AD1052" s="113"/>
      <c r="AE1052" s="112"/>
      <c r="AF1052" s="112"/>
      <c r="AG1052" s="112"/>
      <c r="AH1052" s="112"/>
      <c r="AI1052" s="112"/>
      <c r="AJ1052" s="112"/>
      <c r="AK1052" s="112"/>
      <c r="AL1052" s="112"/>
    </row>
    <row r="1053" spans="13:38" x14ac:dyDescent="0.35">
      <c r="M1053" s="112"/>
      <c r="N1053" s="112"/>
      <c r="O1053" s="112"/>
      <c r="P1053" s="112"/>
      <c r="Q1053" s="112"/>
      <c r="R1053" s="112"/>
      <c r="S1053" s="112"/>
      <c r="T1053" s="112"/>
      <c r="U1053" s="112"/>
      <c r="V1053" s="112"/>
      <c r="W1053" s="113"/>
      <c r="X1053" s="113"/>
      <c r="Y1053" s="113"/>
      <c r="Z1053" s="113"/>
      <c r="AA1053" s="113"/>
      <c r="AB1053" s="113"/>
      <c r="AC1053" s="113"/>
      <c r="AD1053" s="113"/>
      <c r="AE1053" s="112"/>
      <c r="AF1053" s="112"/>
      <c r="AG1053" s="112"/>
      <c r="AH1053" s="112"/>
      <c r="AI1053" s="112"/>
      <c r="AJ1053" s="112"/>
      <c r="AK1053" s="112"/>
      <c r="AL1053" s="112"/>
    </row>
    <row r="1054" spans="13:38" x14ac:dyDescent="0.35">
      <c r="M1054" s="112"/>
      <c r="N1054" s="112"/>
      <c r="O1054" s="112"/>
      <c r="P1054" s="112"/>
      <c r="Q1054" s="112"/>
      <c r="R1054" s="112"/>
      <c r="S1054" s="112"/>
      <c r="T1054" s="112"/>
      <c r="U1054" s="112"/>
      <c r="V1054" s="112"/>
      <c r="W1054" s="113"/>
      <c r="X1054" s="113"/>
      <c r="Y1054" s="113"/>
      <c r="Z1054" s="113"/>
      <c r="AA1054" s="113"/>
      <c r="AB1054" s="113"/>
      <c r="AC1054" s="113"/>
      <c r="AD1054" s="113"/>
      <c r="AE1054" s="112"/>
      <c r="AF1054" s="112"/>
      <c r="AG1054" s="112"/>
      <c r="AH1054" s="112"/>
      <c r="AI1054" s="112"/>
      <c r="AJ1054" s="112"/>
      <c r="AK1054" s="112"/>
      <c r="AL1054" s="112"/>
    </row>
    <row r="1055" spans="13:38" x14ac:dyDescent="0.35">
      <c r="M1055" s="112"/>
      <c r="N1055" s="112"/>
      <c r="O1055" s="112"/>
      <c r="P1055" s="112"/>
      <c r="Q1055" s="112"/>
      <c r="R1055" s="112"/>
      <c r="S1055" s="112"/>
      <c r="T1055" s="112"/>
      <c r="U1055" s="112"/>
      <c r="V1055" s="112"/>
      <c r="W1055" s="113"/>
      <c r="X1055" s="113"/>
      <c r="Y1055" s="113"/>
      <c r="Z1055" s="113"/>
      <c r="AA1055" s="113"/>
      <c r="AB1055" s="113"/>
      <c r="AC1055" s="113"/>
      <c r="AD1055" s="113"/>
      <c r="AE1055" s="112"/>
      <c r="AF1055" s="112"/>
      <c r="AG1055" s="112"/>
      <c r="AH1055" s="112"/>
      <c r="AI1055" s="112"/>
      <c r="AJ1055" s="112"/>
      <c r="AK1055" s="112"/>
      <c r="AL1055" s="112"/>
    </row>
    <row r="1056" spans="13:38" x14ac:dyDescent="0.35">
      <c r="M1056" s="112"/>
      <c r="N1056" s="112"/>
      <c r="O1056" s="112"/>
      <c r="P1056" s="112"/>
      <c r="Q1056" s="112"/>
      <c r="R1056" s="112"/>
      <c r="S1056" s="112"/>
      <c r="T1056" s="112"/>
      <c r="U1056" s="112"/>
      <c r="V1056" s="112"/>
      <c r="W1056" s="113"/>
      <c r="X1056" s="113"/>
      <c r="Y1056" s="113"/>
      <c r="Z1056" s="113"/>
      <c r="AA1056" s="113"/>
      <c r="AB1056" s="113"/>
      <c r="AC1056" s="113"/>
      <c r="AD1056" s="113"/>
      <c r="AE1056" s="112"/>
      <c r="AF1056" s="112"/>
      <c r="AG1056" s="112"/>
      <c r="AH1056" s="112"/>
      <c r="AI1056" s="112"/>
      <c r="AJ1056" s="112"/>
      <c r="AK1056" s="112"/>
      <c r="AL1056" s="112"/>
    </row>
    <row r="1057" spans="13:38" x14ac:dyDescent="0.35">
      <c r="M1057" s="112"/>
      <c r="N1057" s="112"/>
      <c r="O1057" s="112"/>
      <c r="P1057" s="112"/>
      <c r="Q1057" s="112"/>
      <c r="R1057" s="112"/>
      <c r="S1057" s="112"/>
      <c r="T1057" s="112"/>
      <c r="U1057" s="112"/>
      <c r="V1057" s="112"/>
      <c r="W1057" s="113"/>
      <c r="X1057" s="113"/>
      <c r="Y1057" s="113"/>
      <c r="Z1057" s="113"/>
      <c r="AA1057" s="113"/>
      <c r="AB1057" s="113"/>
      <c r="AC1057" s="113"/>
      <c r="AD1057" s="113"/>
      <c r="AE1057" s="112"/>
      <c r="AF1057" s="112"/>
      <c r="AG1057" s="112"/>
      <c r="AH1057" s="112"/>
      <c r="AI1057" s="112"/>
      <c r="AJ1057" s="112"/>
      <c r="AK1057" s="112"/>
      <c r="AL1057" s="112"/>
    </row>
    <row r="1058" spans="13:38" x14ac:dyDescent="0.35">
      <c r="M1058" s="112"/>
      <c r="N1058" s="112"/>
      <c r="O1058" s="112"/>
      <c r="P1058" s="112"/>
      <c r="Q1058" s="112"/>
      <c r="R1058" s="112"/>
      <c r="S1058" s="112"/>
      <c r="T1058" s="112"/>
      <c r="U1058" s="112"/>
      <c r="V1058" s="112"/>
      <c r="W1058" s="113"/>
      <c r="X1058" s="113"/>
      <c r="Y1058" s="113"/>
      <c r="Z1058" s="113"/>
      <c r="AA1058" s="113"/>
      <c r="AB1058" s="113"/>
      <c r="AC1058" s="113"/>
      <c r="AD1058" s="113"/>
      <c r="AE1058" s="112"/>
      <c r="AF1058" s="112"/>
      <c r="AG1058" s="112"/>
      <c r="AH1058" s="112"/>
      <c r="AI1058" s="112"/>
      <c r="AJ1058" s="112"/>
      <c r="AK1058" s="112"/>
      <c r="AL1058" s="112"/>
    </row>
    <row r="1059" spans="13:38" x14ac:dyDescent="0.35">
      <c r="M1059" s="112"/>
      <c r="N1059" s="112"/>
      <c r="O1059" s="112"/>
      <c r="P1059" s="112"/>
      <c r="Q1059" s="112"/>
      <c r="R1059" s="112"/>
      <c r="S1059" s="112"/>
      <c r="T1059" s="112"/>
      <c r="U1059" s="112"/>
      <c r="V1059" s="112"/>
      <c r="W1059" s="113"/>
      <c r="X1059" s="113"/>
      <c r="Y1059" s="113"/>
      <c r="Z1059" s="113"/>
      <c r="AA1059" s="113"/>
      <c r="AB1059" s="113"/>
      <c r="AC1059" s="113"/>
      <c r="AD1059" s="113"/>
      <c r="AE1059" s="112"/>
      <c r="AF1059" s="112"/>
      <c r="AG1059" s="112"/>
      <c r="AH1059" s="112"/>
      <c r="AI1059" s="112"/>
      <c r="AJ1059" s="112"/>
      <c r="AK1059" s="112"/>
      <c r="AL1059" s="112"/>
    </row>
    <row r="1060" spans="13:38" x14ac:dyDescent="0.35">
      <c r="M1060" s="112"/>
      <c r="N1060" s="112"/>
      <c r="O1060" s="112"/>
      <c r="P1060" s="112"/>
      <c r="Q1060" s="112"/>
      <c r="R1060" s="112"/>
      <c r="S1060" s="112"/>
      <c r="T1060" s="112"/>
      <c r="U1060" s="112"/>
      <c r="V1060" s="112"/>
      <c r="W1060" s="113"/>
      <c r="X1060" s="113"/>
      <c r="Y1060" s="113"/>
      <c r="Z1060" s="113"/>
      <c r="AA1060" s="113"/>
      <c r="AB1060" s="113"/>
      <c r="AC1060" s="113"/>
      <c r="AD1060" s="113"/>
      <c r="AE1060" s="112"/>
      <c r="AF1060" s="112"/>
      <c r="AG1060" s="112"/>
      <c r="AH1060" s="112"/>
      <c r="AI1060" s="112"/>
      <c r="AJ1060" s="112"/>
      <c r="AK1060" s="112"/>
      <c r="AL1060" s="112"/>
    </row>
    <row r="1061" spans="13:38" x14ac:dyDescent="0.35">
      <c r="M1061" s="112"/>
      <c r="N1061" s="112"/>
      <c r="O1061" s="112"/>
      <c r="P1061" s="112"/>
      <c r="Q1061" s="112"/>
      <c r="R1061" s="112"/>
      <c r="S1061" s="112"/>
      <c r="T1061" s="112"/>
      <c r="U1061" s="112"/>
      <c r="V1061" s="112"/>
      <c r="W1061" s="113"/>
      <c r="X1061" s="113"/>
      <c r="Y1061" s="113"/>
      <c r="Z1061" s="113"/>
      <c r="AA1061" s="113"/>
      <c r="AB1061" s="113"/>
      <c r="AC1061" s="113"/>
      <c r="AD1061" s="113"/>
      <c r="AE1061" s="112"/>
      <c r="AF1061" s="112"/>
      <c r="AG1061" s="112"/>
      <c r="AH1061" s="112"/>
      <c r="AI1061" s="112"/>
      <c r="AJ1061" s="112"/>
      <c r="AK1061" s="112"/>
      <c r="AL1061" s="112"/>
    </row>
    <row r="1062" spans="13:38" x14ac:dyDescent="0.35">
      <c r="M1062" s="112"/>
      <c r="N1062" s="112"/>
      <c r="O1062" s="112"/>
      <c r="P1062" s="112"/>
      <c r="Q1062" s="112"/>
      <c r="R1062" s="112"/>
      <c r="S1062" s="112"/>
      <c r="T1062" s="112"/>
      <c r="U1062" s="112"/>
      <c r="V1062" s="112"/>
      <c r="W1062" s="113"/>
      <c r="X1062" s="113"/>
      <c r="Y1062" s="113"/>
      <c r="Z1062" s="113"/>
      <c r="AA1062" s="113"/>
      <c r="AB1062" s="113"/>
      <c r="AC1062" s="113"/>
      <c r="AD1062" s="113"/>
      <c r="AE1062" s="112"/>
      <c r="AF1062" s="112"/>
      <c r="AG1062" s="112"/>
      <c r="AH1062" s="112"/>
      <c r="AI1062" s="112"/>
      <c r="AJ1062" s="112"/>
      <c r="AK1062" s="112"/>
      <c r="AL1062" s="112"/>
    </row>
    <row r="1063" spans="13:38" x14ac:dyDescent="0.35">
      <c r="M1063" s="112"/>
      <c r="N1063" s="112"/>
      <c r="O1063" s="112"/>
      <c r="P1063" s="112"/>
      <c r="Q1063" s="112"/>
      <c r="R1063" s="112"/>
      <c r="S1063" s="112"/>
      <c r="T1063" s="112"/>
      <c r="U1063" s="112"/>
      <c r="V1063" s="112"/>
      <c r="W1063" s="113"/>
      <c r="X1063" s="113"/>
      <c r="Y1063" s="113"/>
      <c r="Z1063" s="113"/>
      <c r="AA1063" s="113"/>
      <c r="AB1063" s="113"/>
      <c r="AC1063" s="113"/>
      <c r="AD1063" s="113"/>
      <c r="AE1063" s="112"/>
      <c r="AF1063" s="112"/>
      <c r="AG1063" s="112"/>
      <c r="AH1063" s="112"/>
      <c r="AI1063" s="112"/>
      <c r="AJ1063" s="112"/>
      <c r="AK1063" s="112"/>
      <c r="AL1063" s="112"/>
    </row>
    <row r="1064" spans="13:38" x14ac:dyDescent="0.35">
      <c r="M1064" s="112"/>
      <c r="N1064" s="112"/>
      <c r="O1064" s="112"/>
      <c r="P1064" s="112"/>
      <c r="Q1064" s="112"/>
      <c r="R1064" s="112"/>
      <c r="S1064" s="112"/>
      <c r="T1064" s="112"/>
      <c r="U1064" s="112"/>
      <c r="V1064" s="112"/>
      <c r="W1064" s="113"/>
      <c r="X1064" s="113"/>
      <c r="Y1064" s="113"/>
      <c r="Z1064" s="113"/>
      <c r="AA1064" s="113"/>
      <c r="AB1064" s="113"/>
      <c r="AC1064" s="113"/>
      <c r="AD1064" s="113"/>
      <c r="AE1064" s="112"/>
      <c r="AF1064" s="112"/>
      <c r="AG1064" s="112"/>
      <c r="AH1064" s="112"/>
      <c r="AI1064" s="112"/>
      <c r="AJ1064" s="112"/>
      <c r="AK1064" s="112"/>
      <c r="AL1064" s="112"/>
    </row>
    <row r="1065" spans="13:38" x14ac:dyDescent="0.35">
      <c r="M1065" s="112"/>
      <c r="N1065" s="112"/>
      <c r="O1065" s="112"/>
      <c r="P1065" s="112"/>
      <c r="Q1065" s="112"/>
      <c r="R1065" s="112"/>
      <c r="S1065" s="112"/>
      <c r="T1065" s="112"/>
      <c r="U1065" s="112"/>
      <c r="V1065" s="112"/>
      <c r="W1065" s="113"/>
      <c r="X1065" s="113"/>
      <c r="Y1065" s="113"/>
      <c r="Z1065" s="113"/>
      <c r="AA1065" s="113"/>
      <c r="AB1065" s="113"/>
      <c r="AC1065" s="113"/>
      <c r="AD1065" s="113"/>
      <c r="AE1065" s="112"/>
      <c r="AF1065" s="112"/>
      <c r="AG1065" s="112"/>
      <c r="AH1065" s="112"/>
      <c r="AI1065" s="112"/>
      <c r="AJ1065" s="112"/>
      <c r="AK1065" s="112"/>
      <c r="AL1065" s="112"/>
    </row>
    <row r="1066" spans="13:38" x14ac:dyDescent="0.35">
      <c r="M1066" s="112"/>
      <c r="N1066" s="112"/>
      <c r="O1066" s="112"/>
      <c r="P1066" s="112"/>
      <c r="Q1066" s="112"/>
      <c r="R1066" s="112"/>
      <c r="S1066" s="112"/>
      <c r="T1066" s="112"/>
      <c r="U1066" s="112"/>
      <c r="V1066" s="112"/>
      <c r="W1066" s="113"/>
      <c r="X1066" s="113"/>
      <c r="Y1066" s="113"/>
      <c r="Z1066" s="113"/>
      <c r="AA1066" s="113"/>
      <c r="AB1066" s="113"/>
      <c r="AC1066" s="113"/>
      <c r="AD1066" s="113"/>
      <c r="AE1066" s="112"/>
      <c r="AF1066" s="112"/>
      <c r="AG1066" s="112"/>
      <c r="AH1066" s="112"/>
      <c r="AI1066" s="112"/>
      <c r="AJ1066" s="112"/>
      <c r="AK1066" s="112"/>
      <c r="AL1066" s="112"/>
    </row>
    <row r="1067" spans="13:38" x14ac:dyDescent="0.35">
      <c r="M1067" s="112"/>
      <c r="N1067" s="112"/>
      <c r="O1067" s="112"/>
      <c r="P1067" s="112"/>
      <c r="Q1067" s="112"/>
      <c r="R1067" s="112"/>
      <c r="S1067" s="112"/>
      <c r="T1067" s="112"/>
      <c r="U1067" s="112"/>
      <c r="V1067" s="112"/>
      <c r="W1067" s="113"/>
      <c r="X1067" s="113"/>
      <c r="Y1067" s="113"/>
      <c r="Z1067" s="113"/>
      <c r="AA1067" s="113"/>
      <c r="AB1067" s="113"/>
      <c r="AC1067" s="113"/>
      <c r="AD1067" s="113"/>
      <c r="AE1067" s="112"/>
      <c r="AF1067" s="112"/>
      <c r="AG1067" s="112"/>
      <c r="AH1067" s="112"/>
      <c r="AI1067" s="112"/>
      <c r="AJ1067" s="112"/>
      <c r="AK1067" s="112"/>
      <c r="AL1067" s="112"/>
    </row>
    <row r="1068" spans="13:38" x14ac:dyDescent="0.35">
      <c r="M1068" s="112"/>
      <c r="N1068" s="112"/>
      <c r="O1068" s="112"/>
      <c r="P1068" s="112"/>
      <c r="Q1068" s="112"/>
      <c r="R1068" s="112"/>
      <c r="S1068" s="112"/>
      <c r="T1068" s="112"/>
      <c r="U1068" s="112"/>
      <c r="V1068" s="112"/>
      <c r="W1068" s="113"/>
      <c r="X1068" s="113"/>
      <c r="Y1068" s="113"/>
      <c r="Z1068" s="113"/>
      <c r="AA1068" s="113"/>
      <c r="AB1068" s="113"/>
      <c r="AC1068" s="113"/>
      <c r="AD1068" s="113"/>
      <c r="AE1068" s="112"/>
      <c r="AF1068" s="112"/>
      <c r="AG1068" s="112"/>
      <c r="AH1068" s="112"/>
      <c r="AI1068" s="112"/>
      <c r="AJ1068" s="112"/>
      <c r="AK1068" s="112"/>
      <c r="AL1068" s="112"/>
    </row>
    <row r="1069" spans="13:38" x14ac:dyDescent="0.35">
      <c r="M1069" s="112"/>
      <c r="N1069" s="112"/>
      <c r="O1069" s="112"/>
      <c r="P1069" s="112"/>
      <c r="Q1069" s="112"/>
      <c r="R1069" s="112"/>
      <c r="S1069" s="112"/>
      <c r="T1069" s="112"/>
      <c r="U1069" s="112"/>
      <c r="V1069" s="112"/>
      <c r="W1069" s="113"/>
      <c r="X1069" s="113"/>
      <c r="Y1069" s="113"/>
      <c r="Z1069" s="113"/>
      <c r="AA1069" s="113"/>
      <c r="AB1069" s="113"/>
      <c r="AC1069" s="113"/>
      <c r="AD1069" s="113"/>
      <c r="AE1069" s="112"/>
      <c r="AF1069" s="112"/>
      <c r="AG1069" s="112"/>
      <c r="AH1069" s="112"/>
      <c r="AI1069" s="112"/>
      <c r="AJ1069" s="112"/>
      <c r="AK1069" s="112"/>
      <c r="AL1069" s="112"/>
    </row>
    <row r="1070" spans="13:38" x14ac:dyDescent="0.35">
      <c r="M1070" s="112"/>
      <c r="N1070" s="112"/>
      <c r="O1070" s="112"/>
      <c r="P1070" s="112"/>
      <c r="Q1070" s="112"/>
      <c r="R1070" s="112"/>
      <c r="S1070" s="112"/>
      <c r="T1070" s="112"/>
      <c r="U1070" s="112"/>
      <c r="V1070" s="112"/>
      <c r="W1070" s="113"/>
      <c r="X1070" s="113"/>
      <c r="Y1070" s="113"/>
      <c r="Z1070" s="113"/>
      <c r="AA1070" s="113"/>
      <c r="AB1070" s="113"/>
      <c r="AC1070" s="113"/>
      <c r="AD1070" s="113"/>
      <c r="AE1070" s="112"/>
      <c r="AF1070" s="112"/>
      <c r="AG1070" s="112"/>
      <c r="AH1070" s="112"/>
      <c r="AI1070" s="112"/>
      <c r="AJ1070" s="112"/>
      <c r="AK1070" s="112"/>
      <c r="AL1070" s="112"/>
    </row>
    <row r="1071" spans="13:38" x14ac:dyDescent="0.35">
      <c r="M1071" s="112"/>
      <c r="N1071" s="112"/>
      <c r="O1071" s="112"/>
      <c r="P1071" s="112"/>
      <c r="Q1071" s="112"/>
      <c r="R1071" s="112"/>
      <c r="S1071" s="112"/>
      <c r="T1071" s="112"/>
      <c r="U1071" s="112"/>
      <c r="V1071" s="112"/>
      <c r="W1071" s="113"/>
      <c r="X1071" s="113"/>
      <c r="Y1071" s="113"/>
      <c r="Z1071" s="113"/>
      <c r="AA1071" s="113"/>
      <c r="AB1071" s="113"/>
      <c r="AC1071" s="113"/>
      <c r="AD1071" s="113"/>
      <c r="AE1071" s="112"/>
      <c r="AF1071" s="112"/>
      <c r="AG1071" s="112"/>
      <c r="AH1071" s="112"/>
      <c r="AI1071" s="112"/>
      <c r="AJ1071" s="112"/>
      <c r="AK1071" s="112"/>
      <c r="AL1071" s="112"/>
    </row>
    <row r="1072" spans="13:38" x14ac:dyDescent="0.35">
      <c r="M1072" s="112"/>
      <c r="N1072" s="112"/>
      <c r="O1072" s="112"/>
      <c r="P1072" s="112"/>
      <c r="Q1072" s="112"/>
      <c r="R1072" s="112"/>
      <c r="S1072" s="112"/>
      <c r="T1072" s="112"/>
      <c r="U1072" s="112"/>
      <c r="V1072" s="112"/>
      <c r="W1072" s="113"/>
      <c r="X1072" s="113"/>
      <c r="Y1072" s="113"/>
      <c r="Z1072" s="113"/>
      <c r="AA1072" s="113"/>
      <c r="AB1072" s="113"/>
      <c r="AC1072" s="113"/>
      <c r="AD1072" s="113"/>
      <c r="AE1072" s="112"/>
      <c r="AF1072" s="112"/>
      <c r="AG1072" s="112"/>
      <c r="AH1072" s="112"/>
      <c r="AI1072" s="112"/>
      <c r="AJ1072" s="112"/>
      <c r="AK1072" s="112"/>
      <c r="AL1072" s="112"/>
    </row>
    <row r="1073" spans="13:38" x14ac:dyDescent="0.35">
      <c r="M1073" s="112"/>
      <c r="N1073" s="112"/>
      <c r="O1073" s="112"/>
      <c r="P1073" s="112"/>
      <c r="Q1073" s="112"/>
      <c r="R1073" s="112"/>
      <c r="S1073" s="112"/>
      <c r="T1073" s="112"/>
      <c r="U1073" s="112"/>
      <c r="V1073" s="112"/>
      <c r="W1073" s="113"/>
      <c r="X1073" s="113"/>
      <c r="Y1073" s="113"/>
      <c r="Z1073" s="113"/>
      <c r="AA1073" s="113"/>
      <c r="AB1073" s="113"/>
      <c r="AC1073" s="113"/>
      <c r="AD1073" s="113"/>
      <c r="AE1073" s="112"/>
      <c r="AF1073" s="112"/>
      <c r="AG1073" s="112"/>
      <c r="AH1073" s="112"/>
      <c r="AI1073" s="112"/>
      <c r="AJ1073" s="112"/>
      <c r="AK1073" s="112"/>
      <c r="AL1073" s="112"/>
    </row>
    <row r="1074" spans="13:38" x14ac:dyDescent="0.35">
      <c r="M1074" s="112"/>
      <c r="N1074" s="112"/>
      <c r="O1074" s="112"/>
      <c r="P1074" s="112"/>
      <c r="Q1074" s="112"/>
      <c r="R1074" s="112"/>
      <c r="S1074" s="112"/>
      <c r="T1074" s="112"/>
      <c r="U1074" s="112"/>
      <c r="V1074" s="112"/>
      <c r="W1074" s="113"/>
      <c r="X1074" s="113"/>
      <c r="Y1074" s="113"/>
      <c r="Z1074" s="113"/>
      <c r="AA1074" s="113"/>
      <c r="AB1074" s="113"/>
      <c r="AC1074" s="113"/>
      <c r="AD1074" s="113"/>
      <c r="AE1074" s="112"/>
      <c r="AF1074" s="112"/>
      <c r="AG1074" s="112"/>
      <c r="AH1074" s="112"/>
      <c r="AI1074" s="112"/>
      <c r="AJ1074" s="112"/>
      <c r="AK1074" s="112"/>
      <c r="AL1074" s="112"/>
    </row>
    <row r="1075" spans="13:38" x14ac:dyDescent="0.35">
      <c r="M1075" s="112"/>
      <c r="N1075" s="112"/>
      <c r="O1075" s="112"/>
      <c r="P1075" s="112"/>
      <c r="Q1075" s="112"/>
      <c r="R1075" s="112"/>
      <c r="S1075" s="112"/>
      <c r="T1075" s="112"/>
      <c r="U1075" s="112"/>
      <c r="V1075" s="112"/>
      <c r="W1075" s="113"/>
      <c r="X1075" s="113"/>
      <c r="Y1075" s="113"/>
      <c r="Z1075" s="113"/>
      <c r="AA1075" s="113"/>
      <c r="AB1075" s="113"/>
      <c r="AC1075" s="113"/>
      <c r="AD1075" s="113"/>
      <c r="AE1075" s="112"/>
      <c r="AF1075" s="112"/>
      <c r="AG1075" s="112"/>
      <c r="AH1075" s="112"/>
      <c r="AI1075" s="112"/>
      <c r="AJ1075" s="112"/>
      <c r="AK1075" s="112"/>
      <c r="AL1075" s="112"/>
    </row>
    <row r="1076" spans="13:38" x14ac:dyDescent="0.35">
      <c r="M1076" s="112"/>
      <c r="N1076" s="112"/>
      <c r="O1076" s="112"/>
      <c r="P1076" s="112"/>
      <c r="Q1076" s="112"/>
      <c r="R1076" s="112"/>
      <c r="S1076" s="112"/>
      <c r="T1076" s="112"/>
      <c r="U1076" s="112"/>
      <c r="V1076" s="112"/>
      <c r="W1076" s="113"/>
      <c r="X1076" s="113"/>
      <c r="Y1076" s="113"/>
      <c r="Z1076" s="113"/>
      <c r="AA1076" s="113"/>
      <c r="AB1076" s="113"/>
      <c r="AC1076" s="113"/>
      <c r="AD1076" s="113"/>
      <c r="AE1076" s="112"/>
      <c r="AF1076" s="112"/>
      <c r="AG1076" s="112"/>
      <c r="AH1076" s="112"/>
      <c r="AI1076" s="112"/>
      <c r="AJ1076" s="112"/>
      <c r="AK1076" s="112"/>
      <c r="AL1076" s="112"/>
    </row>
    <row r="1077" spans="13:38" x14ac:dyDescent="0.35">
      <c r="M1077" s="112"/>
      <c r="N1077" s="112"/>
      <c r="O1077" s="112"/>
      <c r="P1077" s="112"/>
      <c r="Q1077" s="112"/>
      <c r="R1077" s="112"/>
      <c r="S1077" s="112"/>
      <c r="T1077" s="112"/>
      <c r="U1077" s="112"/>
      <c r="V1077" s="112"/>
      <c r="W1077" s="113"/>
      <c r="X1077" s="113"/>
      <c r="Y1077" s="113"/>
      <c r="Z1077" s="113"/>
      <c r="AA1077" s="113"/>
      <c r="AB1077" s="113"/>
      <c r="AC1077" s="113"/>
      <c r="AD1077" s="113"/>
      <c r="AE1077" s="112"/>
      <c r="AF1077" s="112"/>
      <c r="AG1077" s="112"/>
      <c r="AH1077" s="112"/>
      <c r="AI1077" s="112"/>
      <c r="AJ1077" s="112"/>
      <c r="AK1077" s="112"/>
      <c r="AL1077" s="112"/>
    </row>
    <row r="1078" spans="13:38" x14ac:dyDescent="0.35">
      <c r="M1078" s="112"/>
      <c r="N1078" s="112"/>
      <c r="O1078" s="112"/>
      <c r="P1078" s="112"/>
      <c r="Q1078" s="112"/>
      <c r="R1078" s="112"/>
      <c r="S1078" s="112"/>
      <c r="T1078" s="112"/>
      <c r="U1078" s="112"/>
      <c r="V1078" s="112"/>
      <c r="W1078" s="113"/>
      <c r="X1078" s="113"/>
      <c r="Y1078" s="113"/>
      <c r="Z1078" s="113"/>
      <c r="AA1078" s="113"/>
      <c r="AB1078" s="113"/>
      <c r="AC1078" s="113"/>
      <c r="AD1078" s="113"/>
      <c r="AE1078" s="112"/>
      <c r="AF1078" s="112"/>
      <c r="AG1078" s="112"/>
      <c r="AH1078" s="112"/>
      <c r="AI1078" s="112"/>
      <c r="AJ1078" s="112"/>
      <c r="AK1078" s="112"/>
      <c r="AL1078" s="112"/>
    </row>
    <row r="1079" spans="13:38" x14ac:dyDescent="0.35">
      <c r="M1079" s="112"/>
      <c r="N1079" s="112"/>
      <c r="O1079" s="112"/>
      <c r="P1079" s="112"/>
      <c r="Q1079" s="112"/>
      <c r="R1079" s="112"/>
      <c r="S1079" s="112"/>
      <c r="T1079" s="112"/>
      <c r="U1079" s="112"/>
      <c r="V1079" s="112"/>
      <c r="W1079" s="113"/>
      <c r="X1079" s="113"/>
      <c r="Y1079" s="113"/>
      <c r="Z1079" s="113"/>
      <c r="AA1079" s="113"/>
      <c r="AB1079" s="113"/>
      <c r="AC1079" s="113"/>
      <c r="AD1079" s="113"/>
      <c r="AE1079" s="112"/>
      <c r="AF1079" s="112"/>
      <c r="AG1079" s="112"/>
      <c r="AH1079" s="112"/>
      <c r="AI1079" s="112"/>
      <c r="AJ1079" s="112"/>
      <c r="AK1079" s="112"/>
      <c r="AL1079" s="112"/>
    </row>
    <row r="1080" spans="13:38" x14ac:dyDescent="0.35">
      <c r="M1080" s="112"/>
      <c r="N1080" s="112"/>
      <c r="O1080" s="112"/>
      <c r="P1080" s="112"/>
      <c r="Q1080" s="112"/>
      <c r="R1080" s="112"/>
      <c r="S1080" s="112"/>
      <c r="T1080" s="112"/>
      <c r="U1080" s="112"/>
      <c r="V1080" s="112"/>
      <c r="W1080" s="113"/>
      <c r="X1080" s="113"/>
      <c r="Y1080" s="113"/>
      <c r="Z1080" s="113"/>
      <c r="AA1080" s="113"/>
      <c r="AB1080" s="113"/>
      <c r="AC1080" s="113"/>
      <c r="AD1080" s="113"/>
      <c r="AE1080" s="112"/>
      <c r="AF1080" s="112"/>
      <c r="AG1080" s="112"/>
      <c r="AH1080" s="112"/>
      <c r="AI1080" s="112"/>
      <c r="AJ1080" s="112"/>
      <c r="AK1080" s="112"/>
      <c r="AL1080" s="112"/>
    </row>
    <row r="1081" spans="13:38" x14ac:dyDescent="0.35">
      <c r="M1081" s="112"/>
      <c r="N1081" s="112"/>
      <c r="O1081" s="112"/>
      <c r="P1081" s="112"/>
      <c r="Q1081" s="112"/>
      <c r="R1081" s="112"/>
      <c r="S1081" s="112"/>
      <c r="T1081" s="112"/>
      <c r="U1081" s="112"/>
      <c r="V1081" s="112"/>
      <c r="W1081" s="113"/>
      <c r="X1081" s="113"/>
      <c r="Y1081" s="113"/>
      <c r="Z1081" s="113"/>
      <c r="AA1081" s="113"/>
      <c r="AB1081" s="113"/>
      <c r="AC1081" s="113"/>
      <c r="AD1081" s="113"/>
      <c r="AE1081" s="112"/>
      <c r="AF1081" s="112"/>
      <c r="AG1081" s="112"/>
      <c r="AH1081" s="112"/>
      <c r="AI1081" s="112"/>
      <c r="AJ1081" s="112"/>
      <c r="AK1081" s="112"/>
      <c r="AL1081" s="112"/>
    </row>
    <row r="1082" spans="13:38" x14ac:dyDescent="0.35">
      <c r="M1082" s="112"/>
      <c r="N1082" s="112"/>
      <c r="O1082" s="112"/>
      <c r="P1082" s="112"/>
      <c r="Q1082" s="112"/>
      <c r="R1082" s="112"/>
      <c r="S1082" s="112"/>
      <c r="T1082" s="112"/>
      <c r="U1082" s="112"/>
      <c r="V1082" s="112"/>
      <c r="W1082" s="113"/>
      <c r="X1082" s="113"/>
      <c r="Y1082" s="113"/>
      <c r="Z1082" s="113"/>
      <c r="AA1082" s="113"/>
      <c r="AB1082" s="113"/>
      <c r="AC1082" s="113"/>
      <c r="AD1082" s="113"/>
      <c r="AE1082" s="112"/>
      <c r="AF1082" s="112"/>
      <c r="AG1082" s="112"/>
      <c r="AH1082" s="112"/>
      <c r="AI1082" s="112"/>
      <c r="AJ1082" s="112"/>
      <c r="AK1082" s="112"/>
      <c r="AL1082" s="112"/>
    </row>
    <row r="1083" spans="13:38" x14ac:dyDescent="0.35">
      <c r="M1083" s="112"/>
      <c r="N1083" s="112"/>
      <c r="O1083" s="112"/>
      <c r="P1083" s="112"/>
      <c r="Q1083" s="112"/>
      <c r="R1083" s="112"/>
      <c r="S1083" s="112"/>
      <c r="T1083" s="112"/>
      <c r="U1083" s="112"/>
      <c r="V1083" s="112"/>
      <c r="W1083" s="113"/>
      <c r="X1083" s="113"/>
      <c r="Y1083" s="113"/>
      <c r="Z1083" s="113"/>
      <c r="AA1083" s="113"/>
      <c r="AB1083" s="113"/>
      <c r="AC1083" s="113"/>
      <c r="AD1083" s="113"/>
      <c r="AE1083" s="112"/>
      <c r="AF1083" s="112"/>
      <c r="AG1083" s="112"/>
      <c r="AH1083" s="112"/>
      <c r="AI1083" s="112"/>
      <c r="AJ1083" s="112"/>
      <c r="AK1083" s="112"/>
      <c r="AL1083" s="112"/>
    </row>
    <row r="1084" spans="13:38" x14ac:dyDescent="0.35">
      <c r="M1084" s="112"/>
      <c r="N1084" s="112"/>
      <c r="O1084" s="112"/>
      <c r="P1084" s="112"/>
      <c r="Q1084" s="112"/>
      <c r="R1084" s="112"/>
      <c r="S1084" s="112"/>
      <c r="T1084" s="112"/>
      <c r="U1084" s="112"/>
      <c r="V1084" s="112"/>
      <c r="W1084" s="113"/>
      <c r="X1084" s="113"/>
      <c r="Y1084" s="113"/>
      <c r="Z1084" s="113"/>
      <c r="AA1084" s="113"/>
      <c r="AB1084" s="113"/>
      <c r="AC1084" s="113"/>
      <c r="AD1084" s="113"/>
      <c r="AE1084" s="112"/>
      <c r="AF1084" s="112"/>
      <c r="AG1084" s="112"/>
      <c r="AH1084" s="112"/>
      <c r="AI1084" s="112"/>
      <c r="AJ1084" s="112"/>
      <c r="AK1084" s="112"/>
      <c r="AL1084" s="112"/>
    </row>
    <row r="1085" spans="13:38" x14ac:dyDescent="0.35">
      <c r="M1085" s="112"/>
      <c r="N1085" s="112"/>
      <c r="O1085" s="112"/>
      <c r="P1085" s="112"/>
      <c r="Q1085" s="112"/>
      <c r="R1085" s="112"/>
      <c r="S1085" s="112"/>
      <c r="T1085" s="112"/>
      <c r="U1085" s="112"/>
      <c r="V1085" s="112"/>
      <c r="W1085" s="113"/>
      <c r="X1085" s="113"/>
      <c r="Y1085" s="113"/>
      <c r="Z1085" s="113"/>
      <c r="AA1085" s="113"/>
      <c r="AB1085" s="113"/>
      <c r="AC1085" s="113"/>
      <c r="AD1085" s="113"/>
      <c r="AE1085" s="112"/>
      <c r="AF1085" s="112"/>
      <c r="AG1085" s="112"/>
      <c r="AH1085" s="112"/>
      <c r="AI1085" s="112"/>
      <c r="AJ1085" s="112"/>
      <c r="AK1085" s="112"/>
      <c r="AL1085" s="112"/>
    </row>
    <row r="1086" spans="13:38" x14ac:dyDescent="0.35">
      <c r="M1086" s="112"/>
      <c r="N1086" s="112"/>
      <c r="O1086" s="112"/>
      <c r="P1086" s="112"/>
      <c r="Q1086" s="112"/>
      <c r="R1086" s="112"/>
      <c r="S1086" s="112"/>
      <c r="T1086" s="112"/>
      <c r="U1086" s="112"/>
      <c r="V1086" s="112"/>
      <c r="W1086" s="113"/>
      <c r="X1086" s="113"/>
      <c r="Y1086" s="113"/>
      <c r="Z1086" s="113"/>
      <c r="AA1086" s="113"/>
      <c r="AB1086" s="113"/>
      <c r="AC1086" s="113"/>
      <c r="AD1086" s="113"/>
      <c r="AE1086" s="112"/>
      <c r="AF1086" s="112"/>
      <c r="AG1086" s="112"/>
      <c r="AH1086" s="112"/>
      <c r="AI1086" s="112"/>
      <c r="AJ1086" s="112"/>
      <c r="AK1086" s="112"/>
      <c r="AL1086" s="112"/>
    </row>
    <row r="1087" spans="13:38" x14ac:dyDescent="0.35">
      <c r="M1087" s="112"/>
      <c r="N1087" s="112"/>
      <c r="O1087" s="112"/>
      <c r="P1087" s="112"/>
      <c r="Q1087" s="112"/>
      <c r="R1087" s="112"/>
      <c r="S1087" s="112"/>
      <c r="T1087" s="112"/>
      <c r="U1087" s="112"/>
      <c r="V1087" s="112"/>
      <c r="W1087" s="113"/>
      <c r="X1087" s="113"/>
      <c r="Y1087" s="113"/>
      <c r="Z1087" s="113"/>
      <c r="AA1087" s="113"/>
      <c r="AB1087" s="113"/>
      <c r="AC1087" s="113"/>
      <c r="AD1087" s="113"/>
      <c r="AE1087" s="112"/>
      <c r="AF1087" s="112"/>
      <c r="AG1087" s="112"/>
      <c r="AH1087" s="112"/>
      <c r="AI1087" s="112"/>
      <c r="AJ1087" s="112"/>
      <c r="AK1087" s="112"/>
      <c r="AL1087" s="112"/>
    </row>
    <row r="1088" spans="13:38" x14ac:dyDescent="0.35">
      <c r="M1088" s="112"/>
      <c r="N1088" s="112"/>
      <c r="O1088" s="112"/>
      <c r="P1088" s="112"/>
      <c r="Q1088" s="112"/>
      <c r="R1088" s="112"/>
      <c r="S1088" s="112"/>
      <c r="T1088" s="112"/>
      <c r="U1088" s="112"/>
      <c r="V1088" s="112"/>
      <c r="W1088" s="113"/>
      <c r="X1088" s="113"/>
      <c r="Y1088" s="113"/>
      <c r="Z1088" s="113"/>
      <c r="AA1088" s="113"/>
      <c r="AB1088" s="113"/>
      <c r="AC1088" s="113"/>
      <c r="AD1088" s="113"/>
      <c r="AE1088" s="112"/>
      <c r="AF1088" s="112"/>
      <c r="AG1088" s="112"/>
      <c r="AH1088" s="112"/>
      <c r="AI1088" s="112"/>
      <c r="AJ1088" s="112"/>
      <c r="AK1088" s="112"/>
      <c r="AL1088" s="112"/>
    </row>
    <row r="1089" spans="13:38" x14ac:dyDescent="0.35">
      <c r="M1089" s="112"/>
      <c r="N1089" s="112"/>
      <c r="O1089" s="112"/>
      <c r="P1089" s="112"/>
      <c r="Q1089" s="112"/>
      <c r="R1089" s="112"/>
      <c r="S1089" s="112"/>
      <c r="T1089" s="112"/>
      <c r="U1089" s="112"/>
      <c r="V1089" s="112"/>
      <c r="W1089" s="113"/>
      <c r="X1089" s="113"/>
      <c r="Y1089" s="113"/>
      <c r="Z1089" s="113"/>
      <c r="AA1089" s="113"/>
      <c r="AB1089" s="113"/>
      <c r="AC1089" s="113"/>
      <c r="AD1089" s="113"/>
      <c r="AE1089" s="112"/>
      <c r="AF1089" s="112"/>
      <c r="AG1089" s="112"/>
      <c r="AH1089" s="112"/>
      <c r="AI1089" s="112"/>
      <c r="AJ1089" s="112"/>
      <c r="AK1089" s="112"/>
      <c r="AL1089" s="112"/>
    </row>
    <row r="1090" spans="13:38" x14ac:dyDescent="0.35">
      <c r="M1090" s="112"/>
      <c r="N1090" s="112"/>
      <c r="O1090" s="112"/>
      <c r="P1090" s="112"/>
      <c r="Q1090" s="112"/>
      <c r="R1090" s="112"/>
      <c r="S1090" s="112"/>
      <c r="T1090" s="112"/>
      <c r="U1090" s="112"/>
      <c r="V1090" s="112"/>
      <c r="W1090" s="113"/>
      <c r="X1090" s="113"/>
      <c r="Y1090" s="113"/>
      <c r="Z1090" s="113"/>
      <c r="AA1090" s="113"/>
      <c r="AB1090" s="113"/>
      <c r="AC1090" s="113"/>
      <c r="AD1090" s="113"/>
      <c r="AE1090" s="112"/>
      <c r="AF1090" s="112"/>
      <c r="AG1090" s="112"/>
      <c r="AH1090" s="112"/>
      <c r="AI1090" s="112"/>
      <c r="AJ1090" s="112"/>
      <c r="AK1090" s="112"/>
      <c r="AL1090" s="112"/>
    </row>
    <row r="1091" spans="13:38" x14ac:dyDescent="0.35">
      <c r="M1091" s="112"/>
      <c r="N1091" s="112"/>
      <c r="O1091" s="112"/>
      <c r="P1091" s="112"/>
      <c r="Q1091" s="112"/>
      <c r="R1091" s="112"/>
      <c r="S1091" s="112"/>
      <c r="T1091" s="112"/>
      <c r="U1091" s="112"/>
      <c r="V1091" s="112"/>
      <c r="W1091" s="113"/>
      <c r="X1091" s="113"/>
      <c r="Y1091" s="113"/>
      <c r="Z1091" s="113"/>
      <c r="AA1091" s="113"/>
      <c r="AB1091" s="113"/>
      <c r="AC1091" s="113"/>
      <c r="AD1091" s="113"/>
      <c r="AE1091" s="112"/>
      <c r="AF1091" s="112"/>
      <c r="AG1091" s="112"/>
      <c r="AH1091" s="112"/>
      <c r="AI1091" s="112"/>
      <c r="AJ1091" s="112"/>
      <c r="AK1091" s="112"/>
      <c r="AL1091" s="112"/>
    </row>
    <row r="1092" spans="13:38" x14ac:dyDescent="0.35">
      <c r="M1092" s="112"/>
      <c r="N1092" s="112"/>
      <c r="O1092" s="112"/>
      <c r="P1092" s="112"/>
      <c r="Q1092" s="112"/>
      <c r="R1092" s="112"/>
      <c r="S1092" s="112"/>
      <c r="T1092" s="112"/>
      <c r="U1092" s="112"/>
      <c r="V1092" s="112"/>
      <c r="W1092" s="113"/>
      <c r="X1092" s="113"/>
      <c r="Y1092" s="113"/>
      <c r="Z1092" s="113"/>
      <c r="AA1092" s="113"/>
      <c r="AB1092" s="113"/>
      <c r="AC1092" s="113"/>
      <c r="AD1092" s="113"/>
      <c r="AE1092" s="112"/>
      <c r="AF1092" s="112"/>
      <c r="AG1092" s="112"/>
      <c r="AH1092" s="112"/>
      <c r="AI1092" s="112"/>
      <c r="AJ1092" s="112"/>
      <c r="AK1092" s="112"/>
      <c r="AL1092" s="112"/>
    </row>
    <row r="1093" spans="13:38" x14ac:dyDescent="0.35">
      <c r="M1093" s="112"/>
      <c r="N1093" s="112"/>
      <c r="O1093" s="112"/>
      <c r="P1093" s="112"/>
      <c r="Q1093" s="112"/>
      <c r="R1093" s="112"/>
      <c r="S1093" s="112"/>
      <c r="T1093" s="112"/>
      <c r="U1093" s="112"/>
      <c r="V1093" s="112"/>
      <c r="W1093" s="113"/>
      <c r="X1093" s="113"/>
      <c r="Y1093" s="113"/>
      <c r="Z1093" s="113"/>
      <c r="AA1093" s="113"/>
      <c r="AB1093" s="113"/>
      <c r="AC1093" s="113"/>
      <c r="AD1093" s="113"/>
      <c r="AE1093" s="112"/>
      <c r="AF1093" s="112"/>
      <c r="AG1093" s="112"/>
      <c r="AH1093" s="112"/>
      <c r="AI1093" s="112"/>
      <c r="AJ1093" s="112"/>
      <c r="AK1093" s="112"/>
      <c r="AL1093" s="112"/>
    </row>
    <row r="1094" spans="13:38" x14ac:dyDescent="0.35">
      <c r="M1094" s="112"/>
      <c r="N1094" s="112"/>
      <c r="O1094" s="112"/>
      <c r="P1094" s="112"/>
      <c r="Q1094" s="112"/>
      <c r="R1094" s="112"/>
      <c r="S1094" s="112"/>
      <c r="T1094" s="112"/>
      <c r="U1094" s="112"/>
      <c r="V1094" s="112"/>
      <c r="W1094" s="113"/>
      <c r="X1094" s="113"/>
      <c r="Y1094" s="113"/>
      <c r="Z1094" s="113"/>
      <c r="AA1094" s="113"/>
      <c r="AB1094" s="113"/>
      <c r="AC1094" s="113"/>
      <c r="AD1094" s="113"/>
      <c r="AE1094" s="112"/>
      <c r="AF1094" s="112"/>
      <c r="AG1094" s="112"/>
      <c r="AH1094" s="112"/>
      <c r="AI1094" s="112"/>
      <c r="AJ1094" s="112"/>
      <c r="AK1094" s="112"/>
      <c r="AL1094" s="112"/>
    </row>
    <row r="1095" spans="13:38" x14ac:dyDescent="0.35">
      <c r="M1095" s="112"/>
      <c r="N1095" s="112"/>
      <c r="O1095" s="112"/>
      <c r="P1095" s="112"/>
      <c r="Q1095" s="112"/>
      <c r="R1095" s="112"/>
      <c r="S1095" s="112"/>
      <c r="T1095" s="112"/>
      <c r="U1095" s="112"/>
      <c r="V1095" s="112"/>
      <c r="W1095" s="113"/>
      <c r="X1095" s="113"/>
      <c r="Y1095" s="113"/>
      <c r="Z1095" s="113"/>
      <c r="AA1095" s="113"/>
      <c r="AB1095" s="113"/>
      <c r="AC1095" s="113"/>
      <c r="AD1095" s="113"/>
      <c r="AE1095" s="112"/>
      <c r="AF1095" s="112"/>
      <c r="AG1095" s="112"/>
      <c r="AH1095" s="112"/>
      <c r="AI1095" s="112"/>
      <c r="AJ1095" s="112"/>
      <c r="AK1095" s="112"/>
      <c r="AL1095" s="112"/>
    </row>
    <row r="1096" spans="13:38" x14ac:dyDescent="0.35">
      <c r="M1096" s="112"/>
      <c r="N1096" s="112"/>
      <c r="O1096" s="112"/>
      <c r="P1096" s="112"/>
      <c r="Q1096" s="112"/>
      <c r="R1096" s="112"/>
      <c r="S1096" s="112"/>
      <c r="T1096" s="112"/>
      <c r="U1096" s="112"/>
      <c r="V1096" s="112"/>
      <c r="W1096" s="113"/>
      <c r="X1096" s="113"/>
      <c r="Y1096" s="113"/>
      <c r="Z1096" s="113"/>
      <c r="AA1096" s="113"/>
      <c r="AB1096" s="113"/>
      <c r="AC1096" s="113"/>
      <c r="AD1096" s="113"/>
      <c r="AE1096" s="112"/>
      <c r="AF1096" s="112"/>
      <c r="AG1096" s="112"/>
      <c r="AH1096" s="112"/>
      <c r="AI1096" s="112"/>
      <c r="AJ1096" s="112"/>
      <c r="AK1096" s="112"/>
      <c r="AL1096" s="112"/>
    </row>
    <row r="1097" spans="13:38" x14ac:dyDescent="0.35">
      <c r="M1097" s="112"/>
      <c r="N1097" s="112"/>
      <c r="O1097" s="112"/>
      <c r="P1097" s="112"/>
      <c r="Q1097" s="112"/>
      <c r="R1097" s="112"/>
      <c r="S1097" s="112"/>
      <c r="T1097" s="112"/>
      <c r="U1097" s="112"/>
      <c r="V1097" s="112"/>
      <c r="W1097" s="113"/>
      <c r="X1097" s="113"/>
      <c r="Y1097" s="113"/>
      <c r="Z1097" s="113"/>
      <c r="AA1097" s="113"/>
      <c r="AB1097" s="113"/>
      <c r="AC1097" s="113"/>
      <c r="AD1097" s="113"/>
      <c r="AE1097" s="112"/>
      <c r="AF1097" s="112"/>
      <c r="AG1097" s="112"/>
      <c r="AH1097" s="112"/>
      <c r="AI1097" s="112"/>
      <c r="AJ1097" s="112"/>
      <c r="AK1097" s="112"/>
      <c r="AL1097" s="112"/>
    </row>
    <row r="1098" spans="13:38" x14ac:dyDescent="0.35">
      <c r="M1098" s="112"/>
      <c r="N1098" s="112"/>
      <c r="O1098" s="112"/>
      <c r="P1098" s="112"/>
      <c r="Q1098" s="112"/>
      <c r="R1098" s="112"/>
      <c r="S1098" s="112"/>
      <c r="T1098" s="112"/>
      <c r="U1098" s="112"/>
      <c r="V1098" s="112"/>
      <c r="W1098" s="113"/>
      <c r="X1098" s="113"/>
      <c r="Y1098" s="113"/>
      <c r="Z1098" s="113"/>
      <c r="AA1098" s="113"/>
      <c r="AB1098" s="113"/>
      <c r="AC1098" s="113"/>
      <c r="AD1098" s="113"/>
      <c r="AE1098" s="112"/>
      <c r="AF1098" s="112"/>
      <c r="AG1098" s="112"/>
      <c r="AH1098" s="112"/>
      <c r="AI1098" s="112"/>
      <c r="AJ1098" s="112"/>
      <c r="AK1098" s="112"/>
      <c r="AL1098" s="112"/>
    </row>
    <row r="1099" spans="13:38" x14ac:dyDescent="0.35">
      <c r="M1099" s="112"/>
      <c r="N1099" s="112"/>
      <c r="O1099" s="112"/>
      <c r="P1099" s="112"/>
      <c r="Q1099" s="112"/>
      <c r="R1099" s="112"/>
      <c r="S1099" s="112"/>
      <c r="T1099" s="112"/>
      <c r="U1099" s="112"/>
      <c r="V1099" s="112"/>
      <c r="W1099" s="113"/>
      <c r="X1099" s="113"/>
      <c r="Y1099" s="113"/>
      <c r="Z1099" s="113"/>
      <c r="AA1099" s="113"/>
      <c r="AB1099" s="113"/>
      <c r="AC1099" s="113"/>
      <c r="AD1099" s="113"/>
      <c r="AE1099" s="112"/>
      <c r="AF1099" s="112"/>
      <c r="AG1099" s="112"/>
      <c r="AH1099" s="112"/>
      <c r="AI1099" s="112"/>
      <c r="AJ1099" s="112"/>
      <c r="AK1099" s="112"/>
      <c r="AL1099" s="112"/>
    </row>
    <row r="1100" spans="13:38" x14ac:dyDescent="0.35">
      <c r="M1100" s="112"/>
      <c r="N1100" s="112"/>
      <c r="O1100" s="112"/>
      <c r="P1100" s="112"/>
      <c r="Q1100" s="112"/>
      <c r="R1100" s="112"/>
      <c r="S1100" s="112"/>
      <c r="T1100" s="112"/>
      <c r="U1100" s="112"/>
      <c r="V1100" s="112"/>
      <c r="W1100" s="113"/>
      <c r="X1100" s="113"/>
      <c r="Y1100" s="113"/>
      <c r="Z1100" s="113"/>
      <c r="AA1100" s="113"/>
      <c r="AB1100" s="113"/>
      <c r="AC1100" s="113"/>
      <c r="AD1100" s="113"/>
      <c r="AE1100" s="112"/>
      <c r="AF1100" s="112"/>
      <c r="AG1100" s="112"/>
      <c r="AH1100" s="112"/>
      <c r="AI1100" s="112"/>
      <c r="AJ1100" s="112"/>
      <c r="AK1100" s="112"/>
      <c r="AL1100" s="112"/>
    </row>
    <row r="1101" spans="13:38" x14ac:dyDescent="0.35">
      <c r="M1101" s="112"/>
      <c r="N1101" s="112"/>
      <c r="O1101" s="112"/>
      <c r="P1101" s="112"/>
      <c r="Q1101" s="112"/>
      <c r="R1101" s="112"/>
      <c r="S1101" s="112"/>
      <c r="T1101" s="112"/>
      <c r="U1101" s="112"/>
      <c r="V1101" s="112"/>
      <c r="W1101" s="113"/>
      <c r="X1101" s="113"/>
      <c r="Y1101" s="113"/>
      <c r="Z1101" s="113"/>
      <c r="AA1101" s="113"/>
      <c r="AB1101" s="113"/>
      <c r="AC1101" s="113"/>
      <c r="AD1101" s="113"/>
      <c r="AE1101" s="112"/>
      <c r="AF1101" s="112"/>
      <c r="AG1101" s="112"/>
      <c r="AH1101" s="112"/>
      <c r="AI1101" s="112"/>
      <c r="AJ1101" s="112"/>
      <c r="AK1101" s="112"/>
      <c r="AL1101" s="112"/>
    </row>
    <row r="1102" spans="13:38" x14ac:dyDescent="0.35">
      <c r="M1102" s="112"/>
      <c r="N1102" s="112"/>
      <c r="O1102" s="112"/>
      <c r="P1102" s="112"/>
      <c r="Q1102" s="112"/>
      <c r="R1102" s="112"/>
      <c r="S1102" s="112"/>
      <c r="T1102" s="112"/>
      <c r="U1102" s="112"/>
      <c r="V1102" s="112"/>
      <c r="W1102" s="113"/>
      <c r="X1102" s="113"/>
      <c r="Y1102" s="113"/>
      <c r="Z1102" s="113"/>
      <c r="AA1102" s="113"/>
      <c r="AB1102" s="113"/>
      <c r="AC1102" s="113"/>
      <c r="AD1102" s="113"/>
      <c r="AE1102" s="112"/>
      <c r="AF1102" s="112"/>
      <c r="AG1102" s="112"/>
      <c r="AH1102" s="112"/>
      <c r="AI1102" s="112"/>
      <c r="AJ1102" s="112"/>
      <c r="AK1102" s="112"/>
      <c r="AL1102" s="112"/>
    </row>
    <row r="1103" spans="13:38" x14ac:dyDescent="0.35">
      <c r="M1103" s="112"/>
      <c r="N1103" s="112"/>
      <c r="O1103" s="112"/>
      <c r="P1103" s="112"/>
      <c r="Q1103" s="112"/>
      <c r="R1103" s="112"/>
      <c r="S1103" s="112"/>
      <c r="T1103" s="112"/>
      <c r="U1103" s="112"/>
      <c r="V1103" s="112"/>
      <c r="W1103" s="113"/>
      <c r="X1103" s="113"/>
      <c r="Y1103" s="113"/>
      <c r="Z1103" s="113"/>
      <c r="AA1103" s="113"/>
      <c r="AB1103" s="113"/>
      <c r="AC1103" s="113"/>
      <c r="AD1103" s="113"/>
      <c r="AE1103" s="112"/>
      <c r="AF1103" s="112"/>
      <c r="AG1103" s="112"/>
      <c r="AH1103" s="112"/>
      <c r="AI1103" s="112"/>
      <c r="AJ1103" s="112"/>
      <c r="AK1103" s="112"/>
      <c r="AL1103" s="112"/>
    </row>
    <row r="1104" spans="13:38" x14ac:dyDescent="0.35">
      <c r="M1104" s="112"/>
      <c r="N1104" s="112"/>
      <c r="O1104" s="112"/>
      <c r="P1104" s="112"/>
      <c r="Q1104" s="112"/>
      <c r="R1104" s="112"/>
      <c r="S1104" s="112"/>
      <c r="T1104" s="112"/>
      <c r="U1104" s="112"/>
      <c r="V1104" s="112"/>
      <c r="W1104" s="113"/>
      <c r="X1104" s="113"/>
      <c r="Y1104" s="113"/>
      <c r="Z1104" s="113"/>
      <c r="AA1104" s="113"/>
      <c r="AB1104" s="113"/>
      <c r="AC1104" s="113"/>
      <c r="AD1104" s="113"/>
      <c r="AE1104" s="112"/>
      <c r="AF1104" s="112"/>
      <c r="AG1104" s="112"/>
      <c r="AH1104" s="112"/>
      <c r="AI1104" s="112"/>
      <c r="AJ1104" s="112"/>
      <c r="AK1104" s="112"/>
      <c r="AL1104" s="112"/>
    </row>
    <row r="1105" spans="13:38" x14ac:dyDescent="0.35">
      <c r="M1105" s="112"/>
      <c r="N1105" s="112"/>
      <c r="O1105" s="112"/>
      <c r="P1105" s="112"/>
      <c r="Q1105" s="112"/>
      <c r="R1105" s="112"/>
      <c r="S1105" s="112"/>
      <c r="T1105" s="112"/>
      <c r="U1105" s="112"/>
      <c r="V1105" s="112"/>
      <c r="W1105" s="113"/>
      <c r="X1105" s="113"/>
      <c r="Y1105" s="113"/>
      <c r="Z1105" s="113"/>
      <c r="AA1105" s="113"/>
      <c r="AB1105" s="113"/>
      <c r="AC1105" s="113"/>
      <c r="AD1105" s="113"/>
      <c r="AE1105" s="112"/>
      <c r="AF1105" s="112"/>
      <c r="AG1105" s="112"/>
      <c r="AH1105" s="112"/>
      <c r="AI1105" s="112"/>
      <c r="AJ1105" s="112"/>
      <c r="AK1105" s="112"/>
      <c r="AL1105" s="112"/>
    </row>
    <row r="1106" spans="13:38" x14ac:dyDescent="0.35">
      <c r="M1106" s="112"/>
      <c r="N1106" s="112"/>
      <c r="O1106" s="112"/>
      <c r="P1106" s="112"/>
      <c r="Q1106" s="112"/>
      <c r="R1106" s="112"/>
      <c r="S1106" s="112"/>
      <c r="T1106" s="112"/>
      <c r="U1106" s="112"/>
      <c r="V1106" s="112"/>
      <c r="W1106" s="113"/>
      <c r="X1106" s="113"/>
      <c r="Y1106" s="113"/>
      <c r="Z1106" s="113"/>
      <c r="AA1106" s="113"/>
      <c r="AB1106" s="113"/>
      <c r="AC1106" s="113"/>
      <c r="AD1106" s="113"/>
      <c r="AE1106" s="112"/>
      <c r="AF1106" s="112"/>
      <c r="AG1106" s="112"/>
      <c r="AH1106" s="112"/>
      <c r="AI1106" s="112"/>
      <c r="AJ1106" s="112"/>
      <c r="AK1106" s="112"/>
      <c r="AL1106" s="112"/>
    </row>
    <row r="1107" spans="13:38" x14ac:dyDescent="0.35">
      <c r="M1107" s="112"/>
      <c r="N1107" s="112"/>
      <c r="O1107" s="112"/>
      <c r="P1107" s="112"/>
      <c r="Q1107" s="112"/>
      <c r="R1107" s="112"/>
      <c r="S1107" s="112"/>
      <c r="T1107" s="112"/>
      <c r="U1107" s="112"/>
      <c r="V1107" s="112"/>
      <c r="W1107" s="113"/>
      <c r="X1107" s="113"/>
      <c r="Y1107" s="113"/>
      <c r="Z1107" s="113"/>
      <c r="AA1107" s="113"/>
      <c r="AB1107" s="113"/>
      <c r="AC1107" s="113"/>
      <c r="AD1107" s="113"/>
      <c r="AE1107" s="112"/>
      <c r="AF1107" s="112"/>
      <c r="AG1107" s="112"/>
      <c r="AH1107" s="112"/>
      <c r="AI1107" s="112"/>
      <c r="AJ1107" s="112"/>
      <c r="AK1107" s="112"/>
      <c r="AL1107" s="112"/>
    </row>
    <row r="1108" spans="13:38" x14ac:dyDescent="0.35">
      <c r="M1108" s="112"/>
      <c r="N1108" s="112"/>
      <c r="O1108" s="112"/>
      <c r="P1108" s="112"/>
      <c r="Q1108" s="112"/>
      <c r="R1108" s="112"/>
      <c r="S1108" s="112"/>
      <c r="T1108" s="112"/>
      <c r="U1108" s="112"/>
      <c r="V1108" s="112"/>
      <c r="W1108" s="113"/>
      <c r="X1108" s="113"/>
      <c r="Y1108" s="113"/>
      <c r="Z1108" s="113"/>
      <c r="AA1108" s="113"/>
      <c r="AB1108" s="113"/>
      <c r="AC1108" s="113"/>
      <c r="AD1108" s="113"/>
      <c r="AE1108" s="112"/>
      <c r="AF1108" s="112"/>
      <c r="AG1108" s="112"/>
      <c r="AH1108" s="112"/>
      <c r="AI1108" s="112"/>
      <c r="AJ1108" s="112"/>
      <c r="AK1108" s="112"/>
      <c r="AL1108" s="112"/>
    </row>
    <row r="1109" spans="13:38" x14ac:dyDescent="0.35">
      <c r="M1109" s="112"/>
      <c r="N1109" s="112"/>
      <c r="O1109" s="112"/>
      <c r="P1109" s="112"/>
      <c r="Q1109" s="112"/>
      <c r="R1109" s="112"/>
      <c r="S1109" s="112"/>
      <c r="T1109" s="112"/>
      <c r="U1109" s="112"/>
      <c r="V1109" s="112"/>
      <c r="W1109" s="113"/>
      <c r="X1109" s="113"/>
      <c r="Y1109" s="113"/>
      <c r="Z1109" s="113"/>
      <c r="AA1109" s="113"/>
      <c r="AB1109" s="113"/>
      <c r="AC1109" s="113"/>
      <c r="AD1109" s="113"/>
      <c r="AE1109" s="112"/>
      <c r="AF1109" s="112"/>
      <c r="AG1109" s="112"/>
      <c r="AH1109" s="112"/>
      <c r="AI1109" s="112"/>
      <c r="AJ1109" s="112"/>
      <c r="AK1109" s="112"/>
      <c r="AL1109" s="112"/>
    </row>
    <row r="1110" spans="13:38" x14ac:dyDescent="0.35">
      <c r="M1110" s="112"/>
      <c r="N1110" s="112"/>
      <c r="O1110" s="112"/>
      <c r="P1110" s="112"/>
      <c r="Q1110" s="112"/>
      <c r="R1110" s="112"/>
      <c r="S1110" s="112"/>
      <c r="T1110" s="112"/>
      <c r="U1110" s="112"/>
      <c r="V1110" s="112"/>
      <c r="W1110" s="113"/>
      <c r="X1110" s="113"/>
      <c r="Y1110" s="113"/>
      <c r="Z1110" s="113"/>
      <c r="AA1110" s="113"/>
      <c r="AB1110" s="113"/>
      <c r="AC1110" s="113"/>
      <c r="AD1110" s="113"/>
      <c r="AE1110" s="112"/>
      <c r="AF1110" s="112"/>
      <c r="AG1110" s="112"/>
      <c r="AH1110" s="112"/>
      <c r="AI1110" s="112"/>
      <c r="AJ1110" s="112"/>
      <c r="AK1110" s="112"/>
      <c r="AL1110" s="112"/>
    </row>
    <row r="1111" spans="13:38" x14ac:dyDescent="0.35">
      <c r="M1111" s="112"/>
      <c r="N1111" s="112"/>
      <c r="O1111" s="112"/>
      <c r="P1111" s="112"/>
      <c r="Q1111" s="112"/>
      <c r="R1111" s="112"/>
      <c r="S1111" s="112"/>
      <c r="T1111" s="112"/>
      <c r="U1111" s="112"/>
      <c r="V1111" s="112"/>
      <c r="W1111" s="113"/>
      <c r="X1111" s="113"/>
      <c r="Y1111" s="113"/>
      <c r="Z1111" s="113"/>
      <c r="AA1111" s="113"/>
      <c r="AB1111" s="113"/>
      <c r="AC1111" s="113"/>
      <c r="AD1111" s="113"/>
      <c r="AE1111" s="112"/>
      <c r="AF1111" s="112"/>
      <c r="AG1111" s="112"/>
      <c r="AH1111" s="112"/>
      <c r="AI1111" s="112"/>
      <c r="AJ1111" s="112"/>
      <c r="AK1111" s="112"/>
      <c r="AL1111" s="112"/>
    </row>
    <row r="1112" spans="13:38" x14ac:dyDescent="0.35">
      <c r="M1112" s="112"/>
      <c r="N1112" s="112"/>
      <c r="O1112" s="112"/>
      <c r="P1112" s="112"/>
      <c r="Q1112" s="112"/>
      <c r="R1112" s="112"/>
      <c r="S1112" s="112"/>
      <c r="T1112" s="112"/>
      <c r="U1112" s="112"/>
      <c r="V1112" s="112"/>
      <c r="W1112" s="113"/>
      <c r="X1112" s="113"/>
      <c r="Y1112" s="113"/>
      <c r="Z1112" s="113"/>
      <c r="AA1112" s="113"/>
      <c r="AB1112" s="113"/>
      <c r="AC1112" s="113"/>
      <c r="AD1112" s="113"/>
      <c r="AE1112" s="112"/>
      <c r="AF1112" s="112"/>
      <c r="AG1112" s="112"/>
      <c r="AH1112" s="112"/>
      <c r="AI1112" s="112"/>
      <c r="AJ1112" s="112"/>
      <c r="AK1112" s="112"/>
      <c r="AL1112" s="112"/>
    </row>
    <row r="1113" spans="13:38" x14ac:dyDescent="0.35">
      <c r="M1113" s="112"/>
      <c r="N1113" s="112"/>
      <c r="O1113" s="112"/>
      <c r="P1113" s="112"/>
      <c r="Q1113" s="112"/>
      <c r="R1113" s="112"/>
      <c r="S1113" s="112"/>
      <c r="T1113" s="112"/>
      <c r="U1113" s="112"/>
      <c r="V1113" s="112"/>
      <c r="W1113" s="113"/>
      <c r="X1113" s="113"/>
      <c r="Y1113" s="113"/>
      <c r="Z1113" s="113"/>
      <c r="AA1113" s="113"/>
      <c r="AB1113" s="113"/>
      <c r="AC1113" s="113"/>
      <c r="AD1113" s="113"/>
      <c r="AE1113" s="112"/>
      <c r="AF1113" s="112"/>
      <c r="AG1113" s="112"/>
      <c r="AH1113" s="112"/>
      <c r="AI1113" s="112"/>
      <c r="AJ1113" s="112"/>
      <c r="AK1113" s="112"/>
      <c r="AL1113" s="112"/>
    </row>
    <row r="1114" spans="13:38" x14ac:dyDescent="0.35">
      <c r="M1114" s="112"/>
      <c r="N1114" s="112"/>
      <c r="O1114" s="112"/>
      <c r="P1114" s="112"/>
      <c r="Q1114" s="112"/>
      <c r="R1114" s="112"/>
      <c r="S1114" s="112"/>
      <c r="T1114" s="112"/>
      <c r="U1114" s="112"/>
      <c r="V1114" s="112"/>
      <c r="W1114" s="113"/>
      <c r="X1114" s="113"/>
      <c r="Y1114" s="113"/>
      <c r="Z1114" s="113"/>
      <c r="AA1114" s="113"/>
      <c r="AB1114" s="113"/>
      <c r="AC1114" s="113"/>
      <c r="AD1114" s="113"/>
      <c r="AE1114" s="112"/>
      <c r="AF1114" s="112"/>
      <c r="AG1114" s="112"/>
      <c r="AH1114" s="112"/>
      <c r="AI1114" s="112"/>
      <c r="AJ1114" s="112"/>
      <c r="AK1114" s="112"/>
      <c r="AL1114" s="112"/>
    </row>
    <row r="1115" spans="13:38" x14ac:dyDescent="0.35">
      <c r="M1115" s="112"/>
      <c r="N1115" s="112"/>
      <c r="O1115" s="112"/>
      <c r="P1115" s="112"/>
      <c r="Q1115" s="112"/>
      <c r="R1115" s="112"/>
      <c r="S1115" s="112"/>
      <c r="T1115" s="112"/>
      <c r="U1115" s="112"/>
      <c r="V1115" s="112"/>
      <c r="W1115" s="113"/>
      <c r="X1115" s="113"/>
      <c r="Y1115" s="113"/>
      <c r="Z1115" s="113"/>
      <c r="AA1115" s="113"/>
      <c r="AB1115" s="113"/>
      <c r="AC1115" s="113"/>
      <c r="AD1115" s="113"/>
      <c r="AE1115" s="112"/>
      <c r="AF1115" s="112"/>
      <c r="AG1115" s="112"/>
      <c r="AH1115" s="112"/>
      <c r="AI1115" s="112"/>
      <c r="AJ1115" s="112"/>
      <c r="AK1115" s="112"/>
      <c r="AL1115" s="112"/>
    </row>
    <row r="1116" spans="13:38" x14ac:dyDescent="0.35">
      <c r="M1116" s="112"/>
      <c r="N1116" s="112"/>
      <c r="O1116" s="112"/>
      <c r="P1116" s="112"/>
      <c r="Q1116" s="112"/>
      <c r="R1116" s="112"/>
      <c r="S1116" s="112"/>
      <c r="T1116" s="112"/>
      <c r="U1116" s="112"/>
      <c r="V1116" s="112"/>
      <c r="W1116" s="113"/>
      <c r="X1116" s="113"/>
      <c r="Y1116" s="113"/>
      <c r="Z1116" s="113"/>
      <c r="AA1116" s="113"/>
      <c r="AB1116" s="113"/>
      <c r="AC1116" s="113"/>
      <c r="AD1116" s="113"/>
      <c r="AE1116" s="112"/>
      <c r="AF1116" s="112"/>
      <c r="AG1116" s="112"/>
      <c r="AH1116" s="112"/>
      <c r="AI1116" s="112"/>
      <c r="AJ1116" s="112"/>
      <c r="AK1116" s="112"/>
      <c r="AL1116" s="112"/>
    </row>
    <row r="1117" spans="13:38" x14ac:dyDescent="0.35">
      <c r="M1117" s="112"/>
      <c r="N1117" s="112"/>
      <c r="O1117" s="112"/>
      <c r="P1117" s="112"/>
      <c r="Q1117" s="112"/>
      <c r="R1117" s="112"/>
      <c r="S1117" s="112"/>
      <c r="T1117" s="112"/>
      <c r="U1117" s="112"/>
      <c r="V1117" s="112"/>
      <c r="W1117" s="113"/>
      <c r="X1117" s="113"/>
      <c r="Y1117" s="113"/>
      <c r="Z1117" s="113"/>
      <c r="AA1117" s="113"/>
      <c r="AB1117" s="113"/>
      <c r="AC1117" s="113"/>
      <c r="AD1117" s="113"/>
      <c r="AE1117" s="112"/>
      <c r="AF1117" s="112"/>
      <c r="AG1117" s="112"/>
      <c r="AH1117" s="112"/>
      <c r="AI1117" s="112"/>
      <c r="AJ1117" s="112"/>
      <c r="AK1117" s="112"/>
      <c r="AL1117" s="112"/>
    </row>
    <row r="1118" spans="13:38" x14ac:dyDescent="0.35">
      <c r="M1118" s="112"/>
      <c r="N1118" s="112"/>
      <c r="O1118" s="112"/>
      <c r="P1118" s="112"/>
      <c r="Q1118" s="112"/>
      <c r="R1118" s="112"/>
      <c r="S1118" s="112"/>
      <c r="T1118" s="112"/>
      <c r="U1118" s="112"/>
      <c r="V1118" s="112"/>
      <c r="W1118" s="113"/>
      <c r="X1118" s="113"/>
      <c r="Y1118" s="113"/>
      <c r="Z1118" s="113"/>
      <c r="AA1118" s="113"/>
      <c r="AB1118" s="113"/>
      <c r="AC1118" s="113"/>
      <c r="AD1118" s="113"/>
      <c r="AE1118" s="112"/>
      <c r="AF1118" s="112"/>
      <c r="AG1118" s="112"/>
      <c r="AH1118" s="112"/>
      <c r="AI1118" s="112"/>
      <c r="AJ1118" s="112"/>
      <c r="AK1118" s="112"/>
      <c r="AL1118" s="112"/>
    </row>
    <row r="1119" spans="13:38" x14ac:dyDescent="0.35">
      <c r="M1119" s="112"/>
      <c r="N1119" s="112"/>
      <c r="O1119" s="112"/>
      <c r="P1119" s="112"/>
      <c r="Q1119" s="112"/>
      <c r="R1119" s="112"/>
      <c r="S1119" s="112"/>
      <c r="T1119" s="112"/>
      <c r="U1119" s="112"/>
      <c r="V1119" s="112"/>
      <c r="W1119" s="113"/>
      <c r="X1119" s="113"/>
      <c r="Y1119" s="113"/>
      <c r="Z1119" s="113"/>
      <c r="AA1119" s="113"/>
      <c r="AB1119" s="113"/>
      <c r="AC1119" s="113"/>
      <c r="AD1119" s="113"/>
      <c r="AE1119" s="112"/>
      <c r="AF1119" s="112"/>
      <c r="AG1119" s="112"/>
      <c r="AH1119" s="112"/>
      <c r="AI1119" s="112"/>
      <c r="AJ1119" s="112"/>
      <c r="AK1119" s="112"/>
      <c r="AL1119" s="112"/>
    </row>
    <row r="1120" spans="13:38" x14ac:dyDescent="0.35">
      <c r="M1120" s="112"/>
      <c r="N1120" s="112"/>
      <c r="O1120" s="112"/>
      <c r="P1120" s="112"/>
      <c r="Q1120" s="112"/>
      <c r="R1120" s="112"/>
      <c r="S1120" s="112"/>
      <c r="T1120" s="112"/>
      <c r="U1120" s="112"/>
      <c r="V1120" s="112"/>
      <c r="W1120" s="113"/>
      <c r="X1120" s="113"/>
      <c r="Y1120" s="113"/>
      <c r="Z1120" s="113"/>
      <c r="AA1120" s="113"/>
      <c r="AB1120" s="113"/>
      <c r="AC1120" s="113"/>
      <c r="AD1120" s="113"/>
      <c r="AE1120" s="112"/>
      <c r="AF1120" s="112"/>
      <c r="AG1120" s="112"/>
      <c r="AH1120" s="112"/>
      <c r="AI1120" s="112"/>
      <c r="AJ1120" s="112"/>
      <c r="AK1120" s="112"/>
      <c r="AL1120" s="112"/>
    </row>
    <row r="1121" spans="13:38" x14ac:dyDescent="0.35">
      <c r="M1121" s="112"/>
      <c r="N1121" s="112"/>
      <c r="O1121" s="112"/>
      <c r="P1121" s="112"/>
      <c r="Q1121" s="112"/>
      <c r="R1121" s="112"/>
      <c r="S1121" s="112"/>
      <c r="T1121" s="112"/>
      <c r="U1121" s="112"/>
      <c r="V1121" s="112"/>
      <c r="W1121" s="113"/>
      <c r="X1121" s="113"/>
      <c r="Y1121" s="113"/>
      <c r="Z1121" s="113"/>
      <c r="AA1121" s="113"/>
      <c r="AB1121" s="113"/>
      <c r="AC1121" s="113"/>
      <c r="AD1121" s="113"/>
      <c r="AE1121" s="112"/>
      <c r="AF1121" s="112"/>
      <c r="AG1121" s="112"/>
      <c r="AH1121" s="112"/>
      <c r="AI1121" s="112"/>
      <c r="AJ1121" s="112"/>
      <c r="AK1121" s="112"/>
      <c r="AL1121" s="112"/>
    </row>
    <row r="1122" spans="13:38" x14ac:dyDescent="0.35">
      <c r="M1122" s="112"/>
      <c r="N1122" s="112"/>
      <c r="O1122" s="112"/>
      <c r="P1122" s="112"/>
      <c r="Q1122" s="112"/>
      <c r="R1122" s="112"/>
      <c r="S1122" s="112"/>
      <c r="T1122" s="112"/>
      <c r="U1122" s="112"/>
      <c r="V1122" s="112"/>
      <c r="W1122" s="113"/>
      <c r="X1122" s="113"/>
      <c r="Y1122" s="113"/>
      <c r="Z1122" s="113"/>
      <c r="AA1122" s="113"/>
      <c r="AB1122" s="113"/>
      <c r="AC1122" s="113"/>
      <c r="AD1122" s="113"/>
      <c r="AE1122" s="112"/>
      <c r="AF1122" s="112"/>
      <c r="AG1122" s="112"/>
      <c r="AH1122" s="112"/>
      <c r="AI1122" s="112"/>
      <c r="AJ1122" s="112"/>
      <c r="AK1122" s="112"/>
      <c r="AL1122" s="112"/>
    </row>
    <row r="1123" spans="13:38" x14ac:dyDescent="0.35">
      <c r="M1123" s="112"/>
      <c r="N1123" s="112"/>
      <c r="O1123" s="112"/>
      <c r="P1123" s="112"/>
      <c r="Q1123" s="112"/>
      <c r="R1123" s="112"/>
      <c r="S1123" s="112"/>
      <c r="T1123" s="112"/>
      <c r="U1123" s="112"/>
      <c r="V1123" s="112"/>
      <c r="W1123" s="113"/>
      <c r="X1123" s="113"/>
      <c r="Y1123" s="113"/>
      <c r="Z1123" s="113"/>
      <c r="AA1123" s="113"/>
      <c r="AB1123" s="113"/>
      <c r="AC1123" s="113"/>
      <c r="AD1123" s="113"/>
      <c r="AE1123" s="112"/>
      <c r="AF1123" s="112"/>
      <c r="AG1123" s="112"/>
      <c r="AH1123" s="112"/>
      <c r="AI1123" s="112"/>
      <c r="AJ1123" s="112"/>
      <c r="AK1123" s="112"/>
      <c r="AL1123" s="112"/>
    </row>
    <row r="1124" spans="13:38" x14ac:dyDescent="0.35">
      <c r="M1124" s="112"/>
      <c r="N1124" s="112"/>
      <c r="O1124" s="112"/>
      <c r="P1124" s="112"/>
      <c r="Q1124" s="112"/>
      <c r="R1124" s="112"/>
      <c r="S1124" s="112"/>
      <c r="T1124" s="112"/>
      <c r="U1124" s="112"/>
      <c r="V1124" s="112"/>
      <c r="W1124" s="113"/>
      <c r="X1124" s="113"/>
      <c r="Y1124" s="113"/>
      <c r="Z1124" s="113"/>
      <c r="AA1124" s="113"/>
      <c r="AB1124" s="113"/>
      <c r="AC1124" s="113"/>
      <c r="AD1124" s="113"/>
      <c r="AE1124" s="112"/>
      <c r="AF1124" s="112"/>
      <c r="AG1124" s="112"/>
      <c r="AH1124" s="112"/>
      <c r="AI1124" s="112"/>
      <c r="AJ1124" s="112"/>
      <c r="AK1124" s="112"/>
      <c r="AL1124" s="112"/>
    </row>
    <row r="1125" spans="13:38" x14ac:dyDescent="0.35">
      <c r="M1125" s="112"/>
      <c r="N1125" s="112"/>
      <c r="O1125" s="112"/>
      <c r="P1125" s="112"/>
      <c r="Q1125" s="112"/>
      <c r="R1125" s="112"/>
      <c r="S1125" s="112"/>
      <c r="T1125" s="112"/>
      <c r="U1125" s="112"/>
      <c r="V1125" s="112"/>
      <c r="W1125" s="113"/>
      <c r="X1125" s="113"/>
      <c r="Y1125" s="113"/>
      <c r="Z1125" s="113"/>
      <c r="AA1125" s="113"/>
      <c r="AB1125" s="113"/>
      <c r="AC1125" s="113"/>
      <c r="AD1125" s="113"/>
      <c r="AE1125" s="112"/>
      <c r="AF1125" s="112"/>
      <c r="AG1125" s="112"/>
      <c r="AH1125" s="112"/>
      <c r="AI1125" s="112"/>
      <c r="AJ1125" s="112"/>
      <c r="AK1125" s="112"/>
      <c r="AL1125" s="112"/>
    </row>
    <row r="1126" spans="13:38" x14ac:dyDescent="0.35">
      <c r="M1126" s="112"/>
      <c r="N1126" s="112"/>
      <c r="O1126" s="112"/>
      <c r="P1126" s="112"/>
      <c r="Q1126" s="112"/>
      <c r="R1126" s="112"/>
      <c r="S1126" s="112"/>
      <c r="T1126" s="112"/>
      <c r="U1126" s="112"/>
      <c r="V1126" s="112"/>
      <c r="W1126" s="113"/>
      <c r="X1126" s="113"/>
      <c r="Y1126" s="113"/>
      <c r="Z1126" s="113"/>
      <c r="AA1126" s="113"/>
      <c r="AB1126" s="113"/>
      <c r="AC1126" s="113"/>
      <c r="AD1126" s="113"/>
      <c r="AE1126" s="112"/>
      <c r="AF1126" s="112"/>
      <c r="AG1126" s="112"/>
      <c r="AH1126" s="112"/>
      <c r="AI1126" s="112"/>
      <c r="AJ1126" s="112"/>
      <c r="AK1126" s="112"/>
      <c r="AL1126" s="112"/>
    </row>
    <row r="1127" spans="13:38" x14ac:dyDescent="0.35">
      <c r="M1127" s="112"/>
      <c r="N1127" s="112"/>
      <c r="O1127" s="112"/>
      <c r="P1127" s="112"/>
      <c r="Q1127" s="112"/>
      <c r="R1127" s="112"/>
      <c r="S1127" s="112"/>
      <c r="T1127" s="112"/>
      <c r="U1127" s="112"/>
      <c r="V1127" s="112"/>
      <c r="W1127" s="113"/>
      <c r="X1127" s="113"/>
      <c r="Y1127" s="113"/>
      <c r="Z1127" s="113"/>
      <c r="AA1127" s="113"/>
      <c r="AB1127" s="113"/>
      <c r="AC1127" s="113"/>
      <c r="AD1127" s="113"/>
      <c r="AE1127" s="112"/>
      <c r="AF1127" s="112"/>
      <c r="AG1127" s="112"/>
      <c r="AH1127" s="112"/>
      <c r="AI1127" s="112"/>
      <c r="AJ1127" s="112"/>
      <c r="AK1127" s="112"/>
      <c r="AL1127" s="112"/>
    </row>
    <row r="1128" spans="13:38" x14ac:dyDescent="0.35">
      <c r="M1128" s="112"/>
      <c r="N1128" s="112"/>
      <c r="O1128" s="112"/>
      <c r="P1128" s="112"/>
      <c r="Q1128" s="112"/>
      <c r="R1128" s="112"/>
      <c r="S1128" s="112"/>
      <c r="T1128" s="112"/>
      <c r="U1128" s="112"/>
      <c r="V1128" s="112"/>
      <c r="W1128" s="113"/>
      <c r="X1128" s="113"/>
      <c r="Y1128" s="113"/>
      <c r="Z1128" s="113"/>
      <c r="AA1128" s="113"/>
      <c r="AB1128" s="113"/>
      <c r="AC1128" s="113"/>
      <c r="AD1128" s="113"/>
      <c r="AE1128" s="112"/>
      <c r="AF1128" s="112"/>
      <c r="AG1128" s="112"/>
      <c r="AH1128" s="112"/>
      <c r="AI1128" s="112"/>
      <c r="AJ1128" s="112"/>
      <c r="AK1128" s="112"/>
      <c r="AL1128" s="112"/>
    </row>
    <row r="1129" spans="13:38" x14ac:dyDescent="0.35">
      <c r="M1129" s="112"/>
      <c r="N1129" s="112"/>
      <c r="O1129" s="112"/>
      <c r="P1129" s="112"/>
      <c r="Q1129" s="112"/>
      <c r="R1129" s="112"/>
      <c r="S1129" s="112"/>
      <c r="T1129" s="112"/>
      <c r="U1129" s="112"/>
      <c r="V1129" s="112"/>
      <c r="W1129" s="113"/>
      <c r="X1129" s="113"/>
      <c r="Y1129" s="113"/>
      <c r="Z1129" s="113"/>
      <c r="AA1129" s="113"/>
      <c r="AB1129" s="113"/>
      <c r="AC1129" s="113"/>
      <c r="AD1129" s="113"/>
      <c r="AE1129" s="112"/>
      <c r="AF1129" s="112"/>
      <c r="AG1129" s="112"/>
      <c r="AH1129" s="112"/>
      <c r="AI1129" s="112"/>
      <c r="AJ1129" s="112"/>
      <c r="AK1129" s="112"/>
      <c r="AL1129" s="112"/>
    </row>
    <row r="1130" spans="13:38" x14ac:dyDescent="0.35">
      <c r="M1130" s="112"/>
      <c r="N1130" s="112"/>
      <c r="O1130" s="112"/>
      <c r="P1130" s="112"/>
      <c r="Q1130" s="112"/>
      <c r="R1130" s="112"/>
      <c r="S1130" s="112"/>
      <c r="T1130" s="112"/>
      <c r="U1130" s="112"/>
      <c r="V1130" s="112"/>
      <c r="W1130" s="113"/>
      <c r="X1130" s="113"/>
      <c r="Y1130" s="113"/>
      <c r="Z1130" s="113"/>
      <c r="AA1130" s="113"/>
      <c r="AB1130" s="113"/>
      <c r="AC1130" s="113"/>
      <c r="AD1130" s="113"/>
      <c r="AE1130" s="112"/>
      <c r="AF1130" s="112"/>
      <c r="AG1130" s="112"/>
      <c r="AH1130" s="112"/>
      <c r="AI1130" s="112"/>
      <c r="AJ1130" s="112"/>
      <c r="AK1130" s="112"/>
      <c r="AL1130" s="112"/>
    </row>
    <row r="1131" spans="13:38" x14ac:dyDescent="0.35">
      <c r="M1131" s="112"/>
      <c r="N1131" s="112"/>
      <c r="O1131" s="112"/>
      <c r="P1131" s="112"/>
      <c r="Q1131" s="112"/>
      <c r="R1131" s="112"/>
      <c r="S1131" s="112"/>
      <c r="T1131" s="112"/>
      <c r="U1131" s="112"/>
      <c r="V1131" s="112"/>
      <c r="W1131" s="113"/>
      <c r="X1131" s="113"/>
      <c r="Y1131" s="113"/>
      <c r="Z1131" s="113"/>
      <c r="AA1131" s="113"/>
      <c r="AB1131" s="113"/>
      <c r="AC1131" s="113"/>
      <c r="AD1131" s="113"/>
      <c r="AE1131" s="112"/>
      <c r="AF1131" s="112"/>
      <c r="AG1131" s="112"/>
      <c r="AH1131" s="112"/>
      <c r="AI1131" s="112"/>
      <c r="AJ1131" s="112"/>
      <c r="AK1131" s="112"/>
      <c r="AL1131" s="112"/>
    </row>
    <row r="1132" spans="13:38" x14ac:dyDescent="0.35">
      <c r="M1132" s="112"/>
      <c r="N1132" s="112"/>
      <c r="O1132" s="112"/>
      <c r="P1132" s="112"/>
      <c r="Q1132" s="112"/>
      <c r="R1132" s="112"/>
      <c r="S1132" s="112"/>
      <c r="T1132" s="112"/>
      <c r="U1132" s="112"/>
      <c r="V1132" s="112"/>
      <c r="W1132" s="113"/>
      <c r="X1132" s="113"/>
      <c r="Y1132" s="113"/>
      <c r="Z1132" s="113"/>
      <c r="AA1132" s="113"/>
      <c r="AB1132" s="113"/>
      <c r="AC1132" s="113"/>
      <c r="AD1132" s="113"/>
      <c r="AE1132" s="112"/>
      <c r="AF1132" s="112"/>
      <c r="AG1132" s="112"/>
      <c r="AH1132" s="112"/>
      <c r="AI1132" s="112"/>
      <c r="AJ1132" s="112"/>
      <c r="AK1132" s="112"/>
      <c r="AL1132" s="112"/>
    </row>
    <row r="1133" spans="13:38" x14ac:dyDescent="0.35">
      <c r="M1133" s="112"/>
      <c r="N1133" s="112"/>
      <c r="O1133" s="112"/>
      <c r="P1133" s="112"/>
      <c r="Q1133" s="112"/>
      <c r="R1133" s="112"/>
      <c r="S1133" s="112"/>
      <c r="T1133" s="112"/>
      <c r="U1133" s="112"/>
      <c r="V1133" s="112"/>
      <c r="W1133" s="113"/>
      <c r="X1133" s="113"/>
      <c r="Y1133" s="113"/>
      <c r="Z1133" s="113"/>
      <c r="AA1133" s="113"/>
      <c r="AB1133" s="113"/>
      <c r="AC1133" s="113"/>
      <c r="AD1133" s="113"/>
      <c r="AE1133" s="112"/>
      <c r="AF1133" s="112"/>
      <c r="AG1133" s="112"/>
      <c r="AH1133" s="112"/>
      <c r="AI1133" s="112"/>
      <c r="AJ1133" s="112"/>
      <c r="AK1133" s="112"/>
      <c r="AL1133" s="112"/>
    </row>
    <row r="1134" spans="13:38" x14ac:dyDescent="0.35">
      <c r="M1134" s="112"/>
      <c r="N1134" s="112"/>
      <c r="O1134" s="112"/>
      <c r="P1134" s="112"/>
      <c r="Q1134" s="112"/>
      <c r="R1134" s="112"/>
      <c r="S1134" s="112"/>
      <c r="T1134" s="112"/>
      <c r="U1134" s="112"/>
      <c r="V1134" s="112"/>
      <c r="W1134" s="113"/>
      <c r="X1134" s="113"/>
      <c r="Y1134" s="113"/>
      <c r="Z1134" s="113"/>
      <c r="AA1134" s="113"/>
      <c r="AB1134" s="113"/>
      <c r="AC1134" s="113"/>
      <c r="AD1134" s="113"/>
      <c r="AE1134" s="112"/>
      <c r="AF1134" s="112"/>
      <c r="AG1134" s="112"/>
      <c r="AH1134" s="112"/>
      <c r="AI1134" s="112"/>
      <c r="AJ1134" s="112"/>
      <c r="AK1134" s="112"/>
      <c r="AL1134" s="112"/>
    </row>
    <row r="1135" spans="13:38" x14ac:dyDescent="0.35">
      <c r="M1135" s="112"/>
      <c r="N1135" s="112"/>
      <c r="O1135" s="112"/>
      <c r="P1135" s="112"/>
      <c r="Q1135" s="112"/>
      <c r="R1135" s="112"/>
      <c r="S1135" s="112"/>
      <c r="T1135" s="112"/>
      <c r="U1135" s="112"/>
      <c r="V1135" s="112"/>
      <c r="W1135" s="113"/>
      <c r="X1135" s="113"/>
      <c r="Y1135" s="113"/>
      <c r="Z1135" s="113"/>
      <c r="AA1135" s="113"/>
      <c r="AB1135" s="113"/>
      <c r="AC1135" s="113"/>
      <c r="AD1135" s="113"/>
      <c r="AE1135" s="112"/>
      <c r="AF1135" s="112"/>
      <c r="AG1135" s="112"/>
      <c r="AH1135" s="112"/>
      <c r="AI1135" s="112"/>
      <c r="AJ1135" s="112"/>
      <c r="AK1135" s="112"/>
      <c r="AL1135" s="112"/>
    </row>
    <row r="1136" spans="13:38" x14ac:dyDescent="0.35">
      <c r="M1136" s="112"/>
      <c r="N1136" s="112"/>
      <c r="O1136" s="112"/>
      <c r="P1136" s="112"/>
      <c r="Q1136" s="112"/>
      <c r="R1136" s="112"/>
      <c r="S1136" s="112"/>
      <c r="T1136" s="112"/>
      <c r="U1136" s="112"/>
      <c r="V1136" s="112"/>
      <c r="W1136" s="113"/>
      <c r="X1136" s="113"/>
      <c r="Y1136" s="113"/>
      <c r="Z1136" s="113"/>
      <c r="AA1136" s="113"/>
      <c r="AB1136" s="113"/>
      <c r="AC1136" s="113"/>
      <c r="AD1136" s="113"/>
      <c r="AE1136" s="112"/>
      <c r="AF1136" s="112"/>
      <c r="AG1136" s="112"/>
      <c r="AH1136" s="112"/>
      <c r="AI1136" s="112"/>
      <c r="AJ1136" s="112"/>
      <c r="AK1136" s="112"/>
      <c r="AL1136" s="112"/>
    </row>
    <row r="1137" spans="13:38" x14ac:dyDescent="0.35">
      <c r="M1137" s="112"/>
      <c r="N1137" s="112"/>
      <c r="O1137" s="112"/>
      <c r="P1137" s="112"/>
      <c r="Q1137" s="112"/>
      <c r="R1137" s="112"/>
      <c r="S1137" s="112"/>
      <c r="T1137" s="112"/>
      <c r="U1137" s="112"/>
      <c r="V1137" s="112"/>
      <c r="W1137" s="113"/>
      <c r="X1137" s="113"/>
      <c r="Y1137" s="113"/>
      <c r="Z1137" s="113"/>
      <c r="AA1137" s="113"/>
      <c r="AB1137" s="113"/>
      <c r="AC1137" s="113"/>
      <c r="AD1137" s="113"/>
      <c r="AE1137" s="112"/>
      <c r="AF1137" s="112"/>
      <c r="AG1137" s="112"/>
      <c r="AH1137" s="112"/>
      <c r="AI1137" s="112"/>
      <c r="AJ1137" s="112"/>
      <c r="AK1137" s="112"/>
      <c r="AL1137" s="112"/>
    </row>
    <row r="1138" spans="13:38" x14ac:dyDescent="0.35">
      <c r="M1138" s="112"/>
      <c r="N1138" s="112"/>
      <c r="O1138" s="112"/>
      <c r="P1138" s="112"/>
      <c r="Q1138" s="112"/>
      <c r="R1138" s="112"/>
      <c r="S1138" s="112"/>
      <c r="T1138" s="112"/>
      <c r="U1138" s="112"/>
      <c r="V1138" s="112"/>
      <c r="W1138" s="113"/>
      <c r="X1138" s="113"/>
      <c r="Y1138" s="113"/>
      <c r="Z1138" s="113"/>
      <c r="AA1138" s="113"/>
      <c r="AB1138" s="113"/>
      <c r="AC1138" s="113"/>
      <c r="AD1138" s="113"/>
      <c r="AE1138" s="112"/>
      <c r="AF1138" s="112"/>
      <c r="AG1138" s="112"/>
      <c r="AH1138" s="112"/>
      <c r="AI1138" s="112"/>
      <c r="AJ1138" s="112"/>
      <c r="AK1138" s="112"/>
      <c r="AL1138" s="112"/>
    </row>
    <row r="1139" spans="13:38" x14ac:dyDescent="0.35">
      <c r="M1139" s="112"/>
      <c r="N1139" s="112"/>
      <c r="O1139" s="112"/>
      <c r="P1139" s="112"/>
      <c r="Q1139" s="112"/>
      <c r="R1139" s="112"/>
      <c r="S1139" s="112"/>
      <c r="T1139" s="112"/>
      <c r="U1139" s="112"/>
      <c r="V1139" s="112"/>
      <c r="W1139" s="113"/>
      <c r="X1139" s="113"/>
      <c r="Y1139" s="113"/>
      <c r="Z1139" s="113"/>
      <c r="AA1139" s="113"/>
      <c r="AB1139" s="113"/>
      <c r="AC1139" s="113"/>
      <c r="AD1139" s="113"/>
      <c r="AE1139" s="112"/>
      <c r="AF1139" s="112"/>
      <c r="AG1139" s="112"/>
      <c r="AH1139" s="112"/>
      <c r="AI1139" s="112"/>
      <c r="AJ1139" s="112"/>
      <c r="AK1139" s="112"/>
      <c r="AL1139" s="112"/>
    </row>
    <row r="1140" spans="13:38" x14ac:dyDescent="0.35">
      <c r="M1140" s="112"/>
      <c r="N1140" s="112"/>
      <c r="O1140" s="112"/>
      <c r="P1140" s="112"/>
      <c r="Q1140" s="112"/>
      <c r="R1140" s="112"/>
      <c r="S1140" s="112"/>
      <c r="T1140" s="112"/>
      <c r="U1140" s="112"/>
      <c r="V1140" s="112"/>
      <c r="W1140" s="113"/>
      <c r="X1140" s="113"/>
      <c r="Y1140" s="113"/>
      <c r="Z1140" s="113"/>
      <c r="AA1140" s="113"/>
      <c r="AB1140" s="113"/>
      <c r="AC1140" s="113"/>
      <c r="AD1140" s="113"/>
      <c r="AE1140" s="112"/>
      <c r="AF1140" s="112"/>
      <c r="AG1140" s="112"/>
      <c r="AH1140" s="112"/>
      <c r="AI1140" s="112"/>
      <c r="AJ1140" s="112"/>
      <c r="AK1140" s="112"/>
      <c r="AL1140" s="112"/>
    </row>
    <row r="1141" spans="13:38" x14ac:dyDescent="0.35">
      <c r="M1141" s="112"/>
      <c r="N1141" s="112"/>
      <c r="O1141" s="112"/>
      <c r="P1141" s="112"/>
      <c r="Q1141" s="112"/>
      <c r="R1141" s="112"/>
      <c r="S1141" s="112"/>
      <c r="T1141" s="112"/>
      <c r="U1141" s="112"/>
      <c r="V1141" s="112"/>
      <c r="W1141" s="113"/>
      <c r="X1141" s="113"/>
      <c r="Y1141" s="113"/>
      <c r="Z1141" s="113"/>
      <c r="AA1141" s="113"/>
      <c r="AB1141" s="113"/>
      <c r="AC1141" s="113"/>
      <c r="AD1141" s="113"/>
      <c r="AE1141" s="112"/>
      <c r="AF1141" s="112"/>
      <c r="AG1141" s="112"/>
      <c r="AH1141" s="112"/>
      <c r="AI1141" s="112"/>
      <c r="AJ1141" s="112"/>
      <c r="AK1141" s="112"/>
      <c r="AL1141" s="112"/>
    </row>
    <row r="1142" spans="13:38" x14ac:dyDescent="0.35">
      <c r="M1142" s="112"/>
      <c r="N1142" s="112"/>
      <c r="O1142" s="112"/>
      <c r="P1142" s="112"/>
      <c r="Q1142" s="112"/>
      <c r="R1142" s="112"/>
      <c r="S1142" s="112"/>
      <c r="T1142" s="112"/>
      <c r="U1142" s="112"/>
      <c r="V1142" s="112"/>
      <c r="W1142" s="113"/>
      <c r="X1142" s="113"/>
      <c r="Y1142" s="113"/>
      <c r="Z1142" s="113"/>
      <c r="AA1142" s="113"/>
      <c r="AB1142" s="113"/>
      <c r="AC1142" s="113"/>
      <c r="AD1142" s="113"/>
      <c r="AE1142" s="112"/>
      <c r="AF1142" s="112"/>
      <c r="AG1142" s="112"/>
      <c r="AH1142" s="112"/>
      <c r="AI1142" s="112"/>
      <c r="AJ1142" s="112"/>
      <c r="AK1142" s="112"/>
      <c r="AL1142" s="112"/>
    </row>
    <row r="1143" spans="13:38" x14ac:dyDescent="0.35">
      <c r="M1143" s="112"/>
      <c r="N1143" s="112"/>
      <c r="O1143" s="112"/>
      <c r="P1143" s="112"/>
      <c r="Q1143" s="112"/>
      <c r="R1143" s="112"/>
      <c r="S1143" s="112"/>
      <c r="T1143" s="112"/>
      <c r="U1143" s="112"/>
      <c r="V1143" s="112"/>
      <c r="W1143" s="113"/>
      <c r="X1143" s="113"/>
      <c r="Y1143" s="113"/>
      <c r="Z1143" s="113"/>
      <c r="AA1143" s="113"/>
      <c r="AB1143" s="113"/>
      <c r="AC1143" s="113"/>
      <c r="AD1143" s="113"/>
      <c r="AE1143" s="112"/>
      <c r="AF1143" s="112"/>
      <c r="AG1143" s="112"/>
      <c r="AH1143" s="112"/>
      <c r="AI1143" s="112"/>
      <c r="AJ1143" s="112"/>
      <c r="AK1143" s="112"/>
      <c r="AL1143" s="112"/>
    </row>
    <row r="1144" spans="13:38" x14ac:dyDescent="0.35">
      <c r="M1144" s="112"/>
      <c r="N1144" s="112"/>
      <c r="O1144" s="112"/>
      <c r="P1144" s="112"/>
      <c r="Q1144" s="112"/>
      <c r="R1144" s="112"/>
      <c r="S1144" s="112"/>
      <c r="T1144" s="112"/>
      <c r="U1144" s="112"/>
      <c r="V1144" s="112"/>
      <c r="W1144" s="113"/>
      <c r="X1144" s="113"/>
      <c r="Y1144" s="113"/>
      <c r="Z1144" s="113"/>
      <c r="AA1144" s="113"/>
      <c r="AB1144" s="113"/>
      <c r="AC1144" s="113"/>
      <c r="AD1144" s="113"/>
      <c r="AE1144" s="112"/>
      <c r="AF1144" s="112"/>
      <c r="AG1144" s="112"/>
      <c r="AH1144" s="112"/>
      <c r="AI1144" s="112"/>
      <c r="AJ1144" s="112"/>
      <c r="AK1144" s="112"/>
      <c r="AL1144" s="112"/>
    </row>
    <row r="1145" spans="13:38" x14ac:dyDescent="0.35">
      <c r="M1145" s="112"/>
      <c r="N1145" s="112"/>
      <c r="O1145" s="112"/>
      <c r="P1145" s="112"/>
      <c r="Q1145" s="112"/>
      <c r="R1145" s="112"/>
      <c r="S1145" s="112"/>
      <c r="T1145" s="112"/>
      <c r="U1145" s="112"/>
      <c r="V1145" s="112"/>
      <c r="W1145" s="113"/>
      <c r="X1145" s="113"/>
      <c r="Y1145" s="113"/>
      <c r="Z1145" s="113"/>
      <c r="AA1145" s="113"/>
      <c r="AB1145" s="113"/>
      <c r="AC1145" s="113"/>
      <c r="AD1145" s="113"/>
      <c r="AE1145" s="112"/>
      <c r="AF1145" s="112"/>
      <c r="AG1145" s="112"/>
      <c r="AH1145" s="112"/>
      <c r="AI1145" s="112"/>
      <c r="AJ1145" s="112"/>
      <c r="AK1145" s="112"/>
      <c r="AL1145" s="112"/>
    </row>
    <row r="1146" spans="13:38" x14ac:dyDescent="0.35">
      <c r="M1146" s="112"/>
      <c r="N1146" s="112"/>
      <c r="O1146" s="112"/>
      <c r="P1146" s="112"/>
      <c r="Q1146" s="112"/>
      <c r="R1146" s="112"/>
      <c r="S1146" s="112"/>
      <c r="T1146" s="112"/>
      <c r="U1146" s="112"/>
      <c r="V1146" s="112"/>
      <c r="W1146" s="113"/>
      <c r="X1146" s="113"/>
      <c r="Y1146" s="113"/>
      <c r="Z1146" s="113"/>
      <c r="AA1146" s="113"/>
      <c r="AB1146" s="113"/>
      <c r="AC1146" s="113"/>
      <c r="AD1146" s="113"/>
      <c r="AE1146" s="112"/>
      <c r="AF1146" s="112"/>
      <c r="AG1146" s="112"/>
      <c r="AH1146" s="112"/>
      <c r="AI1146" s="112"/>
      <c r="AJ1146" s="112"/>
      <c r="AK1146" s="112"/>
      <c r="AL1146" s="112"/>
    </row>
    <row r="1147" spans="13:38" x14ac:dyDescent="0.35">
      <c r="M1147" s="112"/>
      <c r="N1147" s="112"/>
      <c r="O1147" s="112"/>
      <c r="P1147" s="112"/>
      <c r="Q1147" s="112"/>
      <c r="R1147" s="112"/>
      <c r="S1147" s="112"/>
      <c r="T1147" s="112"/>
      <c r="U1147" s="112"/>
      <c r="V1147" s="112"/>
      <c r="W1147" s="113"/>
      <c r="X1147" s="113"/>
      <c r="Y1147" s="113"/>
      <c r="Z1147" s="113"/>
      <c r="AA1147" s="113"/>
      <c r="AB1147" s="113"/>
      <c r="AC1147" s="113"/>
      <c r="AD1147" s="113"/>
      <c r="AE1147" s="112"/>
      <c r="AF1147" s="112"/>
      <c r="AG1147" s="112"/>
      <c r="AH1147" s="112"/>
      <c r="AI1147" s="112"/>
      <c r="AJ1147" s="112"/>
      <c r="AK1147" s="112"/>
      <c r="AL1147" s="112"/>
    </row>
    <row r="1148" spans="13:38" x14ac:dyDescent="0.35">
      <c r="M1148" s="112"/>
      <c r="N1148" s="112"/>
      <c r="O1148" s="112"/>
      <c r="P1148" s="112"/>
      <c r="Q1148" s="112"/>
      <c r="R1148" s="112"/>
      <c r="S1148" s="112"/>
      <c r="T1148" s="112"/>
      <c r="U1148" s="112"/>
      <c r="V1148" s="112"/>
      <c r="W1148" s="113"/>
      <c r="X1148" s="113"/>
      <c r="Y1148" s="113"/>
      <c r="Z1148" s="113"/>
      <c r="AA1148" s="113"/>
      <c r="AB1148" s="113"/>
      <c r="AC1148" s="113"/>
      <c r="AD1148" s="113"/>
      <c r="AE1148" s="112"/>
      <c r="AF1148" s="112"/>
      <c r="AG1148" s="112"/>
      <c r="AH1148" s="112"/>
      <c r="AI1148" s="112"/>
      <c r="AJ1148" s="112"/>
      <c r="AK1148" s="112"/>
      <c r="AL1148" s="112"/>
    </row>
    <row r="1149" spans="13:38" x14ac:dyDescent="0.35">
      <c r="M1149" s="112"/>
      <c r="N1149" s="112"/>
      <c r="O1149" s="112"/>
      <c r="P1149" s="112"/>
      <c r="Q1149" s="112"/>
      <c r="R1149" s="112"/>
      <c r="S1149" s="112"/>
      <c r="T1149" s="112"/>
      <c r="U1149" s="112"/>
      <c r="V1149" s="112"/>
      <c r="W1149" s="113"/>
      <c r="X1149" s="113"/>
      <c r="Y1149" s="113"/>
      <c r="Z1149" s="113"/>
      <c r="AA1149" s="113"/>
      <c r="AB1149" s="113"/>
      <c r="AC1149" s="113"/>
      <c r="AD1149" s="113"/>
      <c r="AE1149" s="112"/>
      <c r="AF1149" s="112"/>
      <c r="AG1149" s="112"/>
      <c r="AH1149" s="112"/>
      <c r="AI1149" s="112"/>
      <c r="AJ1149" s="112"/>
      <c r="AK1149" s="112"/>
      <c r="AL1149" s="112"/>
    </row>
    <row r="1150" spans="13:38" x14ac:dyDescent="0.35">
      <c r="M1150" s="112"/>
      <c r="N1150" s="112"/>
      <c r="O1150" s="112"/>
      <c r="P1150" s="112"/>
      <c r="Q1150" s="112"/>
      <c r="R1150" s="112"/>
      <c r="S1150" s="112"/>
      <c r="T1150" s="112"/>
      <c r="U1150" s="112"/>
      <c r="V1150" s="112"/>
      <c r="W1150" s="113"/>
      <c r="X1150" s="113"/>
      <c r="Y1150" s="113"/>
      <c r="Z1150" s="113"/>
      <c r="AA1150" s="113"/>
      <c r="AB1150" s="113"/>
      <c r="AC1150" s="113"/>
      <c r="AD1150" s="113"/>
      <c r="AE1150" s="112"/>
      <c r="AF1150" s="112"/>
      <c r="AG1150" s="112"/>
      <c r="AH1150" s="112"/>
      <c r="AI1150" s="112"/>
      <c r="AJ1150" s="112"/>
      <c r="AK1150" s="112"/>
      <c r="AL1150" s="112"/>
    </row>
    <row r="1151" spans="13:38" x14ac:dyDescent="0.35">
      <c r="M1151" s="112"/>
      <c r="N1151" s="112"/>
      <c r="O1151" s="112"/>
      <c r="P1151" s="112"/>
      <c r="Q1151" s="112"/>
      <c r="R1151" s="112"/>
      <c r="S1151" s="112"/>
      <c r="T1151" s="112"/>
      <c r="U1151" s="112"/>
      <c r="V1151" s="112"/>
      <c r="W1151" s="113"/>
      <c r="X1151" s="113"/>
      <c r="Y1151" s="113"/>
      <c r="Z1151" s="113"/>
      <c r="AA1151" s="113"/>
      <c r="AB1151" s="113"/>
      <c r="AC1151" s="113"/>
      <c r="AD1151" s="113"/>
      <c r="AE1151" s="112"/>
      <c r="AF1151" s="112"/>
      <c r="AG1151" s="112"/>
      <c r="AH1151" s="112"/>
      <c r="AI1151" s="112"/>
      <c r="AJ1151" s="112"/>
      <c r="AK1151" s="112"/>
      <c r="AL1151" s="112"/>
    </row>
    <row r="1152" spans="13:38" x14ac:dyDescent="0.35">
      <c r="M1152" s="112"/>
      <c r="N1152" s="112"/>
      <c r="O1152" s="112"/>
      <c r="P1152" s="112"/>
      <c r="Q1152" s="112"/>
      <c r="R1152" s="112"/>
      <c r="S1152" s="112"/>
      <c r="T1152" s="112"/>
      <c r="U1152" s="112"/>
      <c r="V1152" s="112"/>
      <c r="W1152" s="113"/>
      <c r="X1152" s="113"/>
      <c r="Y1152" s="113"/>
      <c r="Z1152" s="113"/>
      <c r="AA1152" s="113"/>
      <c r="AB1152" s="113"/>
      <c r="AC1152" s="113"/>
      <c r="AD1152" s="113"/>
      <c r="AE1152" s="112"/>
      <c r="AF1152" s="112"/>
      <c r="AG1152" s="112"/>
      <c r="AH1152" s="112"/>
      <c r="AI1152" s="112"/>
      <c r="AJ1152" s="112"/>
      <c r="AK1152" s="112"/>
      <c r="AL1152" s="112"/>
    </row>
    <row r="1153" spans="13:38" x14ac:dyDescent="0.35">
      <c r="M1153" s="112"/>
      <c r="N1153" s="112"/>
      <c r="O1153" s="112"/>
      <c r="P1153" s="112"/>
      <c r="Q1153" s="112"/>
      <c r="R1153" s="112"/>
      <c r="S1153" s="112"/>
      <c r="T1153" s="112"/>
      <c r="U1153" s="112"/>
      <c r="V1153" s="112"/>
      <c r="W1153" s="113"/>
      <c r="X1153" s="113"/>
      <c r="Y1153" s="113"/>
      <c r="Z1153" s="113"/>
      <c r="AA1153" s="113"/>
      <c r="AB1153" s="113"/>
      <c r="AC1153" s="113"/>
      <c r="AD1153" s="113"/>
      <c r="AE1153" s="112"/>
      <c r="AF1153" s="112"/>
      <c r="AG1153" s="112"/>
      <c r="AH1153" s="112"/>
      <c r="AI1153" s="112"/>
      <c r="AJ1153" s="112"/>
      <c r="AK1153" s="112"/>
      <c r="AL1153" s="112"/>
    </row>
    <row r="1154" spans="13:38" x14ac:dyDescent="0.35">
      <c r="M1154" s="112"/>
      <c r="N1154" s="112"/>
      <c r="O1154" s="112"/>
      <c r="P1154" s="112"/>
      <c r="Q1154" s="112"/>
      <c r="R1154" s="112"/>
      <c r="S1154" s="112"/>
      <c r="T1154" s="112"/>
      <c r="U1154" s="112"/>
      <c r="V1154" s="112"/>
      <c r="W1154" s="113"/>
      <c r="X1154" s="113"/>
      <c r="Y1154" s="113"/>
      <c r="Z1154" s="113"/>
      <c r="AA1154" s="113"/>
      <c r="AB1154" s="113"/>
      <c r="AC1154" s="113"/>
      <c r="AD1154" s="113"/>
      <c r="AE1154" s="112"/>
      <c r="AF1154" s="112"/>
      <c r="AG1154" s="112"/>
      <c r="AH1154" s="112"/>
      <c r="AI1154" s="112"/>
      <c r="AJ1154" s="112"/>
      <c r="AK1154" s="112"/>
      <c r="AL1154" s="112"/>
    </row>
    <row r="1155" spans="13:38" x14ac:dyDescent="0.35">
      <c r="M1155" s="112"/>
      <c r="N1155" s="112"/>
      <c r="O1155" s="112"/>
      <c r="P1155" s="112"/>
      <c r="Q1155" s="112"/>
      <c r="R1155" s="112"/>
      <c r="S1155" s="112"/>
      <c r="T1155" s="112"/>
      <c r="U1155" s="112"/>
      <c r="V1155" s="112"/>
      <c r="W1155" s="113"/>
      <c r="X1155" s="113"/>
      <c r="Y1155" s="113"/>
      <c r="Z1155" s="113"/>
      <c r="AA1155" s="113"/>
      <c r="AB1155" s="113"/>
      <c r="AC1155" s="113"/>
      <c r="AD1155" s="113"/>
      <c r="AE1155" s="112"/>
      <c r="AF1155" s="112"/>
      <c r="AG1155" s="112"/>
      <c r="AH1155" s="112"/>
      <c r="AI1155" s="112"/>
      <c r="AJ1155" s="112"/>
      <c r="AK1155" s="112"/>
      <c r="AL1155" s="112"/>
    </row>
    <row r="1156" spans="13:38" x14ac:dyDescent="0.35">
      <c r="M1156" s="112"/>
      <c r="N1156" s="112"/>
      <c r="O1156" s="112"/>
      <c r="P1156" s="112"/>
      <c r="Q1156" s="112"/>
      <c r="R1156" s="112"/>
      <c r="S1156" s="112"/>
      <c r="T1156" s="112"/>
      <c r="U1156" s="112"/>
      <c r="V1156" s="112"/>
      <c r="W1156" s="113"/>
      <c r="X1156" s="113"/>
      <c r="Y1156" s="113"/>
      <c r="Z1156" s="113"/>
      <c r="AA1156" s="113"/>
      <c r="AB1156" s="113"/>
      <c r="AC1156" s="113"/>
      <c r="AD1156" s="113"/>
      <c r="AE1156" s="112"/>
      <c r="AF1156" s="112"/>
      <c r="AG1156" s="112"/>
      <c r="AH1156" s="112"/>
      <c r="AI1156" s="112"/>
      <c r="AJ1156" s="112"/>
      <c r="AK1156" s="112"/>
      <c r="AL1156" s="112"/>
    </row>
    <row r="1157" spans="13:38" x14ac:dyDescent="0.35">
      <c r="M1157" s="112"/>
      <c r="N1157" s="112"/>
      <c r="O1157" s="112"/>
      <c r="P1157" s="112"/>
      <c r="Q1157" s="112"/>
      <c r="R1157" s="112"/>
      <c r="S1157" s="112"/>
      <c r="T1157" s="112"/>
      <c r="U1157" s="112"/>
      <c r="V1157" s="112"/>
      <c r="W1157" s="113"/>
      <c r="X1157" s="113"/>
      <c r="Y1157" s="113"/>
      <c r="Z1157" s="113"/>
      <c r="AA1157" s="113"/>
      <c r="AB1157" s="113"/>
      <c r="AC1157" s="113"/>
      <c r="AD1157" s="113"/>
      <c r="AE1157" s="112"/>
      <c r="AF1157" s="112"/>
      <c r="AG1157" s="112"/>
      <c r="AH1157" s="112"/>
      <c r="AI1157" s="112"/>
      <c r="AJ1157" s="112"/>
      <c r="AK1157" s="112"/>
      <c r="AL1157" s="112"/>
    </row>
    <row r="1158" spans="13:38" x14ac:dyDescent="0.35">
      <c r="M1158" s="112"/>
      <c r="N1158" s="112"/>
      <c r="O1158" s="112"/>
      <c r="P1158" s="112"/>
      <c r="Q1158" s="112"/>
      <c r="R1158" s="112"/>
      <c r="S1158" s="112"/>
      <c r="T1158" s="112"/>
      <c r="U1158" s="112"/>
      <c r="V1158" s="112"/>
      <c r="W1158" s="113"/>
      <c r="X1158" s="113"/>
      <c r="Y1158" s="113"/>
      <c r="Z1158" s="113"/>
      <c r="AA1158" s="113"/>
      <c r="AB1158" s="113"/>
      <c r="AC1158" s="113"/>
      <c r="AD1158" s="113"/>
      <c r="AE1158" s="112"/>
      <c r="AF1158" s="112"/>
      <c r="AG1158" s="112"/>
      <c r="AH1158" s="112"/>
      <c r="AI1158" s="112"/>
      <c r="AJ1158" s="112"/>
      <c r="AK1158" s="112"/>
      <c r="AL1158" s="112"/>
    </row>
    <row r="1159" spans="13:38" x14ac:dyDescent="0.35">
      <c r="M1159" s="112"/>
      <c r="N1159" s="112"/>
      <c r="O1159" s="112"/>
      <c r="P1159" s="112"/>
      <c r="Q1159" s="112"/>
      <c r="R1159" s="112"/>
      <c r="S1159" s="112"/>
      <c r="T1159" s="112"/>
      <c r="U1159" s="112"/>
      <c r="V1159" s="112"/>
      <c r="W1159" s="113"/>
      <c r="X1159" s="113"/>
      <c r="Y1159" s="113"/>
      <c r="Z1159" s="113"/>
      <c r="AA1159" s="113"/>
      <c r="AB1159" s="113"/>
      <c r="AC1159" s="113"/>
      <c r="AD1159" s="113"/>
      <c r="AE1159" s="112"/>
      <c r="AF1159" s="112"/>
      <c r="AG1159" s="112"/>
      <c r="AH1159" s="112"/>
      <c r="AI1159" s="112"/>
      <c r="AJ1159" s="112"/>
      <c r="AK1159" s="112"/>
      <c r="AL1159" s="112"/>
    </row>
    <row r="1160" spans="13:38" x14ac:dyDescent="0.35">
      <c r="M1160" s="112"/>
      <c r="N1160" s="112"/>
      <c r="O1160" s="112"/>
      <c r="P1160" s="112"/>
      <c r="Q1160" s="112"/>
      <c r="R1160" s="112"/>
      <c r="S1160" s="112"/>
      <c r="T1160" s="112"/>
      <c r="U1160" s="112"/>
      <c r="V1160" s="112"/>
      <c r="W1160" s="113"/>
      <c r="X1160" s="113"/>
      <c r="Y1160" s="113"/>
      <c r="Z1160" s="113"/>
      <c r="AA1160" s="113"/>
      <c r="AB1160" s="113"/>
      <c r="AC1160" s="113"/>
      <c r="AD1160" s="113"/>
      <c r="AE1160" s="112"/>
      <c r="AF1160" s="112"/>
      <c r="AG1160" s="112"/>
      <c r="AH1160" s="112"/>
      <c r="AI1160" s="112"/>
      <c r="AJ1160" s="112"/>
      <c r="AK1160" s="112"/>
      <c r="AL1160" s="112"/>
    </row>
    <row r="1161" spans="13:38" x14ac:dyDescent="0.35">
      <c r="M1161" s="112"/>
      <c r="N1161" s="112"/>
      <c r="O1161" s="112"/>
      <c r="P1161" s="112"/>
      <c r="Q1161" s="112"/>
      <c r="R1161" s="112"/>
      <c r="S1161" s="112"/>
      <c r="T1161" s="112"/>
      <c r="U1161" s="112"/>
      <c r="V1161" s="112"/>
      <c r="W1161" s="113"/>
      <c r="X1161" s="113"/>
      <c r="Y1161" s="113"/>
      <c r="Z1161" s="113"/>
      <c r="AA1161" s="113"/>
      <c r="AB1161" s="113"/>
      <c r="AC1161" s="113"/>
      <c r="AD1161" s="113"/>
      <c r="AE1161" s="112"/>
      <c r="AF1161" s="112"/>
      <c r="AG1161" s="112"/>
      <c r="AH1161" s="112"/>
      <c r="AI1161" s="112"/>
      <c r="AJ1161" s="112"/>
      <c r="AK1161" s="112"/>
      <c r="AL1161" s="112"/>
    </row>
    <row r="1162" spans="13:38" x14ac:dyDescent="0.35">
      <c r="M1162" s="112"/>
      <c r="N1162" s="112"/>
      <c r="O1162" s="112"/>
      <c r="P1162" s="112"/>
      <c r="Q1162" s="112"/>
      <c r="R1162" s="112"/>
      <c r="S1162" s="112"/>
      <c r="T1162" s="112"/>
      <c r="U1162" s="112"/>
      <c r="V1162" s="112"/>
      <c r="W1162" s="113"/>
      <c r="X1162" s="113"/>
      <c r="Y1162" s="113"/>
      <c r="Z1162" s="113"/>
      <c r="AA1162" s="113"/>
      <c r="AB1162" s="113"/>
      <c r="AC1162" s="113"/>
      <c r="AD1162" s="113"/>
      <c r="AE1162" s="112"/>
      <c r="AF1162" s="112"/>
      <c r="AG1162" s="112"/>
      <c r="AH1162" s="112"/>
      <c r="AI1162" s="112"/>
      <c r="AJ1162" s="112"/>
      <c r="AK1162" s="112"/>
      <c r="AL1162" s="112"/>
    </row>
    <row r="1163" spans="13:38" x14ac:dyDescent="0.35">
      <c r="M1163" s="112"/>
      <c r="N1163" s="112"/>
      <c r="O1163" s="112"/>
      <c r="P1163" s="112"/>
      <c r="Q1163" s="112"/>
      <c r="R1163" s="112"/>
      <c r="S1163" s="112"/>
      <c r="T1163" s="112"/>
      <c r="U1163" s="112"/>
      <c r="V1163" s="112"/>
      <c r="W1163" s="113"/>
      <c r="X1163" s="113"/>
      <c r="Y1163" s="113"/>
      <c r="Z1163" s="113"/>
      <c r="AA1163" s="113"/>
      <c r="AB1163" s="113"/>
      <c r="AC1163" s="113"/>
      <c r="AD1163" s="113"/>
      <c r="AE1163" s="112"/>
      <c r="AF1163" s="112"/>
      <c r="AG1163" s="112"/>
      <c r="AH1163" s="112"/>
      <c r="AI1163" s="112"/>
      <c r="AJ1163" s="112"/>
      <c r="AK1163" s="112"/>
      <c r="AL1163" s="112"/>
    </row>
    <row r="1164" spans="13:38" x14ac:dyDescent="0.35">
      <c r="M1164" s="112"/>
      <c r="N1164" s="112"/>
      <c r="O1164" s="112"/>
      <c r="P1164" s="112"/>
      <c r="Q1164" s="112"/>
      <c r="R1164" s="112"/>
      <c r="S1164" s="112"/>
      <c r="T1164" s="112"/>
      <c r="U1164" s="112"/>
      <c r="V1164" s="112"/>
      <c r="W1164" s="113"/>
      <c r="X1164" s="113"/>
      <c r="Y1164" s="113"/>
      <c r="Z1164" s="113"/>
      <c r="AA1164" s="113"/>
      <c r="AB1164" s="113"/>
      <c r="AC1164" s="113"/>
      <c r="AD1164" s="113"/>
      <c r="AE1164" s="112"/>
      <c r="AF1164" s="112"/>
      <c r="AG1164" s="112"/>
      <c r="AH1164" s="112"/>
      <c r="AI1164" s="112"/>
      <c r="AJ1164" s="112"/>
      <c r="AK1164" s="112"/>
      <c r="AL1164" s="112"/>
    </row>
    <row r="1165" spans="13:38" x14ac:dyDescent="0.35">
      <c r="M1165" s="112"/>
      <c r="N1165" s="112"/>
      <c r="O1165" s="112"/>
      <c r="P1165" s="112"/>
      <c r="Q1165" s="112"/>
      <c r="R1165" s="112"/>
      <c r="S1165" s="112"/>
      <c r="T1165" s="112"/>
      <c r="U1165" s="112"/>
      <c r="V1165" s="112"/>
      <c r="W1165" s="113"/>
      <c r="X1165" s="113"/>
      <c r="Y1165" s="113"/>
      <c r="Z1165" s="113"/>
      <c r="AA1165" s="113"/>
      <c r="AB1165" s="113"/>
      <c r="AC1165" s="113"/>
      <c r="AD1165" s="113"/>
      <c r="AE1165" s="112"/>
      <c r="AF1165" s="112"/>
      <c r="AG1165" s="112"/>
      <c r="AH1165" s="112"/>
      <c r="AI1165" s="112"/>
      <c r="AJ1165" s="112"/>
      <c r="AK1165" s="112"/>
      <c r="AL1165" s="112"/>
    </row>
    <row r="1166" spans="13:38" x14ac:dyDescent="0.35">
      <c r="M1166" s="112"/>
      <c r="N1166" s="112"/>
      <c r="O1166" s="112"/>
      <c r="P1166" s="112"/>
      <c r="Q1166" s="112"/>
      <c r="R1166" s="112"/>
      <c r="S1166" s="112"/>
      <c r="T1166" s="112"/>
      <c r="U1166" s="112"/>
      <c r="V1166" s="112"/>
      <c r="W1166" s="113"/>
      <c r="X1166" s="113"/>
      <c r="Y1166" s="113"/>
      <c r="Z1166" s="113"/>
      <c r="AA1166" s="113"/>
      <c r="AB1166" s="113"/>
      <c r="AC1166" s="113"/>
      <c r="AD1166" s="113"/>
      <c r="AE1166" s="112"/>
      <c r="AF1166" s="112"/>
      <c r="AG1166" s="112"/>
      <c r="AH1166" s="112"/>
      <c r="AI1166" s="112"/>
      <c r="AJ1166" s="112"/>
      <c r="AK1166" s="112"/>
      <c r="AL1166" s="112"/>
    </row>
    <row r="1167" spans="13:38" x14ac:dyDescent="0.35">
      <c r="M1167" s="112"/>
      <c r="N1167" s="112"/>
      <c r="O1167" s="112"/>
      <c r="P1167" s="112"/>
      <c r="Q1167" s="112"/>
      <c r="R1167" s="112"/>
      <c r="S1167" s="112"/>
      <c r="T1167" s="112"/>
      <c r="U1167" s="112"/>
      <c r="V1167" s="112"/>
      <c r="W1167" s="113"/>
      <c r="X1167" s="113"/>
      <c r="Y1167" s="113"/>
      <c r="Z1167" s="113"/>
      <c r="AA1167" s="113"/>
      <c r="AB1167" s="113"/>
      <c r="AC1167" s="113"/>
      <c r="AD1167" s="113"/>
      <c r="AE1167" s="112"/>
      <c r="AF1167" s="112"/>
      <c r="AG1167" s="112"/>
      <c r="AH1167" s="112"/>
      <c r="AI1167" s="112"/>
      <c r="AJ1167" s="112"/>
      <c r="AK1167" s="112"/>
      <c r="AL1167" s="112"/>
    </row>
    <row r="1168" spans="13:38" x14ac:dyDescent="0.35">
      <c r="M1168" s="112"/>
      <c r="N1168" s="112"/>
      <c r="O1168" s="112"/>
      <c r="P1168" s="112"/>
      <c r="Q1168" s="112"/>
      <c r="R1168" s="112"/>
      <c r="S1168" s="112"/>
      <c r="T1168" s="112"/>
      <c r="U1168" s="112"/>
      <c r="V1168" s="112"/>
      <c r="W1168" s="113"/>
      <c r="X1168" s="113"/>
      <c r="Y1168" s="113"/>
      <c r="Z1168" s="113"/>
      <c r="AA1168" s="113"/>
      <c r="AB1168" s="113"/>
      <c r="AC1168" s="113"/>
      <c r="AD1168" s="113"/>
      <c r="AE1168" s="112"/>
      <c r="AF1168" s="112"/>
      <c r="AG1168" s="112"/>
      <c r="AH1168" s="112"/>
      <c r="AI1168" s="112"/>
      <c r="AJ1168" s="112"/>
      <c r="AK1168" s="112"/>
      <c r="AL1168" s="112"/>
    </row>
    <row r="1169" spans="13:38" x14ac:dyDescent="0.35">
      <c r="M1169" s="112"/>
      <c r="N1169" s="112"/>
      <c r="O1169" s="112"/>
      <c r="P1169" s="112"/>
      <c r="Q1169" s="112"/>
      <c r="R1169" s="112"/>
      <c r="S1169" s="112"/>
      <c r="T1169" s="112"/>
      <c r="U1169" s="112"/>
      <c r="V1169" s="112"/>
      <c r="W1169" s="113"/>
      <c r="X1169" s="113"/>
      <c r="Y1169" s="113"/>
      <c r="Z1169" s="113"/>
      <c r="AA1169" s="113"/>
      <c r="AB1169" s="113"/>
      <c r="AC1169" s="113"/>
      <c r="AD1169" s="113"/>
      <c r="AE1169" s="112"/>
      <c r="AF1169" s="112"/>
      <c r="AG1169" s="112"/>
      <c r="AH1169" s="112"/>
      <c r="AI1169" s="112"/>
      <c r="AJ1169" s="112"/>
      <c r="AK1169" s="112"/>
      <c r="AL1169" s="112"/>
    </row>
    <row r="1170" spans="13:38" x14ac:dyDescent="0.35">
      <c r="M1170" s="112"/>
      <c r="N1170" s="112"/>
      <c r="O1170" s="112"/>
      <c r="P1170" s="112"/>
      <c r="Q1170" s="112"/>
      <c r="R1170" s="112"/>
      <c r="S1170" s="112"/>
      <c r="T1170" s="112"/>
      <c r="U1170" s="112"/>
      <c r="V1170" s="112"/>
      <c r="W1170" s="113"/>
      <c r="X1170" s="113"/>
      <c r="Y1170" s="113"/>
      <c r="Z1170" s="113"/>
      <c r="AA1170" s="113"/>
      <c r="AB1170" s="113"/>
      <c r="AC1170" s="113"/>
      <c r="AD1170" s="113"/>
      <c r="AE1170" s="112"/>
      <c r="AF1170" s="112"/>
      <c r="AG1170" s="112"/>
      <c r="AH1170" s="112"/>
      <c r="AI1170" s="112"/>
      <c r="AJ1170" s="112"/>
      <c r="AK1170" s="112"/>
      <c r="AL1170" s="112"/>
    </row>
    <row r="1171" spans="13:38" x14ac:dyDescent="0.35">
      <c r="M1171" s="112"/>
      <c r="N1171" s="112"/>
      <c r="O1171" s="112"/>
      <c r="P1171" s="112"/>
      <c r="Q1171" s="112"/>
      <c r="R1171" s="112"/>
      <c r="S1171" s="112"/>
      <c r="T1171" s="112"/>
      <c r="U1171" s="112"/>
      <c r="V1171" s="112"/>
      <c r="W1171" s="113"/>
      <c r="X1171" s="113"/>
      <c r="Y1171" s="113"/>
      <c r="Z1171" s="113"/>
      <c r="AA1171" s="113"/>
      <c r="AB1171" s="113"/>
      <c r="AC1171" s="113"/>
      <c r="AD1171" s="113"/>
      <c r="AE1171" s="112"/>
      <c r="AF1171" s="112"/>
      <c r="AG1171" s="112"/>
      <c r="AH1171" s="112"/>
      <c r="AI1171" s="112"/>
      <c r="AJ1171" s="112"/>
      <c r="AK1171" s="112"/>
      <c r="AL1171" s="112"/>
    </row>
    <row r="1172" spans="13:38" x14ac:dyDescent="0.35">
      <c r="M1172" s="112"/>
      <c r="N1172" s="112"/>
      <c r="O1172" s="112"/>
      <c r="P1172" s="112"/>
      <c r="Q1172" s="112"/>
      <c r="R1172" s="112"/>
      <c r="S1172" s="112"/>
      <c r="T1172" s="112"/>
      <c r="U1172" s="112"/>
      <c r="V1172" s="112"/>
      <c r="W1172" s="113"/>
      <c r="X1172" s="113"/>
      <c r="Y1172" s="113"/>
      <c r="Z1172" s="113"/>
      <c r="AA1172" s="113"/>
      <c r="AB1172" s="113"/>
      <c r="AC1172" s="113"/>
      <c r="AD1172" s="113"/>
      <c r="AE1172" s="112"/>
      <c r="AF1172" s="112"/>
      <c r="AG1172" s="112"/>
      <c r="AH1172" s="112"/>
      <c r="AI1172" s="112"/>
      <c r="AJ1172" s="112"/>
      <c r="AK1172" s="112"/>
      <c r="AL1172" s="112"/>
    </row>
    <row r="1173" spans="13:38" x14ac:dyDescent="0.35">
      <c r="M1173" s="112"/>
      <c r="N1173" s="112"/>
      <c r="O1173" s="112"/>
      <c r="P1173" s="112"/>
      <c r="Q1173" s="112"/>
      <c r="R1173" s="112"/>
      <c r="S1173" s="112"/>
      <c r="T1173" s="112"/>
      <c r="U1173" s="112"/>
      <c r="V1173" s="112"/>
      <c r="W1173" s="113"/>
      <c r="X1173" s="113"/>
      <c r="Y1173" s="113"/>
      <c r="Z1173" s="113"/>
      <c r="AA1173" s="113"/>
      <c r="AB1173" s="113"/>
      <c r="AC1173" s="113"/>
      <c r="AD1173" s="113"/>
      <c r="AE1173" s="112"/>
      <c r="AF1173" s="112"/>
      <c r="AG1173" s="112"/>
      <c r="AH1173" s="112"/>
      <c r="AI1173" s="112"/>
      <c r="AJ1173" s="112"/>
      <c r="AK1173" s="112"/>
      <c r="AL1173" s="112"/>
    </row>
    <row r="1174" spans="13:38" x14ac:dyDescent="0.35">
      <c r="M1174" s="112"/>
      <c r="N1174" s="112"/>
      <c r="O1174" s="112"/>
      <c r="P1174" s="112"/>
      <c r="Q1174" s="112"/>
      <c r="R1174" s="112"/>
      <c r="S1174" s="112"/>
      <c r="T1174" s="112"/>
      <c r="U1174" s="112"/>
      <c r="V1174" s="112"/>
      <c r="W1174" s="113"/>
      <c r="X1174" s="113"/>
      <c r="Y1174" s="113"/>
      <c r="Z1174" s="113"/>
      <c r="AA1174" s="113"/>
      <c r="AB1174" s="113"/>
      <c r="AC1174" s="113"/>
      <c r="AD1174" s="113"/>
      <c r="AE1174" s="112"/>
      <c r="AF1174" s="112"/>
      <c r="AG1174" s="112"/>
      <c r="AH1174" s="112"/>
      <c r="AI1174" s="112"/>
      <c r="AJ1174" s="112"/>
      <c r="AK1174" s="112"/>
      <c r="AL1174" s="112"/>
    </row>
    <row r="1175" spans="13:38" x14ac:dyDescent="0.35">
      <c r="M1175" s="112"/>
      <c r="N1175" s="112"/>
      <c r="O1175" s="112"/>
      <c r="P1175" s="112"/>
      <c r="Q1175" s="112"/>
      <c r="R1175" s="112"/>
      <c r="S1175" s="112"/>
      <c r="T1175" s="112"/>
      <c r="U1175" s="112"/>
      <c r="V1175" s="112"/>
      <c r="W1175" s="113"/>
      <c r="X1175" s="113"/>
      <c r="Y1175" s="113"/>
      <c r="Z1175" s="113"/>
      <c r="AA1175" s="113"/>
      <c r="AB1175" s="113"/>
      <c r="AC1175" s="113"/>
      <c r="AD1175" s="113"/>
      <c r="AE1175" s="112"/>
      <c r="AF1175" s="112"/>
      <c r="AG1175" s="112"/>
      <c r="AH1175" s="112"/>
      <c r="AI1175" s="112"/>
      <c r="AJ1175" s="112"/>
      <c r="AK1175" s="112"/>
      <c r="AL1175" s="112"/>
    </row>
    <row r="1176" spans="13:38" x14ac:dyDescent="0.35">
      <c r="M1176" s="112"/>
      <c r="N1176" s="112"/>
      <c r="O1176" s="112"/>
      <c r="P1176" s="112"/>
      <c r="Q1176" s="112"/>
      <c r="R1176" s="112"/>
      <c r="S1176" s="112"/>
      <c r="T1176" s="112"/>
      <c r="U1176" s="112"/>
      <c r="V1176" s="112"/>
      <c r="W1176" s="113"/>
      <c r="X1176" s="113"/>
      <c r="Y1176" s="113"/>
      <c r="Z1176" s="113"/>
      <c r="AA1176" s="113"/>
      <c r="AB1176" s="113"/>
      <c r="AC1176" s="113"/>
      <c r="AD1176" s="113"/>
      <c r="AE1176" s="112"/>
      <c r="AF1176" s="112"/>
      <c r="AG1176" s="112"/>
      <c r="AH1176" s="112"/>
      <c r="AI1176" s="112"/>
      <c r="AJ1176" s="112"/>
      <c r="AK1176" s="112"/>
      <c r="AL1176" s="112"/>
    </row>
    <row r="1177" spans="13:38" x14ac:dyDescent="0.35">
      <c r="M1177" s="112"/>
      <c r="N1177" s="112"/>
      <c r="O1177" s="112"/>
      <c r="P1177" s="112"/>
      <c r="Q1177" s="112"/>
      <c r="R1177" s="112"/>
      <c r="S1177" s="112"/>
      <c r="T1177" s="112"/>
      <c r="U1177" s="112"/>
      <c r="V1177" s="112"/>
      <c r="W1177" s="113"/>
      <c r="X1177" s="113"/>
      <c r="Y1177" s="113"/>
      <c r="Z1177" s="113"/>
      <c r="AA1177" s="113"/>
      <c r="AB1177" s="113"/>
      <c r="AC1177" s="113"/>
      <c r="AD1177" s="113"/>
      <c r="AE1177" s="112"/>
      <c r="AF1177" s="112"/>
      <c r="AG1177" s="112"/>
      <c r="AH1177" s="112"/>
      <c r="AI1177" s="112"/>
      <c r="AJ1177" s="112"/>
      <c r="AK1177" s="112"/>
      <c r="AL1177" s="112"/>
    </row>
    <row r="1178" spans="13:38" x14ac:dyDescent="0.35">
      <c r="M1178" s="112"/>
      <c r="N1178" s="112"/>
      <c r="O1178" s="112"/>
      <c r="P1178" s="112"/>
      <c r="Q1178" s="112"/>
      <c r="R1178" s="112"/>
      <c r="S1178" s="112"/>
      <c r="T1178" s="112"/>
      <c r="U1178" s="112"/>
      <c r="V1178" s="112"/>
      <c r="W1178" s="113"/>
      <c r="X1178" s="113"/>
      <c r="Y1178" s="113"/>
      <c r="Z1178" s="113"/>
      <c r="AA1178" s="113"/>
      <c r="AB1178" s="113"/>
      <c r="AC1178" s="113"/>
      <c r="AD1178" s="113"/>
      <c r="AE1178" s="112"/>
      <c r="AF1178" s="112"/>
      <c r="AG1178" s="112"/>
      <c r="AH1178" s="112"/>
      <c r="AI1178" s="112"/>
      <c r="AJ1178" s="112"/>
      <c r="AK1178" s="112"/>
      <c r="AL1178" s="112"/>
    </row>
    <row r="1179" spans="13:38" x14ac:dyDescent="0.35">
      <c r="M1179" s="112"/>
      <c r="N1179" s="112"/>
      <c r="O1179" s="112"/>
      <c r="P1179" s="112"/>
      <c r="Q1179" s="112"/>
      <c r="R1179" s="112"/>
      <c r="S1179" s="112"/>
      <c r="T1179" s="112"/>
      <c r="U1179" s="112"/>
      <c r="V1179" s="112"/>
      <c r="W1179" s="113"/>
      <c r="X1179" s="113"/>
      <c r="Y1179" s="113"/>
      <c r="Z1179" s="113"/>
      <c r="AA1179" s="113"/>
      <c r="AB1179" s="113"/>
      <c r="AC1179" s="113"/>
      <c r="AD1179" s="113"/>
      <c r="AE1179" s="112"/>
      <c r="AF1179" s="112"/>
      <c r="AG1179" s="112"/>
      <c r="AH1179" s="112"/>
      <c r="AI1179" s="112"/>
      <c r="AJ1179" s="112"/>
      <c r="AK1179" s="112"/>
      <c r="AL1179" s="112"/>
    </row>
    <row r="1180" spans="13:38" x14ac:dyDescent="0.35">
      <c r="M1180" s="112"/>
      <c r="N1180" s="112"/>
      <c r="O1180" s="112"/>
      <c r="P1180" s="112"/>
      <c r="Q1180" s="112"/>
      <c r="R1180" s="112"/>
      <c r="S1180" s="112"/>
      <c r="T1180" s="112"/>
      <c r="U1180" s="112"/>
      <c r="V1180" s="112"/>
      <c r="W1180" s="113"/>
      <c r="X1180" s="113"/>
      <c r="Y1180" s="113"/>
      <c r="Z1180" s="113"/>
      <c r="AA1180" s="113"/>
      <c r="AB1180" s="113"/>
      <c r="AC1180" s="113"/>
      <c r="AD1180" s="113"/>
      <c r="AE1180" s="112"/>
      <c r="AF1180" s="112"/>
      <c r="AG1180" s="112"/>
      <c r="AH1180" s="112"/>
      <c r="AI1180" s="112"/>
      <c r="AJ1180" s="112"/>
      <c r="AK1180" s="112"/>
      <c r="AL1180" s="112"/>
    </row>
    <row r="1181" spans="13:38" x14ac:dyDescent="0.35">
      <c r="M1181" s="112"/>
      <c r="N1181" s="112"/>
      <c r="O1181" s="112"/>
      <c r="P1181" s="112"/>
      <c r="Q1181" s="112"/>
      <c r="R1181" s="112"/>
      <c r="S1181" s="112"/>
      <c r="T1181" s="112"/>
      <c r="U1181" s="112"/>
      <c r="V1181" s="112"/>
      <c r="W1181" s="113"/>
      <c r="X1181" s="113"/>
      <c r="Y1181" s="113"/>
      <c r="Z1181" s="113"/>
      <c r="AA1181" s="113"/>
      <c r="AB1181" s="113"/>
      <c r="AC1181" s="113"/>
      <c r="AD1181" s="113"/>
      <c r="AE1181" s="112"/>
      <c r="AF1181" s="112"/>
      <c r="AG1181" s="112"/>
      <c r="AH1181" s="112"/>
      <c r="AI1181" s="112"/>
      <c r="AJ1181" s="112"/>
      <c r="AK1181" s="112"/>
      <c r="AL1181" s="112"/>
    </row>
    <row r="1182" spans="13:38" x14ac:dyDescent="0.35">
      <c r="M1182" s="112"/>
      <c r="N1182" s="112"/>
      <c r="O1182" s="112"/>
      <c r="P1182" s="112"/>
      <c r="Q1182" s="112"/>
      <c r="R1182" s="112"/>
      <c r="S1182" s="112"/>
      <c r="T1182" s="112"/>
      <c r="U1182" s="112"/>
      <c r="V1182" s="112"/>
      <c r="W1182" s="113"/>
      <c r="X1182" s="113"/>
      <c r="Y1182" s="113"/>
      <c r="Z1182" s="113"/>
      <c r="AA1182" s="113"/>
      <c r="AB1182" s="113"/>
      <c r="AC1182" s="113"/>
      <c r="AD1182" s="113"/>
      <c r="AE1182" s="112"/>
      <c r="AF1182" s="112"/>
      <c r="AG1182" s="112"/>
      <c r="AH1182" s="112"/>
      <c r="AI1182" s="112"/>
      <c r="AJ1182" s="112"/>
      <c r="AK1182" s="112"/>
      <c r="AL1182" s="112"/>
    </row>
    <row r="1183" spans="13:38" x14ac:dyDescent="0.35">
      <c r="M1183" s="112"/>
      <c r="N1183" s="112"/>
      <c r="O1183" s="112"/>
      <c r="P1183" s="112"/>
      <c r="Q1183" s="112"/>
      <c r="R1183" s="112"/>
      <c r="S1183" s="112"/>
      <c r="T1183" s="112"/>
      <c r="U1183" s="112"/>
      <c r="V1183" s="112"/>
      <c r="W1183" s="113"/>
      <c r="X1183" s="113"/>
      <c r="Y1183" s="113"/>
      <c r="Z1183" s="113"/>
      <c r="AA1183" s="113"/>
      <c r="AB1183" s="113"/>
      <c r="AC1183" s="113"/>
      <c r="AD1183" s="113"/>
      <c r="AE1183" s="112"/>
      <c r="AF1183" s="112"/>
      <c r="AG1183" s="112"/>
      <c r="AH1183" s="112"/>
      <c r="AI1183" s="112"/>
      <c r="AJ1183" s="112"/>
      <c r="AK1183" s="112"/>
      <c r="AL1183" s="112"/>
    </row>
    <row r="1184" spans="13:38" x14ac:dyDescent="0.35">
      <c r="M1184" s="112"/>
      <c r="N1184" s="112"/>
      <c r="O1184" s="112"/>
      <c r="P1184" s="112"/>
      <c r="Q1184" s="112"/>
      <c r="R1184" s="112"/>
      <c r="S1184" s="112"/>
      <c r="T1184" s="112"/>
      <c r="U1184" s="112"/>
      <c r="V1184" s="112"/>
      <c r="W1184" s="113"/>
      <c r="X1184" s="113"/>
      <c r="Y1184" s="113"/>
      <c r="Z1184" s="113"/>
      <c r="AA1184" s="113"/>
      <c r="AB1184" s="113"/>
      <c r="AC1184" s="113"/>
      <c r="AD1184" s="113"/>
      <c r="AE1184" s="112"/>
      <c r="AF1184" s="112"/>
      <c r="AG1184" s="112"/>
      <c r="AH1184" s="112"/>
      <c r="AI1184" s="112"/>
      <c r="AJ1184" s="112"/>
      <c r="AK1184" s="112"/>
      <c r="AL1184" s="112"/>
    </row>
    <row r="1185" spans="13:38" x14ac:dyDescent="0.35">
      <c r="M1185" s="112"/>
      <c r="N1185" s="112"/>
      <c r="O1185" s="112"/>
      <c r="P1185" s="112"/>
      <c r="Q1185" s="112"/>
      <c r="R1185" s="112"/>
      <c r="S1185" s="112"/>
      <c r="T1185" s="112"/>
      <c r="U1185" s="112"/>
      <c r="V1185" s="112"/>
      <c r="W1185" s="113"/>
      <c r="X1185" s="113"/>
      <c r="Y1185" s="113"/>
      <c r="Z1185" s="113"/>
      <c r="AA1185" s="113"/>
      <c r="AB1185" s="113"/>
      <c r="AC1185" s="113"/>
      <c r="AD1185" s="113"/>
      <c r="AE1185" s="112"/>
      <c r="AF1185" s="112"/>
      <c r="AG1185" s="112"/>
      <c r="AH1185" s="112"/>
      <c r="AI1185" s="112"/>
      <c r="AJ1185" s="112"/>
      <c r="AK1185" s="112"/>
      <c r="AL1185" s="112"/>
    </row>
    <row r="1186" spans="13:38" x14ac:dyDescent="0.35">
      <c r="M1186" s="112"/>
      <c r="N1186" s="112"/>
      <c r="O1186" s="112"/>
      <c r="P1186" s="112"/>
      <c r="Q1186" s="112"/>
      <c r="R1186" s="112"/>
      <c r="S1186" s="112"/>
      <c r="T1186" s="112"/>
      <c r="U1186" s="112"/>
      <c r="V1186" s="112"/>
      <c r="W1186" s="113"/>
      <c r="X1186" s="113"/>
      <c r="Y1186" s="113"/>
      <c r="Z1186" s="113"/>
      <c r="AA1186" s="113"/>
      <c r="AB1186" s="113"/>
      <c r="AC1186" s="113"/>
      <c r="AD1186" s="113"/>
      <c r="AE1186" s="112"/>
      <c r="AF1186" s="112"/>
      <c r="AG1186" s="112"/>
      <c r="AH1186" s="112"/>
      <c r="AI1186" s="112"/>
      <c r="AJ1186" s="112"/>
      <c r="AK1186" s="112"/>
      <c r="AL1186" s="112"/>
    </row>
    <row r="1187" spans="13:38" x14ac:dyDescent="0.35">
      <c r="M1187" s="112"/>
      <c r="N1187" s="112"/>
      <c r="O1187" s="112"/>
      <c r="P1187" s="112"/>
      <c r="Q1187" s="112"/>
      <c r="R1187" s="112"/>
      <c r="S1187" s="112"/>
      <c r="T1187" s="112"/>
      <c r="U1187" s="112"/>
      <c r="V1187" s="112"/>
      <c r="W1187" s="113"/>
      <c r="X1187" s="113"/>
      <c r="Y1187" s="113"/>
      <c r="Z1187" s="113"/>
      <c r="AA1187" s="113"/>
      <c r="AB1187" s="113"/>
      <c r="AC1187" s="113"/>
      <c r="AD1187" s="113"/>
      <c r="AE1187" s="112"/>
      <c r="AF1187" s="112"/>
      <c r="AG1187" s="112"/>
      <c r="AH1187" s="112"/>
      <c r="AI1187" s="112"/>
      <c r="AJ1187" s="112"/>
      <c r="AK1187" s="112"/>
      <c r="AL1187" s="112"/>
    </row>
    <row r="1188" spans="13:38" x14ac:dyDescent="0.35">
      <c r="M1188" s="112"/>
      <c r="N1188" s="112"/>
      <c r="O1188" s="112"/>
      <c r="P1188" s="112"/>
      <c r="Q1188" s="112"/>
      <c r="R1188" s="112"/>
      <c r="S1188" s="112"/>
      <c r="T1188" s="112"/>
      <c r="U1188" s="112"/>
      <c r="V1188" s="112"/>
      <c r="W1188" s="113"/>
      <c r="X1188" s="113"/>
      <c r="Y1188" s="113"/>
      <c r="Z1188" s="113"/>
      <c r="AA1188" s="113"/>
      <c r="AB1188" s="113"/>
      <c r="AC1188" s="113"/>
      <c r="AD1188" s="113"/>
      <c r="AE1188" s="112"/>
      <c r="AF1188" s="112"/>
      <c r="AG1188" s="112"/>
      <c r="AH1188" s="112"/>
      <c r="AI1188" s="112"/>
      <c r="AJ1188" s="112"/>
      <c r="AK1188" s="112"/>
      <c r="AL1188" s="112"/>
    </row>
    <row r="1189" spans="13:38" x14ac:dyDescent="0.35">
      <c r="M1189" s="112"/>
      <c r="N1189" s="112"/>
      <c r="O1189" s="112"/>
      <c r="P1189" s="112"/>
      <c r="Q1189" s="112"/>
      <c r="R1189" s="112"/>
      <c r="S1189" s="112"/>
      <c r="T1189" s="112"/>
      <c r="U1189" s="112"/>
      <c r="V1189" s="112"/>
      <c r="W1189" s="113"/>
      <c r="X1189" s="113"/>
      <c r="Y1189" s="113"/>
      <c r="Z1189" s="113"/>
      <c r="AA1189" s="113"/>
      <c r="AB1189" s="113"/>
      <c r="AC1189" s="113"/>
      <c r="AD1189" s="113"/>
      <c r="AE1189" s="112"/>
      <c r="AF1189" s="112"/>
      <c r="AG1189" s="112"/>
      <c r="AH1189" s="112"/>
      <c r="AI1189" s="112"/>
      <c r="AJ1189" s="112"/>
      <c r="AK1189" s="112"/>
      <c r="AL1189" s="112"/>
    </row>
    <row r="1190" spans="13:38" x14ac:dyDescent="0.35">
      <c r="M1190" s="112"/>
      <c r="N1190" s="112"/>
      <c r="O1190" s="112"/>
      <c r="P1190" s="112"/>
      <c r="Q1190" s="112"/>
      <c r="R1190" s="112"/>
      <c r="S1190" s="112"/>
      <c r="T1190" s="112"/>
      <c r="U1190" s="112"/>
      <c r="V1190" s="112"/>
      <c r="W1190" s="113"/>
      <c r="X1190" s="113"/>
      <c r="Y1190" s="113"/>
      <c r="Z1190" s="113"/>
      <c r="AA1190" s="113"/>
      <c r="AB1190" s="113"/>
      <c r="AC1190" s="113"/>
      <c r="AD1190" s="113"/>
      <c r="AE1190" s="112"/>
      <c r="AF1190" s="112"/>
      <c r="AG1190" s="112"/>
      <c r="AH1190" s="112"/>
      <c r="AI1190" s="112"/>
      <c r="AJ1190" s="112"/>
      <c r="AK1190" s="112"/>
      <c r="AL1190" s="112"/>
    </row>
    <row r="1191" spans="13:38" x14ac:dyDescent="0.35">
      <c r="M1191" s="112"/>
      <c r="N1191" s="112"/>
      <c r="O1191" s="112"/>
      <c r="P1191" s="112"/>
      <c r="Q1191" s="112"/>
      <c r="R1191" s="112"/>
      <c r="S1191" s="112"/>
      <c r="T1191" s="112"/>
      <c r="U1191" s="112"/>
      <c r="V1191" s="112"/>
      <c r="W1191" s="113"/>
      <c r="X1191" s="113"/>
      <c r="Y1191" s="113"/>
      <c r="Z1191" s="113"/>
      <c r="AA1191" s="113"/>
      <c r="AB1191" s="113"/>
      <c r="AC1191" s="113"/>
      <c r="AD1191" s="113"/>
      <c r="AE1191" s="112"/>
      <c r="AF1191" s="112"/>
      <c r="AG1191" s="112"/>
      <c r="AH1191" s="112"/>
      <c r="AI1191" s="112"/>
      <c r="AJ1191" s="112"/>
      <c r="AK1191" s="112"/>
      <c r="AL1191" s="112"/>
    </row>
    <row r="1192" spans="13:38" x14ac:dyDescent="0.35">
      <c r="M1192" s="112"/>
      <c r="N1192" s="112"/>
      <c r="O1192" s="112"/>
      <c r="P1192" s="112"/>
      <c r="Q1192" s="112"/>
      <c r="R1192" s="112"/>
      <c r="S1192" s="112"/>
      <c r="T1192" s="112"/>
      <c r="U1192" s="112"/>
      <c r="V1192" s="112"/>
      <c r="W1192" s="113"/>
      <c r="X1192" s="113"/>
      <c r="Y1192" s="113"/>
      <c r="Z1192" s="113"/>
      <c r="AA1192" s="113"/>
      <c r="AB1192" s="113"/>
      <c r="AC1192" s="113"/>
      <c r="AD1192" s="113"/>
      <c r="AE1192" s="112"/>
      <c r="AF1192" s="112"/>
      <c r="AG1192" s="112"/>
      <c r="AH1192" s="112"/>
      <c r="AI1192" s="112"/>
      <c r="AJ1192" s="112"/>
      <c r="AK1192" s="112"/>
      <c r="AL1192" s="112"/>
    </row>
    <row r="1193" spans="13:38" x14ac:dyDescent="0.35">
      <c r="M1193" s="112"/>
      <c r="N1193" s="112"/>
      <c r="O1193" s="112"/>
      <c r="P1193" s="112"/>
      <c r="Q1193" s="112"/>
      <c r="R1193" s="112"/>
      <c r="S1193" s="112"/>
      <c r="T1193" s="112"/>
      <c r="U1193" s="112"/>
      <c r="V1193" s="112"/>
      <c r="W1193" s="113"/>
      <c r="X1193" s="113"/>
      <c r="Y1193" s="113"/>
      <c r="Z1193" s="113"/>
      <c r="AA1193" s="113"/>
      <c r="AB1193" s="113"/>
      <c r="AC1193" s="113"/>
      <c r="AD1193" s="113"/>
      <c r="AE1193" s="112"/>
      <c r="AF1193" s="112"/>
      <c r="AG1193" s="112"/>
      <c r="AH1193" s="112"/>
      <c r="AI1193" s="112"/>
      <c r="AJ1193" s="112"/>
      <c r="AK1193" s="112"/>
      <c r="AL1193" s="112"/>
    </row>
    <row r="1194" spans="13:38" x14ac:dyDescent="0.35">
      <c r="M1194" s="112"/>
      <c r="N1194" s="112"/>
      <c r="O1194" s="112"/>
      <c r="P1194" s="112"/>
      <c r="Q1194" s="112"/>
      <c r="R1194" s="112"/>
      <c r="S1194" s="112"/>
      <c r="T1194" s="112"/>
      <c r="U1194" s="112"/>
      <c r="V1194" s="112"/>
      <c r="W1194" s="113"/>
      <c r="X1194" s="113"/>
      <c r="Y1194" s="113"/>
      <c r="Z1194" s="113"/>
      <c r="AA1194" s="113"/>
      <c r="AB1194" s="113"/>
      <c r="AC1194" s="113"/>
      <c r="AD1194" s="113"/>
      <c r="AE1194" s="112"/>
      <c r="AF1194" s="112"/>
      <c r="AG1194" s="112"/>
      <c r="AH1194" s="112"/>
      <c r="AI1194" s="112"/>
      <c r="AJ1194" s="112"/>
      <c r="AK1194" s="112"/>
      <c r="AL1194" s="112"/>
    </row>
    <row r="1195" spans="13:38" x14ac:dyDescent="0.35">
      <c r="M1195" s="112"/>
      <c r="N1195" s="112"/>
      <c r="O1195" s="112"/>
      <c r="P1195" s="112"/>
      <c r="Q1195" s="112"/>
      <c r="R1195" s="112"/>
      <c r="S1195" s="112"/>
      <c r="T1195" s="112"/>
      <c r="U1195" s="112"/>
      <c r="V1195" s="112"/>
      <c r="W1195" s="113"/>
      <c r="X1195" s="113"/>
      <c r="Y1195" s="113"/>
      <c r="Z1195" s="113"/>
      <c r="AA1195" s="113"/>
      <c r="AB1195" s="113"/>
      <c r="AC1195" s="113"/>
      <c r="AD1195" s="113"/>
      <c r="AE1195" s="112"/>
      <c r="AF1195" s="112"/>
      <c r="AG1195" s="112"/>
      <c r="AH1195" s="112"/>
      <c r="AI1195" s="112"/>
      <c r="AJ1195" s="112"/>
      <c r="AK1195" s="112"/>
      <c r="AL1195" s="112"/>
    </row>
    <row r="1196" spans="13:38" x14ac:dyDescent="0.35">
      <c r="M1196" s="112"/>
      <c r="N1196" s="112"/>
      <c r="O1196" s="112"/>
      <c r="P1196" s="112"/>
      <c r="Q1196" s="112"/>
      <c r="R1196" s="112"/>
      <c r="S1196" s="112"/>
      <c r="T1196" s="112"/>
      <c r="U1196" s="112"/>
      <c r="V1196" s="112"/>
      <c r="W1196" s="113"/>
      <c r="X1196" s="113"/>
      <c r="Y1196" s="113"/>
      <c r="Z1196" s="113"/>
      <c r="AA1196" s="113"/>
      <c r="AB1196" s="113"/>
      <c r="AC1196" s="113"/>
      <c r="AD1196" s="113"/>
      <c r="AE1196" s="112"/>
      <c r="AF1196" s="112"/>
      <c r="AG1196" s="112"/>
      <c r="AH1196" s="112"/>
      <c r="AI1196" s="112"/>
      <c r="AJ1196" s="112"/>
      <c r="AK1196" s="112"/>
      <c r="AL1196" s="112"/>
    </row>
    <row r="1197" spans="13:38" x14ac:dyDescent="0.35">
      <c r="M1197" s="112"/>
      <c r="N1197" s="112"/>
      <c r="O1197" s="112"/>
      <c r="P1197" s="112"/>
      <c r="Q1197" s="112"/>
      <c r="R1197" s="112"/>
      <c r="S1197" s="112"/>
      <c r="T1197" s="112"/>
      <c r="U1197" s="112"/>
      <c r="V1197" s="112"/>
      <c r="W1197" s="113"/>
      <c r="X1197" s="113"/>
      <c r="Y1197" s="113"/>
      <c r="Z1197" s="113"/>
      <c r="AA1197" s="113"/>
      <c r="AB1197" s="113"/>
      <c r="AC1197" s="113"/>
      <c r="AD1197" s="113"/>
      <c r="AE1197" s="112"/>
      <c r="AF1197" s="112"/>
      <c r="AG1197" s="112"/>
      <c r="AH1197" s="112"/>
      <c r="AI1197" s="112"/>
      <c r="AJ1197" s="112"/>
      <c r="AK1197" s="112"/>
      <c r="AL1197" s="112"/>
    </row>
    <row r="1198" spans="13:38" x14ac:dyDescent="0.35">
      <c r="M1198" s="112"/>
      <c r="N1198" s="112"/>
      <c r="O1198" s="112"/>
      <c r="P1198" s="112"/>
      <c r="Q1198" s="112"/>
      <c r="R1198" s="112"/>
      <c r="S1198" s="112"/>
      <c r="T1198" s="112"/>
      <c r="U1198" s="112"/>
      <c r="V1198" s="112"/>
      <c r="W1198" s="113"/>
      <c r="X1198" s="113"/>
      <c r="Y1198" s="113"/>
      <c r="Z1198" s="113"/>
      <c r="AA1198" s="113"/>
      <c r="AB1198" s="113"/>
      <c r="AC1198" s="113"/>
      <c r="AD1198" s="113"/>
      <c r="AE1198" s="112"/>
      <c r="AF1198" s="112"/>
      <c r="AG1198" s="112"/>
      <c r="AH1198" s="112"/>
      <c r="AI1198" s="112"/>
      <c r="AJ1198" s="112"/>
      <c r="AK1198" s="112"/>
      <c r="AL1198" s="112"/>
    </row>
    <row r="1199" spans="13:38" x14ac:dyDescent="0.35">
      <c r="M1199" s="112"/>
      <c r="N1199" s="112"/>
      <c r="O1199" s="112"/>
      <c r="P1199" s="112"/>
      <c r="Q1199" s="112"/>
      <c r="R1199" s="112"/>
      <c r="S1199" s="112"/>
      <c r="T1199" s="112"/>
      <c r="U1199" s="112"/>
      <c r="V1199" s="112"/>
      <c r="W1199" s="113"/>
      <c r="X1199" s="113"/>
      <c r="Y1199" s="113"/>
      <c r="Z1199" s="113"/>
      <c r="AA1199" s="113"/>
      <c r="AB1199" s="113"/>
      <c r="AC1199" s="113"/>
      <c r="AD1199" s="113"/>
      <c r="AE1199" s="112"/>
      <c r="AF1199" s="112"/>
      <c r="AG1199" s="112"/>
      <c r="AH1199" s="112"/>
      <c r="AI1199" s="112"/>
      <c r="AJ1199" s="112"/>
      <c r="AK1199" s="112"/>
      <c r="AL1199" s="112"/>
    </row>
    <row r="1200" spans="13:38" x14ac:dyDescent="0.35">
      <c r="M1200" s="112"/>
      <c r="N1200" s="112"/>
      <c r="O1200" s="112"/>
      <c r="P1200" s="112"/>
      <c r="Q1200" s="112"/>
      <c r="R1200" s="112"/>
      <c r="S1200" s="112"/>
      <c r="T1200" s="112"/>
      <c r="U1200" s="112"/>
      <c r="V1200" s="112"/>
      <c r="W1200" s="113"/>
      <c r="X1200" s="113"/>
      <c r="Y1200" s="113"/>
      <c r="Z1200" s="113"/>
      <c r="AA1200" s="113"/>
      <c r="AB1200" s="113"/>
      <c r="AC1200" s="113"/>
      <c r="AD1200" s="113"/>
      <c r="AE1200" s="112"/>
      <c r="AF1200" s="112"/>
      <c r="AG1200" s="112"/>
      <c r="AH1200" s="112"/>
      <c r="AI1200" s="112"/>
      <c r="AJ1200" s="112"/>
      <c r="AK1200" s="112"/>
      <c r="AL1200" s="112"/>
    </row>
    <row r="1201" spans="13:38" x14ac:dyDescent="0.35">
      <c r="M1201" s="112"/>
      <c r="N1201" s="112"/>
      <c r="O1201" s="112"/>
      <c r="P1201" s="112"/>
      <c r="Q1201" s="112"/>
      <c r="R1201" s="112"/>
      <c r="S1201" s="112"/>
      <c r="T1201" s="112"/>
      <c r="U1201" s="112"/>
      <c r="V1201" s="112"/>
      <c r="W1201" s="113"/>
      <c r="X1201" s="113"/>
      <c r="Y1201" s="113"/>
      <c r="Z1201" s="113"/>
      <c r="AA1201" s="113"/>
      <c r="AB1201" s="113"/>
      <c r="AC1201" s="113"/>
      <c r="AD1201" s="113"/>
      <c r="AE1201" s="112"/>
      <c r="AF1201" s="112"/>
      <c r="AG1201" s="112"/>
      <c r="AH1201" s="112"/>
      <c r="AI1201" s="112"/>
      <c r="AJ1201" s="112"/>
      <c r="AK1201" s="112"/>
      <c r="AL1201" s="112"/>
    </row>
    <row r="1202" spans="13:38" x14ac:dyDescent="0.35">
      <c r="M1202" s="112"/>
      <c r="N1202" s="112"/>
      <c r="O1202" s="112"/>
      <c r="P1202" s="112"/>
      <c r="Q1202" s="112"/>
      <c r="R1202" s="112"/>
      <c r="S1202" s="112"/>
      <c r="T1202" s="112"/>
      <c r="U1202" s="112"/>
      <c r="V1202" s="112"/>
      <c r="W1202" s="113"/>
      <c r="X1202" s="113"/>
      <c r="Y1202" s="113"/>
      <c r="Z1202" s="113"/>
      <c r="AA1202" s="113"/>
      <c r="AB1202" s="113"/>
      <c r="AC1202" s="113"/>
      <c r="AD1202" s="113"/>
      <c r="AE1202" s="112"/>
      <c r="AF1202" s="112"/>
      <c r="AG1202" s="112"/>
      <c r="AH1202" s="112"/>
      <c r="AI1202" s="112"/>
      <c r="AJ1202" s="112"/>
      <c r="AK1202" s="112"/>
      <c r="AL1202" s="112"/>
    </row>
    <row r="1203" spans="13:38" x14ac:dyDescent="0.35">
      <c r="M1203" s="112"/>
      <c r="N1203" s="112"/>
      <c r="O1203" s="112"/>
      <c r="P1203" s="112"/>
      <c r="Q1203" s="112"/>
      <c r="R1203" s="112"/>
      <c r="S1203" s="112"/>
      <c r="T1203" s="112"/>
      <c r="U1203" s="112"/>
      <c r="V1203" s="112"/>
      <c r="W1203" s="113"/>
      <c r="X1203" s="113"/>
      <c r="Y1203" s="113"/>
      <c r="Z1203" s="113"/>
      <c r="AA1203" s="113"/>
      <c r="AB1203" s="113"/>
      <c r="AC1203" s="113"/>
      <c r="AD1203" s="113"/>
      <c r="AE1203" s="112"/>
      <c r="AF1203" s="112"/>
      <c r="AG1203" s="112"/>
      <c r="AH1203" s="112"/>
      <c r="AI1203" s="112"/>
      <c r="AJ1203" s="112"/>
      <c r="AK1203" s="112"/>
      <c r="AL1203" s="112"/>
    </row>
    <row r="1204" spans="13:38" x14ac:dyDescent="0.35">
      <c r="M1204" s="112"/>
      <c r="N1204" s="112"/>
      <c r="O1204" s="112"/>
      <c r="P1204" s="112"/>
      <c r="Q1204" s="112"/>
      <c r="R1204" s="112"/>
      <c r="S1204" s="112"/>
      <c r="T1204" s="112"/>
      <c r="U1204" s="112"/>
      <c r="V1204" s="112"/>
      <c r="W1204" s="113"/>
      <c r="X1204" s="113"/>
      <c r="Y1204" s="113"/>
      <c r="Z1204" s="113"/>
      <c r="AA1204" s="113"/>
      <c r="AB1204" s="113"/>
      <c r="AC1204" s="113"/>
      <c r="AD1204" s="113"/>
      <c r="AE1204" s="112"/>
      <c r="AF1204" s="112"/>
      <c r="AG1204" s="112"/>
      <c r="AH1204" s="112"/>
      <c r="AI1204" s="112"/>
      <c r="AJ1204" s="112"/>
      <c r="AK1204" s="112"/>
      <c r="AL1204" s="112"/>
    </row>
    <row r="1205" spans="13:38" x14ac:dyDescent="0.35">
      <c r="M1205" s="112"/>
      <c r="N1205" s="112"/>
      <c r="O1205" s="112"/>
      <c r="P1205" s="112"/>
      <c r="Q1205" s="112"/>
      <c r="R1205" s="112"/>
      <c r="S1205" s="112"/>
      <c r="T1205" s="112"/>
      <c r="U1205" s="112"/>
      <c r="V1205" s="112"/>
      <c r="W1205" s="113"/>
      <c r="X1205" s="113"/>
      <c r="Y1205" s="113"/>
      <c r="Z1205" s="113"/>
      <c r="AA1205" s="113"/>
      <c r="AB1205" s="113"/>
      <c r="AC1205" s="113"/>
      <c r="AD1205" s="113"/>
      <c r="AE1205" s="112"/>
      <c r="AF1205" s="112"/>
      <c r="AG1205" s="112"/>
      <c r="AH1205" s="112"/>
      <c r="AI1205" s="112"/>
      <c r="AJ1205" s="112"/>
      <c r="AK1205" s="112"/>
      <c r="AL1205" s="112"/>
    </row>
    <row r="1206" spans="13:38" x14ac:dyDescent="0.35">
      <c r="M1206" s="112"/>
      <c r="N1206" s="112"/>
      <c r="O1206" s="112"/>
      <c r="P1206" s="112"/>
      <c r="Q1206" s="112"/>
      <c r="R1206" s="112"/>
      <c r="S1206" s="112"/>
      <c r="T1206" s="112"/>
      <c r="U1206" s="112"/>
      <c r="V1206" s="112"/>
      <c r="W1206" s="113"/>
      <c r="X1206" s="113"/>
      <c r="Y1206" s="113"/>
      <c r="Z1206" s="113"/>
      <c r="AA1206" s="113"/>
      <c r="AB1206" s="113"/>
      <c r="AC1206" s="113"/>
      <c r="AD1206" s="113"/>
      <c r="AE1206" s="112"/>
      <c r="AF1206" s="112"/>
      <c r="AG1206" s="112"/>
      <c r="AH1206" s="112"/>
      <c r="AI1206" s="112"/>
      <c r="AJ1206" s="112"/>
      <c r="AK1206" s="112"/>
      <c r="AL1206" s="112"/>
    </row>
    <row r="1207" spans="13:38" x14ac:dyDescent="0.35">
      <c r="M1207" s="112"/>
      <c r="N1207" s="112"/>
      <c r="O1207" s="112"/>
      <c r="P1207" s="112"/>
      <c r="Q1207" s="112"/>
      <c r="R1207" s="112"/>
      <c r="S1207" s="112"/>
      <c r="T1207" s="112"/>
      <c r="U1207" s="112"/>
      <c r="V1207" s="112"/>
      <c r="W1207" s="113"/>
      <c r="X1207" s="113"/>
      <c r="Y1207" s="113"/>
      <c r="Z1207" s="113"/>
      <c r="AA1207" s="113"/>
      <c r="AB1207" s="113"/>
      <c r="AC1207" s="113"/>
      <c r="AD1207" s="113"/>
      <c r="AE1207" s="112"/>
      <c r="AF1207" s="112"/>
      <c r="AG1207" s="112"/>
      <c r="AH1207" s="112"/>
      <c r="AI1207" s="112"/>
      <c r="AJ1207" s="112"/>
      <c r="AK1207" s="112"/>
      <c r="AL1207" s="112"/>
    </row>
    <row r="1208" spans="13:38" x14ac:dyDescent="0.35">
      <c r="M1208" s="112"/>
      <c r="N1208" s="112"/>
      <c r="O1208" s="112"/>
      <c r="P1208" s="112"/>
      <c r="Q1208" s="112"/>
      <c r="R1208" s="112"/>
      <c r="S1208" s="112"/>
      <c r="T1208" s="112"/>
      <c r="U1208" s="112"/>
      <c r="V1208" s="112"/>
      <c r="W1208" s="113"/>
      <c r="X1208" s="113"/>
      <c r="Y1208" s="113"/>
      <c r="Z1208" s="113"/>
      <c r="AA1208" s="113"/>
      <c r="AB1208" s="113"/>
      <c r="AC1208" s="113"/>
      <c r="AD1208" s="113"/>
      <c r="AE1208" s="112"/>
      <c r="AF1208" s="112"/>
      <c r="AG1208" s="112"/>
      <c r="AH1208" s="112"/>
      <c r="AI1208" s="112"/>
      <c r="AJ1208" s="112"/>
      <c r="AK1208" s="112"/>
      <c r="AL1208" s="112"/>
    </row>
    <row r="1209" spans="13:38" x14ac:dyDescent="0.35">
      <c r="M1209" s="112"/>
      <c r="N1209" s="112"/>
      <c r="O1209" s="112"/>
      <c r="P1209" s="112"/>
      <c r="Q1209" s="112"/>
      <c r="R1209" s="112"/>
      <c r="S1209" s="112"/>
      <c r="T1209" s="112"/>
      <c r="U1209" s="112"/>
      <c r="V1209" s="112"/>
      <c r="W1209" s="113"/>
      <c r="X1209" s="113"/>
      <c r="Y1209" s="113"/>
      <c r="Z1209" s="113"/>
      <c r="AA1209" s="113"/>
      <c r="AB1209" s="113"/>
      <c r="AC1209" s="113"/>
      <c r="AD1209" s="113"/>
      <c r="AE1209" s="112"/>
      <c r="AF1209" s="112"/>
      <c r="AG1209" s="112"/>
      <c r="AH1209" s="112"/>
      <c r="AI1209" s="112"/>
      <c r="AJ1209" s="112"/>
      <c r="AK1209" s="112"/>
      <c r="AL1209" s="112"/>
    </row>
    <row r="1210" spans="13:38" x14ac:dyDescent="0.35">
      <c r="M1210" s="112"/>
      <c r="N1210" s="112"/>
      <c r="O1210" s="112"/>
      <c r="P1210" s="112"/>
      <c r="Q1210" s="112"/>
      <c r="R1210" s="112"/>
      <c r="S1210" s="112"/>
      <c r="T1210" s="112"/>
      <c r="U1210" s="112"/>
      <c r="V1210" s="112"/>
      <c r="W1210" s="113"/>
      <c r="X1210" s="113"/>
      <c r="Y1210" s="113"/>
      <c r="Z1210" s="113"/>
      <c r="AA1210" s="113"/>
      <c r="AB1210" s="113"/>
      <c r="AC1210" s="113"/>
      <c r="AD1210" s="113"/>
      <c r="AE1210" s="112"/>
      <c r="AF1210" s="112"/>
      <c r="AG1210" s="112"/>
      <c r="AH1210" s="112"/>
      <c r="AI1210" s="112"/>
      <c r="AJ1210" s="112"/>
      <c r="AK1210" s="112"/>
      <c r="AL1210" s="112"/>
    </row>
    <row r="1211" spans="13:38" x14ac:dyDescent="0.35">
      <c r="M1211" s="112"/>
      <c r="N1211" s="112"/>
      <c r="O1211" s="112"/>
      <c r="P1211" s="112"/>
      <c r="Q1211" s="112"/>
      <c r="R1211" s="112"/>
      <c r="S1211" s="112"/>
      <c r="T1211" s="112"/>
      <c r="U1211" s="112"/>
      <c r="V1211" s="112"/>
      <c r="W1211" s="113"/>
      <c r="X1211" s="113"/>
      <c r="Y1211" s="113"/>
      <c r="Z1211" s="113"/>
      <c r="AA1211" s="113"/>
      <c r="AB1211" s="113"/>
      <c r="AC1211" s="113"/>
      <c r="AD1211" s="113"/>
      <c r="AE1211" s="112"/>
      <c r="AF1211" s="112"/>
      <c r="AG1211" s="112"/>
      <c r="AH1211" s="112"/>
      <c r="AI1211" s="112"/>
      <c r="AJ1211" s="112"/>
      <c r="AK1211" s="112"/>
      <c r="AL1211" s="112"/>
    </row>
    <row r="1212" spans="13:38" x14ac:dyDescent="0.35">
      <c r="M1212" s="112"/>
      <c r="N1212" s="112"/>
      <c r="O1212" s="112"/>
      <c r="P1212" s="112"/>
      <c r="Q1212" s="112"/>
      <c r="R1212" s="112"/>
      <c r="S1212" s="112"/>
      <c r="T1212" s="112"/>
      <c r="U1212" s="112"/>
      <c r="V1212" s="112"/>
      <c r="W1212" s="113"/>
      <c r="X1212" s="113"/>
      <c r="Y1212" s="113"/>
      <c r="Z1212" s="113"/>
      <c r="AA1212" s="113"/>
      <c r="AB1212" s="113"/>
      <c r="AC1212" s="113"/>
      <c r="AD1212" s="113"/>
      <c r="AE1212" s="112"/>
      <c r="AF1212" s="112"/>
      <c r="AG1212" s="112"/>
      <c r="AH1212" s="112"/>
      <c r="AI1212" s="112"/>
      <c r="AJ1212" s="112"/>
      <c r="AK1212" s="112"/>
      <c r="AL1212" s="112"/>
    </row>
    <row r="1213" spans="13:38" x14ac:dyDescent="0.35">
      <c r="M1213" s="112"/>
      <c r="N1213" s="112"/>
      <c r="O1213" s="112"/>
      <c r="P1213" s="112"/>
      <c r="Q1213" s="112"/>
      <c r="R1213" s="112"/>
      <c r="S1213" s="112"/>
      <c r="T1213" s="112"/>
      <c r="U1213" s="112"/>
      <c r="V1213" s="112"/>
      <c r="W1213" s="113"/>
      <c r="X1213" s="113"/>
      <c r="Y1213" s="113"/>
      <c r="Z1213" s="113"/>
      <c r="AA1213" s="113"/>
      <c r="AB1213" s="113"/>
      <c r="AC1213" s="113"/>
      <c r="AD1213" s="113"/>
      <c r="AE1213" s="112"/>
      <c r="AF1213" s="112"/>
      <c r="AG1213" s="112"/>
      <c r="AH1213" s="112"/>
      <c r="AI1213" s="112"/>
      <c r="AJ1213" s="112"/>
      <c r="AK1213" s="112"/>
      <c r="AL1213" s="112"/>
    </row>
    <row r="1214" spans="13:38" x14ac:dyDescent="0.35">
      <c r="M1214" s="112"/>
      <c r="N1214" s="112"/>
      <c r="O1214" s="112"/>
      <c r="P1214" s="112"/>
      <c r="Q1214" s="112"/>
      <c r="R1214" s="112"/>
      <c r="S1214" s="112"/>
      <c r="T1214" s="112"/>
      <c r="U1214" s="112"/>
      <c r="V1214" s="112"/>
      <c r="W1214" s="113"/>
      <c r="X1214" s="113"/>
      <c r="Y1214" s="113"/>
      <c r="Z1214" s="113"/>
      <c r="AA1214" s="113"/>
      <c r="AB1214" s="113"/>
      <c r="AC1214" s="113"/>
      <c r="AD1214" s="113"/>
      <c r="AE1214" s="112"/>
      <c r="AF1214" s="112"/>
      <c r="AG1214" s="112"/>
      <c r="AH1214" s="112"/>
      <c r="AI1214" s="112"/>
      <c r="AJ1214" s="112"/>
      <c r="AK1214" s="112"/>
      <c r="AL1214" s="112"/>
    </row>
    <row r="1215" spans="13:38" x14ac:dyDescent="0.35">
      <c r="M1215" s="112"/>
      <c r="N1215" s="112"/>
      <c r="O1215" s="112"/>
      <c r="P1215" s="112"/>
      <c r="Q1215" s="112"/>
      <c r="R1215" s="112"/>
      <c r="S1215" s="112"/>
      <c r="T1215" s="112"/>
      <c r="U1215" s="112"/>
      <c r="V1215" s="112"/>
      <c r="W1215" s="113"/>
      <c r="X1215" s="113"/>
      <c r="Y1215" s="113"/>
      <c r="Z1215" s="113"/>
      <c r="AA1215" s="113"/>
      <c r="AB1215" s="113"/>
      <c r="AC1215" s="113"/>
      <c r="AD1215" s="113"/>
      <c r="AE1215" s="112"/>
      <c r="AF1215" s="112"/>
      <c r="AG1215" s="112"/>
      <c r="AH1215" s="112"/>
      <c r="AI1215" s="112"/>
      <c r="AJ1215" s="112"/>
      <c r="AK1215" s="112"/>
      <c r="AL1215" s="112"/>
    </row>
    <row r="1216" spans="13:38" x14ac:dyDescent="0.35">
      <c r="M1216" s="112"/>
      <c r="N1216" s="112"/>
      <c r="O1216" s="112"/>
      <c r="P1216" s="112"/>
      <c r="Q1216" s="112"/>
      <c r="R1216" s="112"/>
      <c r="S1216" s="112"/>
      <c r="T1216" s="112"/>
      <c r="U1216" s="112"/>
      <c r="V1216" s="112"/>
      <c r="W1216" s="113"/>
      <c r="X1216" s="113"/>
      <c r="Y1216" s="113"/>
      <c r="Z1216" s="113"/>
      <c r="AA1216" s="113"/>
      <c r="AB1216" s="113"/>
      <c r="AC1216" s="113"/>
      <c r="AD1216" s="113"/>
      <c r="AE1216" s="112"/>
      <c r="AF1216" s="112"/>
      <c r="AG1216" s="112"/>
      <c r="AH1216" s="112"/>
      <c r="AI1216" s="112"/>
      <c r="AJ1216" s="112"/>
      <c r="AK1216" s="112"/>
      <c r="AL1216" s="112"/>
    </row>
    <row r="1217" spans="13:38" x14ac:dyDescent="0.35">
      <c r="M1217" s="112"/>
      <c r="N1217" s="112"/>
      <c r="O1217" s="112"/>
      <c r="P1217" s="112"/>
      <c r="Q1217" s="112"/>
      <c r="R1217" s="112"/>
      <c r="S1217" s="112"/>
      <c r="T1217" s="112"/>
      <c r="U1217" s="112"/>
      <c r="V1217" s="112"/>
      <c r="W1217" s="113"/>
      <c r="X1217" s="113"/>
      <c r="Y1217" s="113"/>
      <c r="Z1217" s="113"/>
      <c r="AA1217" s="113"/>
      <c r="AB1217" s="113"/>
      <c r="AC1217" s="113"/>
      <c r="AD1217" s="113"/>
      <c r="AE1217" s="112"/>
      <c r="AF1217" s="112"/>
      <c r="AG1217" s="112"/>
      <c r="AH1217" s="112"/>
      <c r="AI1217" s="112"/>
      <c r="AJ1217" s="112"/>
      <c r="AK1217" s="112"/>
      <c r="AL1217" s="112"/>
    </row>
    <row r="1218" spans="13:38" x14ac:dyDescent="0.35">
      <c r="M1218" s="112"/>
      <c r="N1218" s="112"/>
      <c r="O1218" s="112"/>
      <c r="P1218" s="112"/>
      <c r="Q1218" s="112"/>
      <c r="R1218" s="112"/>
      <c r="S1218" s="112"/>
      <c r="T1218" s="112"/>
      <c r="U1218" s="112"/>
      <c r="V1218" s="112"/>
      <c r="W1218" s="113"/>
      <c r="X1218" s="113"/>
      <c r="Y1218" s="113"/>
      <c r="Z1218" s="113"/>
      <c r="AA1218" s="113"/>
      <c r="AB1218" s="113"/>
      <c r="AC1218" s="113"/>
      <c r="AD1218" s="113"/>
      <c r="AE1218" s="112"/>
      <c r="AF1218" s="112"/>
      <c r="AG1218" s="112"/>
      <c r="AH1218" s="112"/>
      <c r="AI1218" s="112"/>
      <c r="AJ1218" s="112"/>
      <c r="AK1218" s="112"/>
      <c r="AL1218" s="112"/>
    </row>
    <row r="1219" spans="13:38" x14ac:dyDescent="0.35">
      <c r="M1219" s="112"/>
      <c r="N1219" s="112"/>
      <c r="O1219" s="112"/>
      <c r="P1219" s="112"/>
      <c r="Q1219" s="112"/>
      <c r="R1219" s="112"/>
      <c r="S1219" s="112"/>
      <c r="T1219" s="112"/>
      <c r="U1219" s="112"/>
      <c r="V1219" s="112"/>
      <c r="W1219" s="113"/>
      <c r="X1219" s="113"/>
      <c r="Y1219" s="113"/>
      <c r="Z1219" s="113"/>
      <c r="AA1219" s="113"/>
      <c r="AB1219" s="113"/>
      <c r="AC1219" s="113"/>
      <c r="AD1219" s="113"/>
      <c r="AE1219" s="112"/>
      <c r="AF1219" s="112"/>
      <c r="AG1219" s="112"/>
      <c r="AH1219" s="112"/>
      <c r="AI1219" s="112"/>
      <c r="AJ1219" s="112"/>
      <c r="AK1219" s="112"/>
      <c r="AL1219" s="112"/>
    </row>
    <row r="1220" spans="13:38" x14ac:dyDescent="0.35">
      <c r="M1220" s="112"/>
      <c r="N1220" s="112"/>
      <c r="O1220" s="112"/>
      <c r="P1220" s="112"/>
      <c r="Q1220" s="112"/>
      <c r="R1220" s="112"/>
      <c r="S1220" s="112"/>
      <c r="T1220" s="112"/>
      <c r="U1220" s="112"/>
      <c r="V1220" s="112"/>
      <c r="W1220" s="113"/>
      <c r="X1220" s="113"/>
      <c r="Y1220" s="113"/>
      <c r="Z1220" s="113"/>
      <c r="AA1220" s="113"/>
      <c r="AB1220" s="113"/>
      <c r="AC1220" s="113"/>
      <c r="AD1220" s="113"/>
      <c r="AE1220" s="112"/>
      <c r="AF1220" s="112"/>
      <c r="AG1220" s="112"/>
      <c r="AH1220" s="112"/>
      <c r="AI1220" s="112"/>
      <c r="AJ1220" s="112"/>
      <c r="AK1220" s="112"/>
      <c r="AL1220" s="112"/>
    </row>
    <row r="1221" spans="13:38" x14ac:dyDescent="0.35">
      <c r="M1221" s="112"/>
      <c r="N1221" s="112"/>
      <c r="O1221" s="112"/>
      <c r="P1221" s="112"/>
      <c r="Q1221" s="112"/>
      <c r="R1221" s="112"/>
      <c r="S1221" s="112"/>
      <c r="T1221" s="112"/>
      <c r="U1221" s="112"/>
      <c r="V1221" s="112"/>
      <c r="W1221" s="113"/>
      <c r="X1221" s="113"/>
      <c r="Y1221" s="113"/>
      <c r="Z1221" s="113"/>
      <c r="AA1221" s="113"/>
      <c r="AB1221" s="113"/>
      <c r="AC1221" s="113"/>
      <c r="AD1221" s="113"/>
      <c r="AE1221" s="112"/>
      <c r="AF1221" s="112"/>
      <c r="AG1221" s="112"/>
      <c r="AH1221" s="112"/>
      <c r="AI1221" s="112"/>
      <c r="AJ1221" s="112"/>
      <c r="AK1221" s="112"/>
      <c r="AL1221" s="112"/>
    </row>
    <row r="1222" spans="13:38" x14ac:dyDescent="0.35">
      <c r="M1222" s="112"/>
      <c r="N1222" s="112"/>
      <c r="O1222" s="112"/>
      <c r="P1222" s="112"/>
      <c r="Q1222" s="112"/>
      <c r="R1222" s="112"/>
      <c r="S1222" s="112"/>
      <c r="T1222" s="112"/>
      <c r="U1222" s="112"/>
      <c r="V1222" s="112"/>
      <c r="W1222" s="113"/>
      <c r="X1222" s="113"/>
      <c r="Y1222" s="113"/>
      <c r="Z1222" s="113"/>
      <c r="AA1222" s="113"/>
      <c r="AB1222" s="113"/>
      <c r="AC1222" s="113"/>
      <c r="AD1222" s="113"/>
      <c r="AE1222" s="112"/>
      <c r="AF1222" s="112"/>
      <c r="AG1222" s="112"/>
      <c r="AH1222" s="112"/>
      <c r="AI1222" s="112"/>
      <c r="AJ1222" s="112"/>
      <c r="AK1222" s="112"/>
      <c r="AL1222" s="112"/>
    </row>
    <row r="1223" spans="13:38" x14ac:dyDescent="0.35">
      <c r="M1223" s="112"/>
      <c r="N1223" s="112"/>
      <c r="O1223" s="112"/>
      <c r="P1223" s="112"/>
      <c r="Q1223" s="112"/>
      <c r="R1223" s="112"/>
      <c r="S1223" s="112"/>
      <c r="T1223" s="112"/>
      <c r="U1223" s="112"/>
      <c r="V1223" s="112"/>
      <c r="W1223" s="113"/>
      <c r="X1223" s="113"/>
      <c r="Y1223" s="113"/>
      <c r="Z1223" s="113"/>
      <c r="AA1223" s="113"/>
      <c r="AB1223" s="113"/>
      <c r="AC1223" s="113"/>
      <c r="AD1223" s="113"/>
      <c r="AE1223" s="112"/>
      <c r="AF1223" s="112"/>
      <c r="AG1223" s="112"/>
      <c r="AH1223" s="112"/>
      <c r="AI1223" s="112"/>
      <c r="AJ1223" s="112"/>
      <c r="AK1223" s="112"/>
      <c r="AL1223" s="112"/>
    </row>
    <row r="1224" spans="13:38" x14ac:dyDescent="0.35">
      <c r="M1224" s="112"/>
      <c r="N1224" s="112"/>
      <c r="O1224" s="112"/>
      <c r="P1224" s="112"/>
      <c r="Q1224" s="112"/>
      <c r="R1224" s="112"/>
      <c r="S1224" s="112"/>
      <c r="T1224" s="112"/>
      <c r="U1224" s="112"/>
      <c r="V1224" s="112"/>
      <c r="W1224" s="113"/>
      <c r="X1224" s="113"/>
      <c r="Y1224" s="113"/>
      <c r="Z1224" s="113"/>
      <c r="AA1224" s="113"/>
      <c r="AB1224" s="113"/>
      <c r="AC1224" s="113"/>
      <c r="AD1224" s="113"/>
      <c r="AE1224" s="112"/>
      <c r="AF1224" s="112"/>
      <c r="AG1224" s="112"/>
      <c r="AH1224" s="112"/>
      <c r="AI1224" s="112"/>
      <c r="AJ1224" s="112"/>
      <c r="AK1224" s="112"/>
      <c r="AL1224" s="112"/>
    </row>
    <row r="1225" spans="13:38" x14ac:dyDescent="0.35">
      <c r="M1225" s="112"/>
      <c r="N1225" s="112"/>
      <c r="O1225" s="112"/>
      <c r="P1225" s="112"/>
      <c r="Q1225" s="112"/>
      <c r="R1225" s="112"/>
      <c r="S1225" s="112"/>
      <c r="T1225" s="112"/>
      <c r="U1225" s="112"/>
      <c r="V1225" s="112"/>
      <c r="W1225" s="113"/>
      <c r="X1225" s="113"/>
      <c r="Y1225" s="113"/>
      <c r="Z1225" s="113"/>
      <c r="AA1225" s="113"/>
      <c r="AB1225" s="113"/>
      <c r="AC1225" s="113"/>
      <c r="AD1225" s="113"/>
      <c r="AE1225" s="112"/>
      <c r="AF1225" s="112"/>
      <c r="AG1225" s="112"/>
      <c r="AH1225" s="112"/>
      <c r="AI1225" s="112"/>
      <c r="AJ1225" s="112"/>
      <c r="AK1225" s="112"/>
      <c r="AL1225" s="112"/>
    </row>
    <row r="1226" spans="13:38" x14ac:dyDescent="0.35">
      <c r="M1226" s="112"/>
      <c r="N1226" s="112"/>
      <c r="O1226" s="112"/>
      <c r="P1226" s="112"/>
      <c r="Q1226" s="112"/>
      <c r="R1226" s="112"/>
      <c r="S1226" s="112"/>
      <c r="T1226" s="112"/>
      <c r="U1226" s="112"/>
      <c r="V1226" s="112"/>
      <c r="W1226" s="113"/>
      <c r="X1226" s="113"/>
      <c r="Y1226" s="113"/>
      <c r="Z1226" s="113"/>
      <c r="AA1226" s="113"/>
      <c r="AB1226" s="113"/>
      <c r="AC1226" s="113"/>
      <c r="AD1226" s="113"/>
      <c r="AE1226" s="112"/>
      <c r="AF1226" s="112"/>
      <c r="AG1226" s="112"/>
      <c r="AH1226" s="112"/>
      <c r="AI1226" s="112"/>
      <c r="AJ1226" s="112"/>
      <c r="AK1226" s="112"/>
      <c r="AL1226" s="112"/>
    </row>
    <row r="1227" spans="13:38" x14ac:dyDescent="0.35">
      <c r="M1227" s="112"/>
      <c r="N1227" s="112"/>
      <c r="O1227" s="112"/>
      <c r="P1227" s="112"/>
      <c r="Q1227" s="112"/>
      <c r="R1227" s="112"/>
      <c r="S1227" s="112"/>
      <c r="T1227" s="112"/>
      <c r="U1227" s="112"/>
      <c r="V1227" s="112"/>
      <c r="W1227" s="113"/>
      <c r="X1227" s="113"/>
      <c r="Y1227" s="113"/>
      <c r="Z1227" s="113"/>
      <c r="AA1227" s="113"/>
      <c r="AB1227" s="113"/>
      <c r="AC1227" s="113"/>
      <c r="AD1227" s="113"/>
      <c r="AE1227" s="112"/>
      <c r="AF1227" s="112"/>
      <c r="AG1227" s="112"/>
      <c r="AH1227" s="112"/>
      <c r="AI1227" s="112"/>
      <c r="AJ1227" s="112"/>
      <c r="AK1227" s="112"/>
      <c r="AL1227" s="112"/>
    </row>
    <row r="1228" spans="13:38" x14ac:dyDescent="0.35">
      <c r="M1228" s="112"/>
      <c r="N1228" s="112"/>
      <c r="O1228" s="112"/>
      <c r="P1228" s="112"/>
      <c r="Q1228" s="112"/>
      <c r="R1228" s="112"/>
      <c r="S1228" s="112"/>
      <c r="T1228" s="112"/>
      <c r="U1228" s="112"/>
      <c r="V1228" s="112"/>
      <c r="W1228" s="113"/>
      <c r="X1228" s="113"/>
      <c r="Y1228" s="113"/>
      <c r="Z1228" s="113"/>
      <c r="AA1228" s="113"/>
      <c r="AB1228" s="113"/>
      <c r="AC1228" s="113"/>
      <c r="AD1228" s="113"/>
      <c r="AE1228" s="112"/>
      <c r="AF1228" s="112"/>
      <c r="AG1228" s="112"/>
      <c r="AH1228" s="112"/>
      <c r="AI1228" s="112"/>
      <c r="AJ1228" s="112"/>
      <c r="AK1228" s="112"/>
      <c r="AL1228" s="112"/>
    </row>
    <row r="1229" spans="13:38" x14ac:dyDescent="0.35">
      <c r="M1229" s="112"/>
      <c r="N1229" s="112"/>
      <c r="O1229" s="112"/>
      <c r="P1229" s="112"/>
      <c r="Q1229" s="112"/>
      <c r="R1229" s="112"/>
      <c r="S1229" s="112"/>
      <c r="T1229" s="112"/>
      <c r="U1229" s="112"/>
      <c r="V1229" s="112"/>
      <c r="W1229" s="113"/>
      <c r="X1229" s="113"/>
      <c r="Y1229" s="113"/>
      <c r="Z1229" s="113"/>
      <c r="AA1229" s="113"/>
      <c r="AB1229" s="113"/>
      <c r="AC1229" s="113"/>
      <c r="AD1229" s="113"/>
      <c r="AE1229" s="112"/>
      <c r="AF1229" s="112"/>
      <c r="AG1229" s="112"/>
      <c r="AH1229" s="112"/>
      <c r="AI1229" s="112"/>
      <c r="AJ1229" s="112"/>
      <c r="AK1229" s="112"/>
      <c r="AL1229" s="112"/>
    </row>
    <row r="1230" spans="13:38" x14ac:dyDescent="0.35">
      <c r="M1230" s="112"/>
      <c r="N1230" s="112"/>
      <c r="O1230" s="112"/>
      <c r="P1230" s="112"/>
      <c r="Q1230" s="112"/>
      <c r="R1230" s="112"/>
      <c r="S1230" s="112"/>
      <c r="T1230" s="112"/>
      <c r="U1230" s="112"/>
      <c r="V1230" s="112"/>
      <c r="W1230" s="113"/>
      <c r="X1230" s="113"/>
      <c r="Y1230" s="113"/>
      <c r="Z1230" s="113"/>
      <c r="AA1230" s="113"/>
      <c r="AB1230" s="113"/>
      <c r="AC1230" s="113"/>
      <c r="AD1230" s="113"/>
      <c r="AE1230" s="112"/>
      <c r="AF1230" s="112"/>
      <c r="AG1230" s="112"/>
      <c r="AH1230" s="112"/>
      <c r="AI1230" s="112"/>
      <c r="AJ1230" s="112"/>
      <c r="AK1230" s="112"/>
      <c r="AL1230" s="112"/>
    </row>
    <row r="1231" spans="13:38" x14ac:dyDescent="0.35">
      <c r="M1231" s="112"/>
      <c r="N1231" s="112"/>
      <c r="O1231" s="112"/>
      <c r="P1231" s="112"/>
      <c r="Q1231" s="112"/>
      <c r="R1231" s="112"/>
      <c r="S1231" s="112"/>
      <c r="T1231" s="112"/>
      <c r="U1231" s="112"/>
      <c r="V1231" s="112"/>
      <c r="W1231" s="113"/>
      <c r="X1231" s="113"/>
      <c r="Y1231" s="113"/>
      <c r="Z1231" s="113"/>
      <c r="AA1231" s="113"/>
      <c r="AB1231" s="113"/>
      <c r="AC1231" s="113"/>
      <c r="AD1231" s="113"/>
      <c r="AE1231" s="112"/>
      <c r="AF1231" s="112"/>
      <c r="AG1231" s="112"/>
      <c r="AH1231" s="112"/>
      <c r="AI1231" s="112"/>
      <c r="AJ1231" s="112"/>
      <c r="AK1231" s="112"/>
      <c r="AL1231" s="112"/>
    </row>
    <row r="1232" spans="13:38" x14ac:dyDescent="0.35">
      <c r="M1232" s="112"/>
      <c r="N1232" s="112"/>
      <c r="O1232" s="112"/>
      <c r="P1232" s="112"/>
      <c r="Q1232" s="112"/>
      <c r="R1232" s="112"/>
      <c r="S1232" s="112"/>
      <c r="T1232" s="112"/>
      <c r="U1232" s="112"/>
      <c r="V1232" s="112"/>
      <c r="W1232" s="113"/>
      <c r="X1232" s="113"/>
      <c r="Y1232" s="113"/>
      <c r="Z1232" s="113"/>
      <c r="AA1232" s="113"/>
      <c r="AB1232" s="113"/>
      <c r="AC1232" s="113"/>
      <c r="AD1232" s="113"/>
      <c r="AE1232" s="112"/>
      <c r="AF1232" s="112"/>
      <c r="AG1232" s="112"/>
      <c r="AH1232" s="112"/>
      <c r="AI1232" s="112"/>
      <c r="AJ1232" s="112"/>
      <c r="AK1232" s="112"/>
      <c r="AL1232" s="112"/>
    </row>
    <row r="1233" spans="13:38" x14ac:dyDescent="0.35">
      <c r="M1233" s="112"/>
      <c r="N1233" s="112"/>
      <c r="O1233" s="112"/>
      <c r="P1233" s="112"/>
      <c r="Q1233" s="112"/>
      <c r="R1233" s="112"/>
      <c r="S1233" s="112"/>
      <c r="T1233" s="112"/>
      <c r="U1233" s="112"/>
      <c r="V1233" s="112"/>
      <c r="W1233" s="113"/>
      <c r="X1233" s="113"/>
      <c r="Y1233" s="113"/>
      <c r="Z1233" s="113"/>
      <c r="AA1233" s="113"/>
      <c r="AB1233" s="113"/>
      <c r="AC1233" s="113"/>
      <c r="AD1233" s="113"/>
      <c r="AE1233" s="112"/>
      <c r="AF1233" s="112"/>
      <c r="AG1233" s="112"/>
      <c r="AH1233" s="112"/>
      <c r="AI1233" s="112"/>
      <c r="AJ1233" s="112"/>
      <c r="AK1233" s="112"/>
      <c r="AL1233" s="112"/>
    </row>
    <row r="1234" spans="13:38" x14ac:dyDescent="0.35">
      <c r="M1234" s="112"/>
      <c r="N1234" s="112"/>
      <c r="O1234" s="112"/>
      <c r="P1234" s="112"/>
      <c r="Q1234" s="112"/>
      <c r="R1234" s="112"/>
      <c r="S1234" s="112"/>
      <c r="T1234" s="112"/>
      <c r="U1234" s="112"/>
      <c r="V1234" s="112"/>
      <c r="W1234" s="113"/>
      <c r="X1234" s="113"/>
      <c r="Y1234" s="113"/>
      <c r="Z1234" s="113"/>
      <c r="AA1234" s="113"/>
      <c r="AB1234" s="113"/>
      <c r="AC1234" s="113"/>
      <c r="AD1234" s="113"/>
      <c r="AE1234" s="112"/>
      <c r="AF1234" s="112"/>
      <c r="AG1234" s="112"/>
      <c r="AH1234" s="112"/>
      <c r="AI1234" s="112"/>
      <c r="AJ1234" s="112"/>
      <c r="AK1234" s="112"/>
      <c r="AL1234" s="112"/>
    </row>
    <row r="1235" spans="13:38" x14ac:dyDescent="0.35">
      <c r="M1235" s="112"/>
      <c r="N1235" s="112"/>
      <c r="O1235" s="112"/>
      <c r="P1235" s="112"/>
      <c r="Q1235" s="112"/>
      <c r="R1235" s="112"/>
      <c r="S1235" s="112"/>
      <c r="T1235" s="112"/>
      <c r="U1235" s="112"/>
      <c r="V1235" s="112"/>
      <c r="W1235" s="113"/>
      <c r="X1235" s="113"/>
      <c r="Y1235" s="113"/>
      <c r="Z1235" s="113"/>
      <c r="AA1235" s="113"/>
      <c r="AB1235" s="113"/>
      <c r="AC1235" s="113"/>
      <c r="AD1235" s="113"/>
      <c r="AE1235" s="112"/>
      <c r="AF1235" s="112"/>
      <c r="AG1235" s="112"/>
      <c r="AH1235" s="112"/>
      <c r="AI1235" s="112"/>
      <c r="AJ1235" s="112"/>
      <c r="AK1235" s="112"/>
      <c r="AL1235" s="112"/>
    </row>
    <row r="1236" spans="13:38" x14ac:dyDescent="0.35">
      <c r="M1236" s="112"/>
      <c r="N1236" s="112"/>
      <c r="O1236" s="112"/>
      <c r="P1236" s="112"/>
      <c r="Q1236" s="112"/>
      <c r="R1236" s="112"/>
      <c r="S1236" s="112"/>
      <c r="T1236" s="112"/>
      <c r="U1236" s="112"/>
      <c r="V1236" s="112"/>
      <c r="W1236" s="113"/>
      <c r="X1236" s="113"/>
      <c r="Y1236" s="113"/>
      <c r="Z1236" s="113"/>
      <c r="AA1236" s="113"/>
      <c r="AB1236" s="113"/>
      <c r="AC1236" s="113"/>
      <c r="AD1236" s="113"/>
      <c r="AE1236" s="112"/>
      <c r="AF1236" s="112"/>
      <c r="AG1236" s="112"/>
      <c r="AH1236" s="112"/>
      <c r="AI1236" s="112"/>
      <c r="AJ1236" s="112"/>
      <c r="AK1236" s="112"/>
      <c r="AL1236" s="112"/>
    </row>
    <row r="1237" spans="13:38" x14ac:dyDescent="0.35">
      <c r="M1237" s="112"/>
      <c r="N1237" s="112"/>
      <c r="O1237" s="112"/>
      <c r="P1237" s="112"/>
      <c r="Q1237" s="112"/>
      <c r="R1237" s="112"/>
      <c r="S1237" s="112"/>
      <c r="T1237" s="112"/>
      <c r="U1237" s="112"/>
      <c r="V1237" s="112"/>
      <c r="W1237" s="113"/>
      <c r="X1237" s="113"/>
      <c r="Y1237" s="113"/>
      <c r="Z1237" s="113"/>
      <c r="AA1237" s="113"/>
      <c r="AB1237" s="113"/>
      <c r="AC1237" s="113"/>
      <c r="AD1237" s="113"/>
      <c r="AE1237" s="112"/>
      <c r="AF1237" s="112"/>
      <c r="AG1237" s="112"/>
      <c r="AH1237" s="112"/>
      <c r="AI1237" s="112"/>
      <c r="AJ1237" s="112"/>
      <c r="AK1237" s="112"/>
      <c r="AL1237" s="112"/>
    </row>
    <row r="1238" spans="13:38" x14ac:dyDescent="0.35">
      <c r="M1238" s="112"/>
      <c r="N1238" s="112"/>
      <c r="O1238" s="112"/>
      <c r="P1238" s="112"/>
      <c r="Q1238" s="112"/>
      <c r="R1238" s="112"/>
      <c r="S1238" s="112"/>
      <c r="T1238" s="112"/>
      <c r="U1238" s="112"/>
      <c r="V1238" s="112"/>
      <c r="W1238" s="113"/>
      <c r="X1238" s="113"/>
      <c r="Y1238" s="113"/>
      <c r="Z1238" s="113"/>
      <c r="AA1238" s="113"/>
      <c r="AB1238" s="113"/>
      <c r="AC1238" s="113"/>
      <c r="AD1238" s="113"/>
      <c r="AE1238" s="112"/>
      <c r="AF1238" s="112"/>
      <c r="AG1238" s="112"/>
      <c r="AH1238" s="112"/>
      <c r="AI1238" s="112"/>
      <c r="AJ1238" s="112"/>
      <c r="AK1238" s="112"/>
      <c r="AL1238" s="112"/>
    </row>
    <row r="1239" spans="13:38" x14ac:dyDescent="0.35">
      <c r="M1239" s="112"/>
      <c r="N1239" s="112"/>
      <c r="O1239" s="112"/>
      <c r="P1239" s="112"/>
      <c r="Q1239" s="112"/>
      <c r="R1239" s="112"/>
      <c r="S1239" s="112"/>
      <c r="T1239" s="112"/>
      <c r="U1239" s="112"/>
      <c r="V1239" s="112"/>
      <c r="W1239" s="113"/>
      <c r="X1239" s="113"/>
      <c r="Y1239" s="113"/>
      <c r="Z1239" s="113"/>
      <c r="AA1239" s="113"/>
      <c r="AB1239" s="113"/>
      <c r="AC1239" s="113"/>
      <c r="AD1239" s="113"/>
      <c r="AE1239" s="112"/>
      <c r="AF1239" s="112"/>
      <c r="AG1239" s="112"/>
      <c r="AH1239" s="112"/>
      <c r="AI1239" s="112"/>
      <c r="AJ1239" s="112"/>
      <c r="AK1239" s="112"/>
      <c r="AL1239" s="112"/>
    </row>
    <row r="1240" spans="13:38" x14ac:dyDescent="0.35">
      <c r="M1240" s="112"/>
      <c r="N1240" s="112"/>
      <c r="O1240" s="112"/>
      <c r="P1240" s="112"/>
      <c r="Q1240" s="112"/>
      <c r="R1240" s="112"/>
      <c r="S1240" s="112"/>
      <c r="T1240" s="112"/>
      <c r="U1240" s="112"/>
      <c r="V1240" s="112"/>
      <c r="W1240" s="113"/>
      <c r="X1240" s="113"/>
      <c r="Y1240" s="113"/>
      <c r="Z1240" s="113"/>
      <c r="AA1240" s="113"/>
      <c r="AB1240" s="113"/>
      <c r="AC1240" s="113"/>
      <c r="AD1240" s="113"/>
      <c r="AE1240" s="112"/>
      <c r="AF1240" s="112"/>
      <c r="AG1240" s="112"/>
      <c r="AH1240" s="112"/>
      <c r="AI1240" s="112"/>
      <c r="AJ1240" s="112"/>
      <c r="AK1240" s="112"/>
      <c r="AL1240" s="112"/>
    </row>
    <row r="1241" spans="13:38" x14ac:dyDescent="0.35">
      <c r="M1241" s="112"/>
      <c r="N1241" s="112"/>
      <c r="O1241" s="112"/>
      <c r="P1241" s="112"/>
      <c r="Q1241" s="112"/>
      <c r="R1241" s="112"/>
      <c r="S1241" s="112"/>
      <c r="T1241" s="112"/>
      <c r="U1241" s="112"/>
      <c r="V1241" s="112"/>
      <c r="W1241" s="113"/>
      <c r="X1241" s="113"/>
      <c r="Y1241" s="113"/>
      <c r="Z1241" s="113"/>
      <c r="AA1241" s="113"/>
      <c r="AB1241" s="113"/>
      <c r="AC1241" s="113"/>
      <c r="AD1241" s="113"/>
      <c r="AE1241" s="112"/>
      <c r="AF1241" s="112"/>
      <c r="AG1241" s="112"/>
      <c r="AH1241" s="112"/>
      <c r="AI1241" s="112"/>
      <c r="AJ1241" s="112"/>
      <c r="AK1241" s="112"/>
      <c r="AL1241" s="112"/>
    </row>
    <row r="1242" spans="13:38" x14ac:dyDescent="0.35">
      <c r="M1242" s="112"/>
      <c r="N1242" s="112"/>
      <c r="O1242" s="112"/>
      <c r="P1242" s="112"/>
      <c r="Q1242" s="112"/>
      <c r="R1242" s="112"/>
      <c r="S1242" s="112"/>
      <c r="T1242" s="112"/>
      <c r="U1242" s="112"/>
      <c r="V1242" s="112"/>
      <c r="W1242" s="113"/>
      <c r="X1242" s="113"/>
      <c r="Y1242" s="113"/>
      <c r="Z1242" s="113"/>
      <c r="AA1242" s="113"/>
      <c r="AB1242" s="113"/>
      <c r="AC1242" s="113"/>
      <c r="AD1242" s="113"/>
      <c r="AE1242" s="112"/>
      <c r="AF1242" s="112"/>
      <c r="AG1242" s="112"/>
      <c r="AH1242" s="112"/>
      <c r="AI1242" s="112"/>
      <c r="AJ1242" s="112"/>
      <c r="AK1242" s="112"/>
      <c r="AL1242" s="112"/>
    </row>
    <row r="1243" spans="13:38" x14ac:dyDescent="0.35">
      <c r="M1243" s="112"/>
      <c r="N1243" s="112"/>
      <c r="O1243" s="112"/>
      <c r="P1243" s="112"/>
      <c r="Q1243" s="112"/>
      <c r="R1243" s="112"/>
      <c r="S1243" s="112"/>
      <c r="T1243" s="112"/>
      <c r="U1243" s="112"/>
      <c r="V1243" s="112"/>
      <c r="W1243" s="113"/>
      <c r="X1243" s="113"/>
      <c r="Y1243" s="113"/>
      <c r="Z1243" s="113"/>
      <c r="AA1243" s="113"/>
      <c r="AB1243" s="113"/>
      <c r="AC1243" s="113"/>
      <c r="AD1243" s="113"/>
      <c r="AE1243" s="112"/>
      <c r="AF1243" s="112"/>
      <c r="AG1243" s="112"/>
      <c r="AH1243" s="112"/>
      <c r="AI1243" s="112"/>
      <c r="AJ1243" s="112"/>
      <c r="AK1243" s="112"/>
      <c r="AL1243" s="112"/>
    </row>
    <row r="1244" spans="13:38" x14ac:dyDescent="0.35">
      <c r="M1244" s="112"/>
      <c r="N1244" s="112"/>
      <c r="O1244" s="112"/>
      <c r="P1244" s="112"/>
      <c r="Q1244" s="112"/>
      <c r="R1244" s="112"/>
      <c r="S1244" s="112"/>
      <c r="T1244" s="112"/>
      <c r="U1244" s="112"/>
      <c r="V1244" s="112"/>
      <c r="W1244" s="113"/>
      <c r="X1244" s="113"/>
      <c r="Y1244" s="113"/>
      <c r="Z1244" s="113"/>
      <c r="AA1244" s="113"/>
      <c r="AB1244" s="113"/>
      <c r="AC1244" s="113"/>
      <c r="AD1244" s="113"/>
      <c r="AE1244" s="112"/>
      <c r="AF1244" s="112"/>
      <c r="AG1244" s="112"/>
      <c r="AH1244" s="112"/>
      <c r="AI1244" s="112"/>
      <c r="AJ1244" s="112"/>
      <c r="AK1244" s="112"/>
      <c r="AL1244" s="112"/>
    </row>
    <row r="1245" spans="13:38" x14ac:dyDescent="0.35">
      <c r="M1245" s="112"/>
      <c r="N1245" s="112"/>
      <c r="O1245" s="112"/>
      <c r="P1245" s="112"/>
      <c r="Q1245" s="112"/>
      <c r="R1245" s="112"/>
      <c r="S1245" s="112"/>
      <c r="T1245" s="112"/>
      <c r="U1245" s="112"/>
      <c r="V1245" s="112"/>
      <c r="W1245" s="113"/>
      <c r="X1245" s="113"/>
      <c r="Y1245" s="113"/>
      <c r="Z1245" s="113"/>
      <c r="AA1245" s="113"/>
      <c r="AB1245" s="113"/>
      <c r="AC1245" s="113"/>
      <c r="AD1245" s="113"/>
      <c r="AE1245" s="112"/>
      <c r="AF1245" s="112"/>
      <c r="AG1245" s="112"/>
      <c r="AH1245" s="112"/>
      <c r="AI1245" s="112"/>
      <c r="AJ1245" s="112"/>
      <c r="AK1245" s="112"/>
      <c r="AL1245" s="112"/>
    </row>
    <row r="1246" spans="13:38" x14ac:dyDescent="0.35">
      <c r="M1246" s="112"/>
      <c r="N1246" s="112"/>
      <c r="O1246" s="112"/>
      <c r="P1246" s="112"/>
      <c r="Q1246" s="112"/>
      <c r="R1246" s="112"/>
      <c r="S1246" s="112"/>
      <c r="T1246" s="112"/>
      <c r="U1246" s="112"/>
      <c r="V1246" s="112"/>
      <c r="W1246" s="113"/>
      <c r="X1246" s="113"/>
      <c r="Y1246" s="113"/>
      <c r="Z1246" s="113"/>
      <c r="AA1246" s="113"/>
      <c r="AB1246" s="113"/>
      <c r="AC1246" s="113"/>
      <c r="AD1246" s="113"/>
      <c r="AE1246" s="112"/>
      <c r="AF1246" s="112"/>
      <c r="AG1246" s="112"/>
      <c r="AH1246" s="112"/>
      <c r="AI1246" s="112"/>
      <c r="AJ1246" s="112"/>
      <c r="AK1246" s="112"/>
      <c r="AL1246" s="112"/>
    </row>
    <row r="1247" spans="13:38" x14ac:dyDescent="0.35">
      <c r="M1247" s="112"/>
      <c r="N1247" s="112"/>
      <c r="O1247" s="112"/>
      <c r="P1247" s="112"/>
      <c r="Q1247" s="112"/>
      <c r="R1247" s="112"/>
      <c r="S1247" s="112"/>
      <c r="T1247" s="112"/>
      <c r="U1247" s="112"/>
      <c r="V1247" s="112"/>
      <c r="W1247" s="113"/>
      <c r="X1247" s="113"/>
      <c r="Y1247" s="113"/>
      <c r="Z1247" s="113"/>
      <c r="AA1247" s="113"/>
      <c r="AB1247" s="113"/>
      <c r="AC1247" s="113"/>
      <c r="AD1247" s="113"/>
      <c r="AE1247" s="112"/>
      <c r="AF1247" s="112"/>
      <c r="AG1247" s="112"/>
      <c r="AH1247" s="112"/>
      <c r="AI1247" s="112"/>
      <c r="AJ1247" s="112"/>
      <c r="AK1247" s="112"/>
      <c r="AL1247" s="112"/>
    </row>
    <row r="1248" spans="13:38" x14ac:dyDescent="0.35">
      <c r="M1248" s="112"/>
      <c r="N1248" s="112"/>
      <c r="O1248" s="112"/>
      <c r="P1248" s="112"/>
      <c r="Q1248" s="112"/>
      <c r="R1248" s="112"/>
      <c r="S1248" s="112"/>
      <c r="T1248" s="112"/>
      <c r="U1248" s="112"/>
      <c r="V1248" s="112"/>
      <c r="W1248" s="113"/>
      <c r="X1248" s="113"/>
      <c r="Y1248" s="113"/>
      <c r="Z1248" s="113"/>
      <c r="AA1248" s="113"/>
      <c r="AB1248" s="113"/>
      <c r="AC1248" s="113"/>
      <c r="AD1248" s="113"/>
      <c r="AE1248" s="112"/>
      <c r="AF1248" s="112"/>
      <c r="AG1248" s="112"/>
      <c r="AH1248" s="112"/>
      <c r="AI1248" s="112"/>
      <c r="AJ1248" s="112"/>
      <c r="AK1248" s="112"/>
      <c r="AL1248" s="112"/>
    </row>
    <row r="1249" spans="13:38" x14ac:dyDescent="0.35">
      <c r="M1249" s="112"/>
      <c r="N1249" s="112"/>
      <c r="O1249" s="112"/>
      <c r="P1249" s="112"/>
      <c r="Q1249" s="112"/>
      <c r="R1249" s="112"/>
      <c r="S1249" s="112"/>
      <c r="T1249" s="112"/>
      <c r="U1249" s="112"/>
      <c r="V1249" s="112"/>
      <c r="W1249" s="113"/>
      <c r="X1249" s="113"/>
      <c r="Y1249" s="113"/>
      <c r="Z1249" s="113"/>
      <c r="AA1249" s="113"/>
      <c r="AB1249" s="113"/>
      <c r="AC1249" s="113"/>
      <c r="AD1249" s="113"/>
      <c r="AE1249" s="112"/>
      <c r="AF1249" s="112"/>
      <c r="AG1249" s="112"/>
      <c r="AH1249" s="112"/>
      <c r="AI1249" s="112"/>
      <c r="AJ1249" s="112"/>
      <c r="AK1249" s="112"/>
      <c r="AL1249" s="112"/>
    </row>
    <row r="1250" spans="13:38" x14ac:dyDescent="0.35">
      <c r="M1250" s="112"/>
      <c r="N1250" s="112"/>
      <c r="O1250" s="112"/>
      <c r="P1250" s="112"/>
      <c r="Q1250" s="112"/>
      <c r="R1250" s="112"/>
      <c r="S1250" s="112"/>
      <c r="T1250" s="112"/>
      <c r="U1250" s="112"/>
      <c r="V1250" s="112"/>
      <c r="W1250" s="113"/>
      <c r="X1250" s="113"/>
      <c r="Y1250" s="113"/>
      <c r="Z1250" s="113"/>
      <c r="AA1250" s="113"/>
      <c r="AB1250" s="113"/>
      <c r="AC1250" s="113"/>
      <c r="AD1250" s="113"/>
      <c r="AE1250" s="112"/>
      <c r="AF1250" s="112"/>
      <c r="AG1250" s="112"/>
      <c r="AH1250" s="112"/>
      <c r="AI1250" s="112"/>
      <c r="AJ1250" s="112"/>
      <c r="AK1250" s="112"/>
      <c r="AL1250" s="112"/>
    </row>
    <row r="1251" spans="13:38" x14ac:dyDescent="0.35">
      <c r="M1251" s="112"/>
      <c r="N1251" s="112"/>
      <c r="O1251" s="112"/>
      <c r="P1251" s="112"/>
      <c r="Q1251" s="112"/>
      <c r="R1251" s="112"/>
      <c r="S1251" s="112"/>
      <c r="T1251" s="112"/>
      <c r="U1251" s="112"/>
      <c r="V1251" s="112"/>
      <c r="W1251" s="113"/>
      <c r="X1251" s="113"/>
      <c r="Y1251" s="113"/>
      <c r="Z1251" s="113"/>
      <c r="AA1251" s="113"/>
      <c r="AB1251" s="113"/>
      <c r="AC1251" s="113"/>
      <c r="AD1251" s="113"/>
      <c r="AE1251" s="112"/>
      <c r="AF1251" s="112"/>
      <c r="AG1251" s="112"/>
      <c r="AH1251" s="112"/>
      <c r="AI1251" s="112"/>
      <c r="AJ1251" s="112"/>
      <c r="AK1251" s="112"/>
      <c r="AL1251" s="112"/>
    </row>
    <row r="1252" spans="13:38" x14ac:dyDescent="0.35">
      <c r="M1252" s="112"/>
      <c r="N1252" s="112"/>
      <c r="O1252" s="112"/>
      <c r="P1252" s="112"/>
      <c r="Q1252" s="112"/>
      <c r="R1252" s="112"/>
      <c r="S1252" s="112"/>
      <c r="T1252" s="112"/>
      <c r="U1252" s="112"/>
      <c r="V1252" s="112"/>
      <c r="W1252" s="113"/>
      <c r="X1252" s="113"/>
      <c r="Y1252" s="113"/>
      <c r="Z1252" s="113"/>
      <c r="AA1252" s="113"/>
      <c r="AB1252" s="113"/>
      <c r="AC1252" s="113"/>
      <c r="AD1252" s="113"/>
      <c r="AE1252" s="112"/>
      <c r="AF1252" s="112"/>
      <c r="AG1252" s="112"/>
      <c r="AH1252" s="112"/>
      <c r="AI1252" s="112"/>
      <c r="AJ1252" s="112"/>
      <c r="AK1252" s="112"/>
      <c r="AL1252" s="112"/>
    </row>
    <row r="1253" spans="13:38" x14ac:dyDescent="0.35">
      <c r="M1253" s="112"/>
      <c r="N1253" s="112"/>
      <c r="O1253" s="112"/>
      <c r="P1253" s="112"/>
      <c r="Q1253" s="112"/>
      <c r="R1253" s="112"/>
      <c r="S1253" s="112"/>
      <c r="T1253" s="112"/>
      <c r="U1253" s="112"/>
      <c r="V1253" s="112"/>
      <c r="W1253" s="113"/>
      <c r="X1253" s="113"/>
      <c r="Y1253" s="113"/>
      <c r="Z1253" s="113"/>
      <c r="AA1253" s="113"/>
      <c r="AB1253" s="113"/>
      <c r="AC1253" s="113"/>
      <c r="AD1253" s="113"/>
      <c r="AE1253" s="112"/>
      <c r="AF1253" s="112"/>
      <c r="AG1253" s="112"/>
      <c r="AH1253" s="112"/>
      <c r="AI1253" s="112"/>
      <c r="AJ1253" s="112"/>
      <c r="AK1253" s="112"/>
      <c r="AL1253" s="112"/>
    </row>
    <row r="1254" spans="13:38" x14ac:dyDescent="0.35">
      <c r="M1254" s="112"/>
      <c r="N1254" s="112"/>
      <c r="O1254" s="112"/>
      <c r="P1254" s="112"/>
      <c r="Q1254" s="112"/>
      <c r="R1254" s="112"/>
      <c r="S1254" s="112"/>
      <c r="T1254" s="112"/>
      <c r="U1254" s="112"/>
      <c r="V1254" s="112"/>
      <c r="W1254" s="113"/>
      <c r="X1254" s="113"/>
      <c r="Y1254" s="113"/>
      <c r="Z1254" s="113"/>
      <c r="AA1254" s="113"/>
      <c r="AB1254" s="113"/>
      <c r="AC1254" s="113"/>
      <c r="AD1254" s="113"/>
      <c r="AE1254" s="112"/>
      <c r="AF1254" s="112"/>
      <c r="AG1254" s="112"/>
      <c r="AH1254" s="112"/>
      <c r="AI1254" s="112"/>
      <c r="AJ1254" s="112"/>
      <c r="AK1254" s="112"/>
      <c r="AL1254" s="112"/>
    </row>
    <row r="1255" spans="13:38" x14ac:dyDescent="0.35">
      <c r="M1255" s="112"/>
      <c r="N1255" s="112"/>
      <c r="O1255" s="112"/>
      <c r="P1255" s="112"/>
      <c r="Q1255" s="112"/>
      <c r="R1255" s="112"/>
      <c r="S1255" s="112"/>
      <c r="T1255" s="112"/>
      <c r="U1255" s="112"/>
      <c r="V1255" s="112"/>
      <c r="W1255" s="113"/>
      <c r="X1255" s="113"/>
      <c r="Y1255" s="113"/>
      <c r="Z1255" s="113"/>
      <c r="AA1255" s="113"/>
      <c r="AB1255" s="113"/>
      <c r="AC1255" s="113"/>
      <c r="AD1255" s="113"/>
      <c r="AE1255" s="112"/>
      <c r="AF1255" s="112"/>
      <c r="AG1255" s="112"/>
      <c r="AH1255" s="112"/>
      <c r="AI1255" s="112"/>
      <c r="AJ1255" s="112"/>
      <c r="AK1255" s="112"/>
      <c r="AL1255" s="112"/>
    </row>
    <row r="1256" spans="13:38" x14ac:dyDescent="0.35">
      <c r="M1256" s="112"/>
      <c r="N1256" s="112"/>
      <c r="O1256" s="112"/>
      <c r="P1256" s="112"/>
      <c r="Q1256" s="112"/>
      <c r="R1256" s="112"/>
      <c r="S1256" s="112"/>
      <c r="T1256" s="112"/>
      <c r="U1256" s="112"/>
      <c r="V1256" s="112"/>
      <c r="W1256" s="113"/>
      <c r="X1256" s="113"/>
      <c r="Y1256" s="113"/>
      <c r="Z1256" s="113"/>
      <c r="AA1256" s="113"/>
      <c r="AB1256" s="113"/>
      <c r="AC1256" s="113"/>
      <c r="AD1256" s="113"/>
      <c r="AE1256" s="112"/>
      <c r="AF1256" s="112"/>
      <c r="AG1256" s="112"/>
      <c r="AH1256" s="112"/>
      <c r="AI1256" s="112"/>
      <c r="AJ1256" s="112"/>
      <c r="AK1256" s="112"/>
      <c r="AL1256" s="112"/>
    </row>
    <row r="1257" spans="13:38" x14ac:dyDescent="0.35">
      <c r="M1257" s="112"/>
      <c r="N1257" s="112"/>
      <c r="O1257" s="112"/>
      <c r="P1257" s="112"/>
      <c r="Q1257" s="112"/>
      <c r="R1257" s="112"/>
      <c r="S1257" s="112"/>
      <c r="T1257" s="112"/>
      <c r="U1257" s="112"/>
      <c r="V1257" s="112"/>
      <c r="W1257" s="113"/>
      <c r="X1257" s="113"/>
      <c r="Y1257" s="113"/>
      <c r="Z1257" s="113"/>
      <c r="AA1257" s="113"/>
      <c r="AB1257" s="113"/>
      <c r="AC1257" s="113"/>
      <c r="AD1257" s="113"/>
      <c r="AE1257" s="112"/>
      <c r="AF1257" s="112"/>
      <c r="AG1257" s="112"/>
      <c r="AH1257" s="112"/>
      <c r="AI1257" s="112"/>
      <c r="AJ1257" s="112"/>
      <c r="AK1257" s="112"/>
      <c r="AL1257" s="112"/>
    </row>
    <row r="1258" spans="13:38" x14ac:dyDescent="0.35">
      <c r="M1258" s="112"/>
      <c r="N1258" s="112"/>
      <c r="O1258" s="112"/>
      <c r="P1258" s="112"/>
      <c r="Q1258" s="112"/>
      <c r="R1258" s="112"/>
      <c r="S1258" s="112"/>
      <c r="T1258" s="112"/>
      <c r="U1258" s="112"/>
      <c r="V1258" s="112"/>
      <c r="W1258" s="113"/>
      <c r="X1258" s="113"/>
      <c r="Y1258" s="113"/>
      <c r="Z1258" s="113"/>
      <c r="AA1258" s="113"/>
      <c r="AB1258" s="113"/>
      <c r="AC1258" s="113"/>
      <c r="AD1258" s="113"/>
      <c r="AE1258" s="112"/>
      <c r="AF1258" s="112"/>
      <c r="AG1258" s="112"/>
      <c r="AH1258" s="112"/>
      <c r="AI1258" s="112"/>
      <c r="AJ1258" s="112"/>
      <c r="AK1258" s="112"/>
      <c r="AL1258" s="112"/>
    </row>
    <row r="1259" spans="13:38" x14ac:dyDescent="0.35">
      <c r="M1259" s="112"/>
      <c r="N1259" s="112"/>
      <c r="O1259" s="112"/>
      <c r="P1259" s="112"/>
      <c r="Q1259" s="112"/>
      <c r="R1259" s="112"/>
      <c r="S1259" s="112"/>
      <c r="T1259" s="112"/>
      <c r="U1259" s="112"/>
      <c r="V1259" s="112"/>
      <c r="W1259" s="113"/>
      <c r="X1259" s="113"/>
      <c r="Y1259" s="113"/>
      <c r="Z1259" s="113"/>
      <c r="AA1259" s="113"/>
      <c r="AB1259" s="113"/>
      <c r="AC1259" s="113"/>
      <c r="AD1259" s="113"/>
      <c r="AE1259" s="112"/>
      <c r="AF1259" s="112"/>
      <c r="AG1259" s="112"/>
      <c r="AH1259" s="112"/>
      <c r="AI1259" s="112"/>
      <c r="AJ1259" s="112"/>
      <c r="AK1259" s="112"/>
      <c r="AL1259" s="112"/>
    </row>
    <row r="1260" spans="13:38" x14ac:dyDescent="0.35">
      <c r="M1260" s="112"/>
      <c r="N1260" s="112"/>
      <c r="O1260" s="112"/>
      <c r="P1260" s="112"/>
      <c r="Q1260" s="112"/>
      <c r="R1260" s="112"/>
      <c r="S1260" s="112"/>
      <c r="T1260" s="112"/>
      <c r="U1260" s="112"/>
      <c r="V1260" s="112"/>
      <c r="W1260" s="113"/>
      <c r="X1260" s="113"/>
      <c r="Y1260" s="113"/>
      <c r="Z1260" s="113"/>
      <c r="AA1260" s="113"/>
      <c r="AB1260" s="113"/>
      <c r="AC1260" s="113"/>
      <c r="AD1260" s="113"/>
      <c r="AE1260" s="112"/>
      <c r="AF1260" s="112"/>
      <c r="AG1260" s="112"/>
      <c r="AH1260" s="112"/>
      <c r="AI1260" s="112"/>
      <c r="AJ1260" s="112"/>
      <c r="AK1260" s="112"/>
      <c r="AL1260" s="112"/>
    </row>
    <row r="1261" spans="13:38" x14ac:dyDescent="0.35">
      <c r="M1261" s="112"/>
      <c r="N1261" s="112"/>
      <c r="O1261" s="112"/>
      <c r="P1261" s="112"/>
      <c r="Q1261" s="112"/>
      <c r="R1261" s="112"/>
      <c r="S1261" s="112"/>
      <c r="T1261" s="112"/>
      <c r="U1261" s="112"/>
      <c r="V1261" s="112"/>
      <c r="W1261" s="113"/>
      <c r="X1261" s="113"/>
      <c r="Y1261" s="113"/>
      <c r="Z1261" s="113"/>
      <c r="AA1261" s="113"/>
      <c r="AB1261" s="113"/>
      <c r="AC1261" s="113"/>
      <c r="AD1261" s="113"/>
      <c r="AE1261" s="112"/>
      <c r="AF1261" s="112"/>
      <c r="AG1261" s="112"/>
      <c r="AH1261" s="112"/>
      <c r="AI1261" s="112"/>
      <c r="AJ1261" s="112"/>
      <c r="AK1261" s="112"/>
      <c r="AL1261" s="112"/>
    </row>
    <row r="1262" spans="13:38" x14ac:dyDescent="0.35">
      <c r="M1262" s="112"/>
      <c r="N1262" s="112"/>
      <c r="O1262" s="112"/>
      <c r="P1262" s="112"/>
      <c r="Q1262" s="112"/>
      <c r="R1262" s="112"/>
      <c r="S1262" s="112"/>
      <c r="T1262" s="112"/>
      <c r="U1262" s="112"/>
      <c r="V1262" s="112"/>
      <c r="W1262" s="113"/>
      <c r="X1262" s="113"/>
      <c r="Y1262" s="113"/>
      <c r="Z1262" s="113"/>
      <c r="AA1262" s="113"/>
      <c r="AB1262" s="113"/>
      <c r="AC1262" s="113"/>
      <c r="AD1262" s="113"/>
      <c r="AE1262" s="112"/>
      <c r="AF1262" s="112"/>
      <c r="AG1262" s="112"/>
      <c r="AH1262" s="112"/>
      <c r="AI1262" s="112"/>
      <c r="AJ1262" s="112"/>
      <c r="AK1262" s="112"/>
      <c r="AL1262" s="112"/>
    </row>
    <row r="1263" spans="13:38" x14ac:dyDescent="0.35">
      <c r="M1263" s="112"/>
      <c r="N1263" s="112"/>
      <c r="O1263" s="112"/>
      <c r="P1263" s="112"/>
      <c r="Q1263" s="112"/>
      <c r="R1263" s="112"/>
      <c r="S1263" s="112"/>
      <c r="T1263" s="112"/>
      <c r="U1263" s="112"/>
      <c r="V1263" s="112"/>
      <c r="W1263" s="113"/>
      <c r="X1263" s="113"/>
      <c r="Y1263" s="113"/>
      <c r="Z1263" s="113"/>
      <c r="AA1263" s="113"/>
      <c r="AB1263" s="113"/>
      <c r="AC1263" s="113"/>
      <c r="AD1263" s="113"/>
      <c r="AE1263" s="112"/>
      <c r="AF1263" s="112"/>
      <c r="AG1263" s="112"/>
      <c r="AH1263" s="112"/>
      <c r="AI1263" s="112"/>
      <c r="AJ1263" s="112"/>
      <c r="AK1263" s="112"/>
      <c r="AL1263" s="112"/>
    </row>
    <row r="1264" spans="13:38" x14ac:dyDescent="0.35">
      <c r="M1264" s="112"/>
      <c r="N1264" s="112"/>
      <c r="O1264" s="112"/>
      <c r="P1264" s="112"/>
      <c r="Q1264" s="112"/>
      <c r="R1264" s="112"/>
      <c r="S1264" s="112"/>
      <c r="T1264" s="112"/>
      <c r="U1264" s="112"/>
      <c r="V1264" s="112"/>
      <c r="W1264" s="113"/>
      <c r="X1264" s="113"/>
      <c r="Y1264" s="113"/>
      <c r="Z1264" s="113"/>
      <c r="AA1264" s="113"/>
      <c r="AB1264" s="113"/>
      <c r="AC1264" s="113"/>
      <c r="AD1264" s="113"/>
      <c r="AE1264" s="112"/>
      <c r="AF1264" s="112"/>
      <c r="AG1264" s="112"/>
      <c r="AH1264" s="112"/>
      <c r="AI1264" s="112"/>
      <c r="AJ1264" s="112"/>
      <c r="AK1264" s="112"/>
      <c r="AL1264" s="112"/>
    </row>
    <row r="1265" spans="13:38" x14ac:dyDescent="0.35">
      <c r="M1265" s="112"/>
      <c r="N1265" s="112"/>
      <c r="O1265" s="112"/>
      <c r="P1265" s="112"/>
      <c r="Q1265" s="112"/>
      <c r="R1265" s="112"/>
      <c r="S1265" s="112"/>
      <c r="T1265" s="112"/>
      <c r="U1265" s="112"/>
      <c r="V1265" s="112"/>
      <c r="W1265" s="113"/>
      <c r="X1265" s="113"/>
      <c r="Y1265" s="113"/>
      <c r="Z1265" s="113"/>
      <c r="AA1265" s="113"/>
      <c r="AB1265" s="113"/>
      <c r="AC1265" s="113"/>
      <c r="AD1265" s="113"/>
      <c r="AE1265" s="112"/>
      <c r="AF1265" s="112"/>
      <c r="AG1265" s="112"/>
      <c r="AH1265" s="112"/>
      <c r="AI1265" s="112"/>
      <c r="AJ1265" s="112"/>
      <c r="AK1265" s="112"/>
      <c r="AL1265" s="112"/>
    </row>
    <row r="1266" spans="13:38" x14ac:dyDescent="0.35">
      <c r="M1266" s="112"/>
      <c r="N1266" s="112"/>
      <c r="O1266" s="112"/>
      <c r="P1266" s="112"/>
      <c r="Q1266" s="112"/>
      <c r="R1266" s="112"/>
      <c r="S1266" s="112"/>
      <c r="T1266" s="112"/>
      <c r="U1266" s="112"/>
      <c r="V1266" s="112"/>
      <c r="W1266" s="113"/>
      <c r="X1266" s="113"/>
      <c r="Y1266" s="113"/>
      <c r="Z1266" s="113"/>
      <c r="AA1266" s="113"/>
      <c r="AB1266" s="113"/>
      <c r="AC1266" s="113"/>
      <c r="AD1266" s="113"/>
      <c r="AE1266" s="112"/>
      <c r="AF1266" s="112"/>
      <c r="AG1266" s="112"/>
      <c r="AH1266" s="112"/>
      <c r="AI1266" s="112"/>
      <c r="AJ1266" s="112"/>
      <c r="AK1266" s="112"/>
      <c r="AL1266" s="112"/>
    </row>
    <row r="1267" spans="13:38" x14ac:dyDescent="0.35">
      <c r="M1267" s="112"/>
      <c r="N1267" s="112"/>
      <c r="O1267" s="112"/>
      <c r="P1267" s="112"/>
      <c r="Q1267" s="112"/>
      <c r="R1267" s="112"/>
      <c r="S1267" s="112"/>
      <c r="T1267" s="112"/>
      <c r="U1267" s="112"/>
      <c r="V1267" s="112"/>
      <c r="W1267" s="113"/>
      <c r="X1267" s="113"/>
      <c r="Y1267" s="113"/>
      <c r="Z1267" s="113"/>
      <c r="AA1267" s="113"/>
      <c r="AB1267" s="113"/>
      <c r="AC1267" s="113"/>
      <c r="AD1267" s="113"/>
      <c r="AE1267" s="112"/>
      <c r="AF1267" s="112"/>
      <c r="AG1267" s="112"/>
      <c r="AH1267" s="112"/>
      <c r="AI1267" s="112"/>
      <c r="AJ1267" s="112"/>
      <c r="AK1267" s="112"/>
      <c r="AL1267" s="112"/>
    </row>
    <row r="1268" spans="13:38" x14ac:dyDescent="0.35">
      <c r="M1268" s="112"/>
      <c r="N1268" s="112"/>
      <c r="O1268" s="112"/>
      <c r="P1268" s="112"/>
      <c r="Q1268" s="112"/>
      <c r="R1268" s="112"/>
      <c r="S1268" s="112"/>
      <c r="T1268" s="112"/>
      <c r="U1268" s="112"/>
      <c r="V1268" s="112"/>
      <c r="W1268" s="113"/>
      <c r="X1268" s="113"/>
      <c r="Y1268" s="113"/>
      <c r="Z1268" s="113"/>
      <c r="AA1268" s="113"/>
      <c r="AB1268" s="113"/>
      <c r="AC1268" s="113"/>
      <c r="AD1268" s="113"/>
      <c r="AE1268" s="112"/>
      <c r="AF1268" s="112"/>
      <c r="AG1268" s="112"/>
      <c r="AH1268" s="112"/>
      <c r="AI1268" s="112"/>
      <c r="AJ1268" s="112"/>
      <c r="AK1268" s="112"/>
      <c r="AL1268" s="112"/>
    </row>
    <row r="1269" spans="13:38" x14ac:dyDescent="0.35">
      <c r="M1269" s="112"/>
      <c r="N1269" s="112"/>
      <c r="O1269" s="112"/>
      <c r="P1269" s="112"/>
      <c r="Q1269" s="112"/>
      <c r="R1269" s="112"/>
      <c r="S1269" s="112"/>
      <c r="T1269" s="112"/>
      <c r="U1269" s="112"/>
      <c r="V1269" s="112"/>
      <c r="W1269" s="113"/>
      <c r="X1269" s="113"/>
      <c r="Y1269" s="113"/>
      <c r="Z1269" s="113"/>
      <c r="AA1269" s="113"/>
      <c r="AB1269" s="113"/>
      <c r="AC1269" s="113"/>
      <c r="AD1269" s="113"/>
      <c r="AE1269" s="112"/>
      <c r="AF1269" s="112"/>
      <c r="AG1269" s="112"/>
      <c r="AH1269" s="112"/>
      <c r="AI1269" s="112"/>
      <c r="AJ1269" s="112"/>
      <c r="AK1269" s="112"/>
      <c r="AL1269" s="112"/>
    </row>
    <row r="1270" spans="13:38" x14ac:dyDescent="0.35">
      <c r="M1270" s="112"/>
      <c r="N1270" s="112"/>
      <c r="O1270" s="112"/>
      <c r="P1270" s="112"/>
      <c r="Q1270" s="112"/>
      <c r="R1270" s="112"/>
      <c r="S1270" s="112"/>
      <c r="T1270" s="112"/>
      <c r="U1270" s="112"/>
      <c r="V1270" s="112"/>
      <c r="W1270" s="113"/>
      <c r="X1270" s="113"/>
      <c r="Y1270" s="113"/>
      <c r="Z1270" s="113"/>
      <c r="AA1270" s="113"/>
      <c r="AB1270" s="113"/>
      <c r="AC1270" s="113"/>
      <c r="AD1270" s="113"/>
      <c r="AE1270" s="112"/>
      <c r="AF1270" s="112"/>
      <c r="AG1270" s="112"/>
      <c r="AH1270" s="112"/>
      <c r="AI1270" s="112"/>
      <c r="AJ1270" s="112"/>
      <c r="AK1270" s="112"/>
      <c r="AL1270" s="112"/>
    </row>
    <row r="1271" spans="13:38" x14ac:dyDescent="0.35">
      <c r="M1271" s="112"/>
      <c r="N1271" s="112"/>
      <c r="O1271" s="112"/>
      <c r="P1271" s="112"/>
      <c r="Q1271" s="112"/>
      <c r="R1271" s="112"/>
      <c r="S1271" s="112"/>
      <c r="T1271" s="112"/>
      <c r="U1271" s="112"/>
      <c r="V1271" s="112"/>
      <c r="W1271" s="113"/>
      <c r="X1271" s="113"/>
      <c r="Y1271" s="113"/>
      <c r="Z1271" s="113"/>
      <c r="AA1271" s="113"/>
      <c r="AB1271" s="113"/>
      <c r="AC1271" s="113"/>
      <c r="AD1271" s="113"/>
      <c r="AE1271" s="112"/>
      <c r="AF1271" s="112"/>
      <c r="AG1271" s="112"/>
      <c r="AH1271" s="112"/>
      <c r="AI1271" s="112"/>
      <c r="AJ1271" s="112"/>
      <c r="AK1271" s="112"/>
      <c r="AL1271" s="112"/>
    </row>
    <row r="1272" spans="13:38" x14ac:dyDescent="0.35">
      <c r="M1272" s="112"/>
      <c r="N1272" s="112"/>
      <c r="O1272" s="112"/>
      <c r="P1272" s="112"/>
      <c r="Q1272" s="112"/>
      <c r="R1272" s="112"/>
      <c r="S1272" s="112"/>
      <c r="T1272" s="112"/>
      <c r="U1272" s="112"/>
      <c r="V1272" s="112"/>
      <c r="W1272" s="113"/>
      <c r="X1272" s="113"/>
      <c r="Y1272" s="113"/>
      <c r="Z1272" s="113"/>
      <c r="AA1272" s="113"/>
      <c r="AB1272" s="113"/>
      <c r="AC1272" s="113"/>
      <c r="AD1272" s="113"/>
      <c r="AE1272" s="112"/>
      <c r="AF1272" s="112"/>
      <c r="AG1272" s="112"/>
      <c r="AH1272" s="112"/>
      <c r="AI1272" s="112"/>
      <c r="AJ1272" s="112"/>
      <c r="AK1272" s="112"/>
      <c r="AL1272" s="112"/>
    </row>
    <row r="1273" spans="13:38" x14ac:dyDescent="0.35">
      <c r="M1273" s="112"/>
      <c r="N1273" s="112"/>
      <c r="O1273" s="112"/>
      <c r="P1273" s="112"/>
      <c r="Q1273" s="112"/>
      <c r="R1273" s="112"/>
      <c r="S1273" s="112"/>
      <c r="T1273" s="112"/>
      <c r="U1273" s="112"/>
      <c r="V1273" s="112"/>
      <c r="W1273" s="113"/>
      <c r="X1273" s="113"/>
      <c r="Y1273" s="113"/>
      <c r="Z1273" s="113"/>
      <c r="AA1273" s="113"/>
      <c r="AB1273" s="113"/>
      <c r="AC1273" s="113"/>
      <c r="AD1273" s="113"/>
      <c r="AE1273" s="112"/>
      <c r="AF1273" s="112"/>
      <c r="AG1273" s="112"/>
      <c r="AH1273" s="112"/>
      <c r="AI1273" s="112"/>
      <c r="AJ1273" s="112"/>
      <c r="AK1273" s="112"/>
      <c r="AL1273" s="112"/>
    </row>
    <row r="1274" spans="13:38" x14ac:dyDescent="0.35">
      <c r="M1274" s="112"/>
      <c r="N1274" s="112"/>
      <c r="O1274" s="112"/>
      <c r="P1274" s="112"/>
      <c r="Q1274" s="112"/>
      <c r="R1274" s="112"/>
      <c r="S1274" s="112"/>
      <c r="T1274" s="112"/>
      <c r="U1274" s="112"/>
      <c r="V1274" s="112"/>
      <c r="W1274" s="113"/>
      <c r="X1274" s="113"/>
      <c r="Y1274" s="113"/>
      <c r="Z1274" s="113"/>
      <c r="AA1274" s="113"/>
      <c r="AB1274" s="113"/>
      <c r="AC1274" s="113"/>
      <c r="AD1274" s="113"/>
      <c r="AE1274" s="112"/>
      <c r="AF1274" s="112"/>
      <c r="AG1274" s="112"/>
      <c r="AH1274" s="112"/>
      <c r="AI1274" s="112"/>
      <c r="AJ1274" s="112"/>
      <c r="AK1274" s="112"/>
      <c r="AL1274" s="112"/>
    </row>
    <row r="1275" spans="13:38" x14ac:dyDescent="0.35">
      <c r="M1275" s="112"/>
      <c r="N1275" s="112"/>
      <c r="O1275" s="112"/>
      <c r="P1275" s="112"/>
      <c r="Q1275" s="112"/>
      <c r="R1275" s="112"/>
      <c r="S1275" s="112"/>
      <c r="T1275" s="112"/>
      <c r="U1275" s="112"/>
      <c r="V1275" s="112"/>
      <c r="W1275" s="113"/>
      <c r="X1275" s="113"/>
      <c r="Y1275" s="113"/>
      <c r="Z1275" s="113"/>
      <c r="AA1275" s="113"/>
      <c r="AB1275" s="113"/>
      <c r="AC1275" s="113"/>
      <c r="AD1275" s="113"/>
      <c r="AE1275" s="112"/>
      <c r="AF1275" s="112"/>
      <c r="AG1275" s="112"/>
      <c r="AH1275" s="112"/>
      <c r="AI1275" s="112"/>
      <c r="AJ1275" s="112"/>
      <c r="AK1275" s="112"/>
      <c r="AL1275" s="112"/>
    </row>
    <row r="1276" spans="13:38" x14ac:dyDescent="0.35">
      <c r="M1276" s="112"/>
      <c r="N1276" s="112"/>
      <c r="O1276" s="112"/>
      <c r="P1276" s="112"/>
      <c r="Q1276" s="112"/>
      <c r="R1276" s="112"/>
      <c r="S1276" s="112"/>
      <c r="T1276" s="112"/>
      <c r="U1276" s="112"/>
      <c r="V1276" s="112"/>
      <c r="W1276" s="113"/>
      <c r="X1276" s="113"/>
      <c r="Y1276" s="113"/>
      <c r="Z1276" s="113"/>
      <c r="AA1276" s="113"/>
      <c r="AB1276" s="113"/>
      <c r="AC1276" s="113"/>
      <c r="AD1276" s="113"/>
      <c r="AE1276" s="112"/>
      <c r="AF1276" s="112"/>
      <c r="AG1276" s="112"/>
      <c r="AH1276" s="112"/>
      <c r="AI1276" s="112"/>
      <c r="AJ1276" s="112"/>
      <c r="AK1276" s="112"/>
      <c r="AL1276" s="112"/>
    </row>
    <row r="1277" spans="13:38" x14ac:dyDescent="0.35">
      <c r="M1277" s="112"/>
      <c r="N1277" s="112"/>
      <c r="O1277" s="112"/>
      <c r="P1277" s="112"/>
      <c r="Q1277" s="112"/>
      <c r="R1277" s="112"/>
      <c r="S1277" s="112"/>
      <c r="T1277" s="112"/>
      <c r="U1277" s="112"/>
      <c r="V1277" s="112"/>
      <c r="W1277" s="113"/>
      <c r="X1277" s="113"/>
      <c r="Y1277" s="113"/>
      <c r="Z1277" s="113"/>
      <c r="AA1277" s="113"/>
      <c r="AB1277" s="113"/>
      <c r="AC1277" s="113"/>
      <c r="AD1277" s="113"/>
      <c r="AE1277" s="112"/>
      <c r="AF1277" s="112"/>
      <c r="AG1277" s="112"/>
      <c r="AH1277" s="112"/>
      <c r="AI1277" s="112"/>
      <c r="AJ1277" s="112"/>
      <c r="AK1277" s="112"/>
      <c r="AL1277" s="112"/>
    </row>
    <row r="1278" spans="13:38" x14ac:dyDescent="0.35">
      <c r="M1278" s="112"/>
      <c r="N1278" s="112"/>
      <c r="O1278" s="112"/>
      <c r="P1278" s="112"/>
      <c r="Q1278" s="112"/>
      <c r="R1278" s="112"/>
      <c r="S1278" s="112"/>
      <c r="T1278" s="112"/>
      <c r="U1278" s="112"/>
      <c r="V1278" s="112"/>
      <c r="W1278" s="113"/>
      <c r="X1278" s="113"/>
      <c r="Y1278" s="113"/>
      <c r="Z1278" s="113"/>
      <c r="AA1278" s="113"/>
      <c r="AB1278" s="113"/>
      <c r="AC1278" s="113"/>
      <c r="AD1278" s="113"/>
      <c r="AE1278" s="112"/>
      <c r="AF1278" s="112"/>
      <c r="AG1278" s="112"/>
      <c r="AH1278" s="112"/>
      <c r="AI1278" s="112"/>
      <c r="AJ1278" s="112"/>
      <c r="AK1278" s="112"/>
      <c r="AL1278" s="112"/>
    </row>
    <row r="1279" spans="13:38" x14ac:dyDescent="0.35">
      <c r="M1279" s="112"/>
      <c r="N1279" s="112"/>
      <c r="O1279" s="112"/>
      <c r="P1279" s="112"/>
      <c r="Q1279" s="112"/>
      <c r="R1279" s="112"/>
      <c r="S1279" s="112"/>
      <c r="T1279" s="112"/>
      <c r="U1279" s="112"/>
      <c r="V1279" s="112"/>
      <c r="W1279" s="113"/>
      <c r="X1279" s="113"/>
      <c r="Y1279" s="113"/>
      <c r="Z1279" s="113"/>
      <c r="AA1279" s="113"/>
      <c r="AB1279" s="113"/>
      <c r="AC1279" s="113"/>
      <c r="AD1279" s="113"/>
      <c r="AE1279" s="112"/>
      <c r="AF1279" s="112"/>
      <c r="AG1279" s="112"/>
      <c r="AH1279" s="112"/>
      <c r="AI1279" s="112"/>
      <c r="AJ1279" s="112"/>
      <c r="AK1279" s="112"/>
      <c r="AL1279" s="112"/>
    </row>
    <row r="1280" spans="13:38" x14ac:dyDescent="0.35">
      <c r="M1280" s="112"/>
      <c r="N1280" s="112"/>
      <c r="O1280" s="112"/>
      <c r="P1280" s="112"/>
      <c r="Q1280" s="112"/>
      <c r="R1280" s="112"/>
      <c r="S1280" s="112"/>
      <c r="T1280" s="112"/>
      <c r="U1280" s="112"/>
      <c r="V1280" s="112"/>
      <c r="W1280" s="113"/>
      <c r="X1280" s="113"/>
      <c r="Y1280" s="113"/>
      <c r="Z1280" s="113"/>
      <c r="AA1280" s="113"/>
      <c r="AB1280" s="113"/>
      <c r="AC1280" s="113"/>
      <c r="AD1280" s="113"/>
      <c r="AE1280" s="112"/>
      <c r="AF1280" s="112"/>
      <c r="AG1280" s="112"/>
      <c r="AH1280" s="112"/>
      <c r="AI1280" s="112"/>
      <c r="AJ1280" s="112"/>
      <c r="AK1280" s="112"/>
      <c r="AL1280" s="112"/>
    </row>
    <row r="1281" spans="13:38" x14ac:dyDescent="0.35">
      <c r="M1281" s="112"/>
      <c r="N1281" s="112"/>
      <c r="O1281" s="112"/>
      <c r="P1281" s="112"/>
      <c r="Q1281" s="112"/>
      <c r="R1281" s="112"/>
      <c r="S1281" s="112"/>
      <c r="T1281" s="112"/>
      <c r="U1281" s="112"/>
      <c r="V1281" s="112"/>
      <c r="W1281" s="113"/>
      <c r="X1281" s="113"/>
      <c r="Y1281" s="113"/>
      <c r="Z1281" s="113"/>
      <c r="AA1281" s="113"/>
      <c r="AB1281" s="113"/>
      <c r="AC1281" s="113"/>
      <c r="AD1281" s="113"/>
      <c r="AE1281" s="112"/>
      <c r="AF1281" s="112"/>
      <c r="AG1281" s="112"/>
      <c r="AH1281" s="112"/>
      <c r="AI1281" s="112"/>
      <c r="AJ1281" s="112"/>
      <c r="AK1281" s="112"/>
      <c r="AL1281" s="112"/>
    </row>
    <row r="1282" spans="13:38" x14ac:dyDescent="0.35">
      <c r="M1282" s="112"/>
      <c r="N1282" s="112"/>
      <c r="O1282" s="112"/>
      <c r="P1282" s="112"/>
      <c r="Q1282" s="112"/>
      <c r="R1282" s="112"/>
      <c r="S1282" s="112"/>
      <c r="T1282" s="112"/>
      <c r="U1282" s="112"/>
      <c r="V1282" s="112"/>
      <c r="W1282" s="113"/>
      <c r="X1282" s="113"/>
      <c r="Y1282" s="113"/>
      <c r="Z1282" s="113"/>
      <c r="AA1282" s="113"/>
      <c r="AB1282" s="113"/>
      <c r="AC1282" s="113"/>
      <c r="AD1282" s="113"/>
      <c r="AE1282" s="112"/>
      <c r="AF1282" s="112"/>
      <c r="AG1282" s="112"/>
      <c r="AH1282" s="112"/>
      <c r="AI1282" s="112"/>
      <c r="AJ1282" s="112"/>
      <c r="AK1282" s="112"/>
      <c r="AL1282" s="112"/>
    </row>
    <row r="1283" spans="13:38" x14ac:dyDescent="0.35">
      <c r="M1283" s="112"/>
      <c r="N1283" s="112"/>
      <c r="O1283" s="112"/>
      <c r="P1283" s="112"/>
      <c r="Q1283" s="112"/>
      <c r="R1283" s="112"/>
      <c r="S1283" s="112"/>
      <c r="T1283" s="112"/>
      <c r="U1283" s="112"/>
      <c r="V1283" s="112"/>
      <c r="W1283" s="113"/>
      <c r="X1283" s="113"/>
      <c r="Y1283" s="113"/>
      <c r="Z1283" s="113"/>
      <c r="AA1283" s="113"/>
      <c r="AB1283" s="113"/>
      <c r="AC1283" s="113"/>
      <c r="AD1283" s="113"/>
      <c r="AE1283" s="112"/>
      <c r="AF1283" s="112"/>
      <c r="AG1283" s="112"/>
      <c r="AH1283" s="112"/>
      <c r="AI1283" s="112"/>
      <c r="AJ1283" s="112"/>
      <c r="AK1283" s="112"/>
      <c r="AL1283" s="112"/>
    </row>
    <row r="1284" spans="13:38" x14ac:dyDescent="0.35">
      <c r="M1284" s="112"/>
      <c r="N1284" s="112"/>
      <c r="O1284" s="112"/>
      <c r="P1284" s="112"/>
      <c r="Q1284" s="112"/>
      <c r="R1284" s="112"/>
      <c r="S1284" s="112"/>
      <c r="T1284" s="112"/>
      <c r="U1284" s="112"/>
      <c r="V1284" s="112"/>
      <c r="W1284" s="113"/>
      <c r="X1284" s="113"/>
      <c r="Y1284" s="113"/>
      <c r="Z1284" s="113"/>
      <c r="AA1284" s="113"/>
      <c r="AB1284" s="113"/>
      <c r="AC1284" s="113"/>
      <c r="AD1284" s="113"/>
      <c r="AE1284" s="112"/>
      <c r="AF1284" s="112"/>
      <c r="AG1284" s="112"/>
      <c r="AH1284" s="112"/>
      <c r="AI1284" s="112"/>
      <c r="AJ1284" s="112"/>
      <c r="AK1284" s="112"/>
      <c r="AL1284" s="112"/>
    </row>
    <row r="1285" spans="13:38" x14ac:dyDescent="0.35">
      <c r="M1285" s="112"/>
      <c r="N1285" s="112"/>
      <c r="O1285" s="112"/>
      <c r="P1285" s="112"/>
      <c r="Q1285" s="112"/>
      <c r="R1285" s="112"/>
      <c r="S1285" s="112"/>
      <c r="T1285" s="112"/>
      <c r="U1285" s="112"/>
      <c r="V1285" s="112"/>
      <c r="W1285" s="113"/>
      <c r="X1285" s="113"/>
      <c r="Y1285" s="113"/>
      <c r="Z1285" s="113"/>
      <c r="AA1285" s="113"/>
      <c r="AB1285" s="113"/>
      <c r="AC1285" s="113"/>
      <c r="AD1285" s="113"/>
      <c r="AE1285" s="112"/>
      <c r="AF1285" s="112"/>
      <c r="AG1285" s="112"/>
      <c r="AH1285" s="112"/>
      <c r="AI1285" s="112"/>
      <c r="AJ1285" s="112"/>
      <c r="AK1285" s="112"/>
      <c r="AL1285" s="112"/>
    </row>
    <row r="1286" spans="13:38" x14ac:dyDescent="0.35">
      <c r="M1286" s="112"/>
      <c r="N1286" s="112"/>
      <c r="O1286" s="112"/>
      <c r="P1286" s="112"/>
      <c r="Q1286" s="112"/>
      <c r="R1286" s="112"/>
      <c r="S1286" s="112"/>
      <c r="T1286" s="112"/>
      <c r="U1286" s="112"/>
      <c r="V1286" s="112"/>
      <c r="W1286" s="113"/>
      <c r="X1286" s="113"/>
      <c r="Y1286" s="113"/>
      <c r="Z1286" s="113"/>
      <c r="AA1286" s="113"/>
      <c r="AB1286" s="113"/>
      <c r="AC1286" s="113"/>
      <c r="AD1286" s="113"/>
      <c r="AE1286" s="112"/>
      <c r="AF1286" s="112"/>
      <c r="AG1286" s="112"/>
      <c r="AH1286" s="112"/>
      <c r="AI1286" s="112"/>
      <c r="AJ1286" s="112"/>
      <c r="AK1286" s="112"/>
      <c r="AL1286" s="112"/>
    </row>
    <row r="1287" spans="13:38" x14ac:dyDescent="0.35">
      <c r="M1287" s="112"/>
      <c r="N1287" s="112"/>
      <c r="O1287" s="112"/>
      <c r="P1287" s="112"/>
      <c r="Q1287" s="112"/>
      <c r="R1287" s="112"/>
      <c r="S1287" s="112"/>
      <c r="T1287" s="112"/>
      <c r="U1287" s="112"/>
      <c r="V1287" s="112"/>
      <c r="W1287" s="113"/>
      <c r="X1287" s="113"/>
      <c r="Y1287" s="113"/>
      <c r="Z1287" s="113"/>
      <c r="AA1287" s="113"/>
      <c r="AB1287" s="113"/>
      <c r="AC1287" s="113"/>
      <c r="AD1287" s="113"/>
      <c r="AE1287" s="112"/>
      <c r="AF1287" s="112"/>
      <c r="AG1287" s="112"/>
      <c r="AH1287" s="112"/>
      <c r="AI1287" s="112"/>
      <c r="AJ1287" s="112"/>
      <c r="AK1287" s="112"/>
      <c r="AL1287" s="112"/>
    </row>
    <row r="1288" spans="13:38" x14ac:dyDescent="0.35">
      <c r="M1288" s="112"/>
      <c r="N1288" s="112"/>
      <c r="O1288" s="112"/>
      <c r="P1288" s="112"/>
      <c r="Q1288" s="112"/>
      <c r="R1288" s="112"/>
      <c r="S1288" s="112"/>
      <c r="T1288" s="112"/>
      <c r="U1288" s="112"/>
      <c r="V1288" s="112"/>
      <c r="W1288" s="113"/>
      <c r="X1288" s="113"/>
      <c r="Y1288" s="113"/>
      <c r="Z1288" s="113"/>
      <c r="AA1288" s="113"/>
      <c r="AB1288" s="113"/>
      <c r="AC1288" s="113"/>
      <c r="AD1288" s="113"/>
      <c r="AE1288" s="112"/>
      <c r="AF1288" s="112"/>
      <c r="AG1288" s="112"/>
      <c r="AH1288" s="112"/>
      <c r="AI1288" s="112"/>
      <c r="AJ1288" s="112"/>
      <c r="AK1288" s="112"/>
      <c r="AL1288" s="112"/>
    </row>
    <row r="1289" spans="13:38" x14ac:dyDescent="0.35">
      <c r="M1289" s="112"/>
      <c r="N1289" s="112"/>
      <c r="O1289" s="112"/>
      <c r="P1289" s="112"/>
      <c r="Q1289" s="112"/>
      <c r="R1289" s="112"/>
      <c r="S1289" s="112"/>
      <c r="T1289" s="112"/>
      <c r="U1289" s="112"/>
      <c r="V1289" s="112"/>
      <c r="W1289" s="113"/>
      <c r="X1289" s="113"/>
      <c r="Y1289" s="113"/>
      <c r="Z1289" s="113"/>
      <c r="AA1289" s="113"/>
      <c r="AB1289" s="113"/>
      <c r="AC1289" s="113"/>
      <c r="AD1289" s="113"/>
      <c r="AE1289" s="112"/>
      <c r="AF1289" s="112"/>
      <c r="AG1289" s="112"/>
      <c r="AH1289" s="112"/>
      <c r="AI1289" s="112"/>
      <c r="AJ1289" s="112"/>
      <c r="AK1289" s="112"/>
      <c r="AL1289" s="112"/>
    </row>
    <row r="1290" spans="13:38" x14ac:dyDescent="0.35">
      <c r="M1290" s="112"/>
      <c r="N1290" s="112"/>
      <c r="O1290" s="112"/>
      <c r="P1290" s="112"/>
      <c r="Q1290" s="112"/>
      <c r="R1290" s="112"/>
      <c r="S1290" s="112"/>
      <c r="T1290" s="112"/>
      <c r="U1290" s="112"/>
      <c r="V1290" s="112"/>
      <c r="W1290" s="113"/>
      <c r="X1290" s="113"/>
      <c r="Y1290" s="113"/>
      <c r="Z1290" s="113"/>
      <c r="AA1290" s="113"/>
      <c r="AB1290" s="113"/>
      <c r="AC1290" s="113"/>
      <c r="AD1290" s="113"/>
      <c r="AE1290" s="112"/>
      <c r="AF1290" s="112"/>
      <c r="AG1290" s="112"/>
      <c r="AH1290" s="112"/>
      <c r="AI1290" s="112"/>
      <c r="AJ1290" s="112"/>
      <c r="AK1290" s="112"/>
      <c r="AL1290" s="112"/>
    </row>
    <row r="1291" spans="13:38" x14ac:dyDescent="0.35">
      <c r="M1291" s="112"/>
      <c r="N1291" s="112"/>
      <c r="O1291" s="112"/>
      <c r="P1291" s="112"/>
      <c r="Q1291" s="112"/>
      <c r="R1291" s="112"/>
      <c r="S1291" s="112"/>
      <c r="T1291" s="112"/>
      <c r="U1291" s="112"/>
      <c r="V1291" s="112"/>
      <c r="W1291" s="113"/>
      <c r="X1291" s="113"/>
      <c r="Y1291" s="113"/>
      <c r="Z1291" s="113"/>
      <c r="AA1291" s="113"/>
      <c r="AB1291" s="113"/>
      <c r="AC1291" s="113"/>
      <c r="AD1291" s="113"/>
      <c r="AE1291" s="112"/>
      <c r="AF1291" s="112"/>
      <c r="AG1291" s="112"/>
      <c r="AH1291" s="112"/>
      <c r="AI1291" s="112"/>
      <c r="AJ1291" s="112"/>
      <c r="AK1291" s="112"/>
      <c r="AL1291" s="112"/>
    </row>
    <row r="1292" spans="13:38" x14ac:dyDescent="0.35">
      <c r="M1292" s="112"/>
      <c r="N1292" s="112"/>
      <c r="O1292" s="112"/>
      <c r="P1292" s="112"/>
      <c r="Q1292" s="112"/>
      <c r="R1292" s="112"/>
      <c r="S1292" s="112"/>
      <c r="T1292" s="112"/>
      <c r="U1292" s="112"/>
      <c r="V1292" s="112"/>
      <c r="W1292" s="113"/>
      <c r="X1292" s="113"/>
      <c r="Y1292" s="113"/>
      <c r="Z1292" s="113"/>
      <c r="AA1292" s="113"/>
      <c r="AB1292" s="113"/>
      <c r="AC1292" s="113"/>
      <c r="AD1292" s="113"/>
      <c r="AE1292" s="112"/>
      <c r="AF1292" s="112"/>
      <c r="AG1292" s="112"/>
      <c r="AH1292" s="112"/>
      <c r="AI1292" s="112"/>
      <c r="AJ1292" s="112"/>
      <c r="AK1292" s="112"/>
      <c r="AL1292" s="112"/>
    </row>
    <row r="1293" spans="13:38" x14ac:dyDescent="0.35">
      <c r="M1293" s="112"/>
      <c r="N1293" s="112"/>
      <c r="O1293" s="112"/>
      <c r="P1293" s="112"/>
      <c r="Q1293" s="112"/>
      <c r="R1293" s="112"/>
      <c r="S1293" s="112"/>
      <c r="T1293" s="112"/>
      <c r="U1293" s="112"/>
      <c r="V1293" s="112"/>
      <c r="W1293" s="113"/>
      <c r="X1293" s="113"/>
      <c r="Y1293" s="113"/>
      <c r="Z1293" s="113"/>
      <c r="AA1293" s="113"/>
      <c r="AB1293" s="113"/>
      <c r="AC1293" s="113"/>
      <c r="AD1293" s="113"/>
      <c r="AE1293" s="112"/>
      <c r="AF1293" s="112"/>
      <c r="AG1293" s="112"/>
      <c r="AH1293" s="112"/>
      <c r="AI1293" s="112"/>
      <c r="AJ1293" s="112"/>
      <c r="AK1293" s="112"/>
      <c r="AL1293" s="112"/>
    </row>
    <row r="1294" spans="13:38" x14ac:dyDescent="0.35">
      <c r="M1294" s="112"/>
      <c r="N1294" s="112"/>
      <c r="O1294" s="112"/>
      <c r="P1294" s="112"/>
      <c r="Q1294" s="112"/>
      <c r="R1294" s="112"/>
      <c r="S1294" s="112"/>
      <c r="T1294" s="112"/>
      <c r="U1294" s="112"/>
      <c r="V1294" s="112"/>
      <c r="W1294" s="113"/>
      <c r="X1294" s="113"/>
      <c r="Y1294" s="113"/>
      <c r="Z1294" s="113"/>
      <c r="AA1294" s="113"/>
      <c r="AB1294" s="113"/>
      <c r="AC1294" s="113"/>
      <c r="AD1294" s="113"/>
      <c r="AE1294" s="112"/>
      <c r="AF1294" s="112"/>
      <c r="AG1294" s="112"/>
      <c r="AH1294" s="112"/>
      <c r="AI1294" s="112"/>
      <c r="AJ1294" s="112"/>
      <c r="AK1294" s="112"/>
      <c r="AL1294" s="112"/>
    </row>
    <row r="1295" spans="13:38" x14ac:dyDescent="0.35">
      <c r="M1295" s="112"/>
      <c r="N1295" s="112"/>
      <c r="O1295" s="112"/>
      <c r="P1295" s="112"/>
      <c r="Q1295" s="112"/>
      <c r="R1295" s="112"/>
      <c r="S1295" s="112"/>
      <c r="T1295" s="112"/>
      <c r="U1295" s="112"/>
      <c r="V1295" s="112"/>
      <c r="W1295" s="113"/>
      <c r="X1295" s="113"/>
      <c r="Y1295" s="113"/>
      <c r="Z1295" s="113"/>
      <c r="AA1295" s="113"/>
      <c r="AB1295" s="113"/>
      <c r="AC1295" s="113"/>
      <c r="AD1295" s="113"/>
      <c r="AE1295" s="112"/>
      <c r="AF1295" s="112"/>
      <c r="AG1295" s="112"/>
      <c r="AH1295" s="112"/>
      <c r="AI1295" s="112"/>
      <c r="AJ1295" s="112"/>
      <c r="AK1295" s="112"/>
      <c r="AL1295" s="112"/>
    </row>
    <row r="1296" spans="13:38" x14ac:dyDescent="0.35">
      <c r="M1296" s="112"/>
      <c r="N1296" s="112"/>
      <c r="O1296" s="112"/>
      <c r="P1296" s="112"/>
      <c r="Q1296" s="112"/>
      <c r="R1296" s="112"/>
      <c r="S1296" s="112"/>
      <c r="T1296" s="112"/>
      <c r="U1296" s="112"/>
      <c r="V1296" s="112"/>
      <c r="W1296" s="113"/>
      <c r="X1296" s="113"/>
      <c r="Y1296" s="113"/>
      <c r="Z1296" s="113"/>
      <c r="AA1296" s="113"/>
      <c r="AB1296" s="113"/>
      <c r="AC1296" s="113"/>
      <c r="AD1296" s="113"/>
      <c r="AE1296" s="112"/>
      <c r="AF1296" s="112"/>
      <c r="AG1296" s="112"/>
      <c r="AH1296" s="112"/>
      <c r="AI1296" s="112"/>
      <c r="AJ1296" s="112"/>
      <c r="AK1296" s="112"/>
      <c r="AL1296" s="112"/>
    </row>
    <row r="1297" spans="13:38" x14ac:dyDescent="0.35">
      <c r="M1297" s="112"/>
      <c r="N1297" s="112"/>
      <c r="O1297" s="112"/>
      <c r="P1297" s="112"/>
      <c r="Q1297" s="112"/>
      <c r="R1297" s="112"/>
      <c r="S1297" s="112"/>
      <c r="T1297" s="112"/>
      <c r="U1297" s="112"/>
      <c r="V1297" s="112"/>
      <c r="W1297" s="113"/>
      <c r="X1297" s="113"/>
      <c r="Y1297" s="113"/>
      <c r="Z1297" s="113"/>
      <c r="AA1297" s="113"/>
      <c r="AB1297" s="113"/>
      <c r="AC1297" s="113"/>
      <c r="AD1297" s="113"/>
      <c r="AE1297" s="112"/>
      <c r="AF1297" s="112"/>
      <c r="AG1297" s="112"/>
      <c r="AH1297" s="112"/>
      <c r="AI1297" s="112"/>
      <c r="AJ1297" s="112"/>
      <c r="AK1297" s="112"/>
      <c r="AL1297" s="112"/>
    </row>
    <row r="1298" spans="13:38" x14ac:dyDescent="0.35">
      <c r="M1298" s="112"/>
      <c r="N1298" s="112"/>
      <c r="O1298" s="112"/>
      <c r="P1298" s="112"/>
      <c r="Q1298" s="112"/>
      <c r="R1298" s="112"/>
      <c r="S1298" s="112"/>
      <c r="T1298" s="112"/>
      <c r="U1298" s="112"/>
      <c r="V1298" s="112"/>
      <c r="W1298" s="113"/>
      <c r="X1298" s="113"/>
      <c r="Y1298" s="113"/>
      <c r="Z1298" s="113"/>
      <c r="AA1298" s="113"/>
      <c r="AB1298" s="113"/>
      <c r="AC1298" s="113"/>
      <c r="AD1298" s="113"/>
      <c r="AE1298" s="112"/>
      <c r="AF1298" s="112"/>
      <c r="AG1298" s="112"/>
      <c r="AH1298" s="112"/>
      <c r="AI1298" s="112"/>
      <c r="AJ1298" s="112"/>
      <c r="AK1298" s="112"/>
      <c r="AL1298" s="112"/>
    </row>
    <row r="1299" spans="13:38" x14ac:dyDescent="0.35">
      <c r="M1299" s="112"/>
      <c r="N1299" s="112"/>
      <c r="O1299" s="112"/>
      <c r="P1299" s="112"/>
      <c r="Q1299" s="112"/>
      <c r="R1299" s="112"/>
      <c r="S1299" s="112"/>
      <c r="T1299" s="112"/>
      <c r="U1299" s="112"/>
      <c r="V1299" s="112"/>
      <c r="W1299" s="113"/>
      <c r="X1299" s="113"/>
      <c r="Y1299" s="113"/>
      <c r="Z1299" s="113"/>
      <c r="AA1299" s="113"/>
      <c r="AB1299" s="113"/>
      <c r="AC1299" s="113"/>
      <c r="AD1299" s="113"/>
      <c r="AE1299" s="112"/>
      <c r="AF1299" s="112"/>
      <c r="AG1299" s="112"/>
      <c r="AH1299" s="112"/>
      <c r="AI1299" s="112"/>
      <c r="AJ1299" s="112"/>
      <c r="AK1299" s="112"/>
      <c r="AL1299" s="112"/>
    </row>
    <row r="1300" spans="13:38" x14ac:dyDescent="0.35">
      <c r="M1300" s="112"/>
      <c r="N1300" s="112"/>
      <c r="O1300" s="112"/>
      <c r="P1300" s="112"/>
      <c r="Q1300" s="112"/>
      <c r="R1300" s="112"/>
      <c r="S1300" s="112"/>
      <c r="T1300" s="112"/>
      <c r="U1300" s="112"/>
      <c r="V1300" s="112"/>
      <c r="W1300" s="113"/>
      <c r="X1300" s="113"/>
      <c r="Y1300" s="113"/>
      <c r="Z1300" s="113"/>
      <c r="AA1300" s="113"/>
      <c r="AB1300" s="113"/>
      <c r="AC1300" s="113"/>
      <c r="AD1300" s="113"/>
      <c r="AE1300" s="112"/>
      <c r="AF1300" s="112"/>
      <c r="AG1300" s="112"/>
      <c r="AH1300" s="112"/>
      <c r="AI1300" s="112"/>
      <c r="AJ1300" s="112"/>
      <c r="AK1300" s="112"/>
      <c r="AL1300" s="112"/>
    </row>
    <row r="1301" spans="13:38" x14ac:dyDescent="0.35">
      <c r="M1301" s="112"/>
      <c r="N1301" s="112"/>
      <c r="O1301" s="112"/>
      <c r="P1301" s="112"/>
      <c r="Q1301" s="112"/>
      <c r="R1301" s="112"/>
      <c r="S1301" s="112"/>
      <c r="T1301" s="112"/>
      <c r="U1301" s="112"/>
      <c r="V1301" s="112"/>
      <c r="W1301" s="113"/>
      <c r="X1301" s="113"/>
      <c r="Y1301" s="113"/>
      <c r="Z1301" s="113"/>
      <c r="AA1301" s="113"/>
      <c r="AB1301" s="113"/>
      <c r="AC1301" s="113"/>
      <c r="AD1301" s="113"/>
      <c r="AE1301" s="112"/>
      <c r="AF1301" s="112"/>
      <c r="AG1301" s="112"/>
      <c r="AH1301" s="112"/>
      <c r="AI1301" s="112"/>
      <c r="AJ1301" s="112"/>
      <c r="AK1301" s="112"/>
      <c r="AL1301" s="112"/>
    </row>
    <row r="1302" spans="13:38" x14ac:dyDescent="0.35">
      <c r="M1302" s="112"/>
      <c r="N1302" s="112"/>
      <c r="O1302" s="112"/>
      <c r="P1302" s="112"/>
      <c r="Q1302" s="112"/>
      <c r="R1302" s="112"/>
      <c r="S1302" s="112"/>
      <c r="T1302" s="112"/>
      <c r="U1302" s="112"/>
      <c r="V1302" s="112"/>
      <c r="W1302" s="113"/>
      <c r="X1302" s="113"/>
      <c r="Y1302" s="113"/>
      <c r="Z1302" s="113"/>
      <c r="AA1302" s="113"/>
      <c r="AB1302" s="113"/>
      <c r="AC1302" s="113"/>
      <c r="AD1302" s="113"/>
      <c r="AE1302" s="112"/>
      <c r="AF1302" s="112"/>
      <c r="AG1302" s="112"/>
      <c r="AH1302" s="112"/>
      <c r="AI1302" s="112"/>
      <c r="AJ1302" s="112"/>
      <c r="AK1302" s="112"/>
      <c r="AL1302" s="112"/>
    </row>
    <row r="1303" spans="13:38" x14ac:dyDescent="0.35">
      <c r="M1303" s="112"/>
      <c r="N1303" s="112"/>
      <c r="O1303" s="112"/>
      <c r="P1303" s="112"/>
      <c r="Q1303" s="112"/>
      <c r="R1303" s="112"/>
      <c r="S1303" s="112"/>
      <c r="T1303" s="112"/>
      <c r="U1303" s="112"/>
      <c r="V1303" s="112"/>
      <c r="W1303" s="113"/>
      <c r="X1303" s="113"/>
      <c r="Y1303" s="113"/>
      <c r="Z1303" s="113"/>
      <c r="AA1303" s="113"/>
      <c r="AB1303" s="113"/>
      <c r="AC1303" s="113"/>
      <c r="AD1303" s="113"/>
      <c r="AE1303" s="112"/>
      <c r="AF1303" s="112"/>
      <c r="AG1303" s="112"/>
      <c r="AH1303" s="112"/>
      <c r="AI1303" s="112"/>
      <c r="AJ1303" s="112"/>
      <c r="AK1303" s="112"/>
      <c r="AL1303" s="112"/>
    </row>
    <row r="1304" spans="13:38" x14ac:dyDescent="0.35">
      <c r="M1304" s="112"/>
      <c r="N1304" s="112"/>
      <c r="O1304" s="112"/>
      <c r="P1304" s="112"/>
      <c r="Q1304" s="112"/>
      <c r="R1304" s="112"/>
      <c r="S1304" s="112"/>
      <c r="T1304" s="112"/>
      <c r="U1304" s="112"/>
      <c r="V1304" s="112"/>
      <c r="W1304" s="113"/>
      <c r="X1304" s="113"/>
      <c r="Y1304" s="113"/>
      <c r="Z1304" s="113"/>
      <c r="AA1304" s="113"/>
      <c r="AB1304" s="113"/>
      <c r="AC1304" s="113"/>
      <c r="AD1304" s="113"/>
      <c r="AE1304" s="112"/>
      <c r="AF1304" s="112"/>
      <c r="AG1304" s="112"/>
      <c r="AH1304" s="112"/>
      <c r="AI1304" s="112"/>
      <c r="AJ1304" s="112"/>
      <c r="AK1304" s="112"/>
      <c r="AL1304" s="112"/>
    </row>
    <row r="1305" spans="13:38" x14ac:dyDescent="0.35">
      <c r="M1305" s="112"/>
      <c r="N1305" s="112"/>
      <c r="O1305" s="112"/>
      <c r="P1305" s="112"/>
      <c r="Q1305" s="112"/>
      <c r="R1305" s="112"/>
      <c r="S1305" s="112"/>
      <c r="T1305" s="112"/>
      <c r="U1305" s="112"/>
      <c r="V1305" s="112"/>
      <c r="W1305" s="113"/>
      <c r="X1305" s="113"/>
      <c r="Y1305" s="113"/>
      <c r="Z1305" s="113"/>
      <c r="AA1305" s="113"/>
      <c r="AB1305" s="113"/>
      <c r="AC1305" s="113"/>
      <c r="AD1305" s="113"/>
      <c r="AE1305" s="112"/>
      <c r="AF1305" s="112"/>
      <c r="AG1305" s="112"/>
      <c r="AH1305" s="112"/>
      <c r="AI1305" s="112"/>
      <c r="AJ1305" s="112"/>
      <c r="AK1305" s="112"/>
      <c r="AL1305" s="112"/>
    </row>
    <row r="1306" spans="13:38" x14ac:dyDescent="0.35">
      <c r="M1306" s="112"/>
      <c r="N1306" s="112"/>
      <c r="O1306" s="112"/>
      <c r="P1306" s="112"/>
      <c r="Q1306" s="112"/>
      <c r="R1306" s="112"/>
      <c r="S1306" s="112"/>
      <c r="T1306" s="112"/>
      <c r="U1306" s="112"/>
      <c r="V1306" s="112"/>
      <c r="W1306" s="113"/>
      <c r="X1306" s="113"/>
      <c r="Y1306" s="113"/>
      <c r="Z1306" s="113"/>
      <c r="AA1306" s="113"/>
      <c r="AB1306" s="113"/>
      <c r="AC1306" s="113"/>
      <c r="AD1306" s="113"/>
      <c r="AE1306" s="112"/>
      <c r="AF1306" s="112"/>
      <c r="AG1306" s="112"/>
      <c r="AH1306" s="112"/>
      <c r="AI1306" s="112"/>
      <c r="AJ1306" s="112"/>
      <c r="AK1306" s="112"/>
      <c r="AL1306" s="112"/>
    </row>
    <row r="1307" spans="13:38" x14ac:dyDescent="0.35">
      <c r="M1307" s="112"/>
      <c r="N1307" s="112"/>
      <c r="O1307" s="112"/>
      <c r="P1307" s="112"/>
      <c r="Q1307" s="112"/>
      <c r="R1307" s="112"/>
      <c r="S1307" s="112"/>
      <c r="T1307" s="112"/>
      <c r="U1307" s="112"/>
      <c r="V1307" s="112"/>
      <c r="W1307" s="113"/>
      <c r="X1307" s="113"/>
      <c r="Y1307" s="113"/>
      <c r="Z1307" s="113"/>
      <c r="AA1307" s="113"/>
      <c r="AB1307" s="113"/>
      <c r="AC1307" s="113"/>
      <c r="AD1307" s="113"/>
      <c r="AE1307" s="112"/>
      <c r="AF1307" s="112"/>
      <c r="AG1307" s="112"/>
      <c r="AH1307" s="112"/>
      <c r="AI1307" s="112"/>
      <c r="AJ1307" s="112"/>
      <c r="AK1307" s="112"/>
      <c r="AL1307" s="112"/>
    </row>
    <row r="1308" spans="13:38" x14ac:dyDescent="0.35">
      <c r="M1308" s="112"/>
      <c r="N1308" s="112"/>
      <c r="O1308" s="112"/>
      <c r="P1308" s="112"/>
      <c r="Q1308" s="112"/>
      <c r="R1308" s="112"/>
      <c r="S1308" s="112"/>
      <c r="T1308" s="112"/>
      <c r="U1308" s="112"/>
      <c r="V1308" s="112"/>
      <c r="W1308" s="113"/>
      <c r="X1308" s="113"/>
      <c r="Y1308" s="113"/>
      <c r="Z1308" s="113"/>
      <c r="AA1308" s="113"/>
      <c r="AB1308" s="113"/>
      <c r="AC1308" s="113"/>
      <c r="AD1308" s="113"/>
      <c r="AE1308" s="112"/>
      <c r="AF1308" s="112"/>
      <c r="AG1308" s="112"/>
      <c r="AH1308" s="112"/>
      <c r="AI1308" s="112"/>
      <c r="AJ1308" s="112"/>
      <c r="AK1308" s="112"/>
      <c r="AL1308" s="112"/>
    </row>
    <row r="1309" spans="13:38" x14ac:dyDescent="0.35">
      <c r="M1309" s="112"/>
      <c r="N1309" s="112"/>
      <c r="O1309" s="112"/>
      <c r="P1309" s="112"/>
      <c r="Q1309" s="112"/>
      <c r="R1309" s="112"/>
      <c r="S1309" s="112"/>
      <c r="T1309" s="112"/>
      <c r="U1309" s="112"/>
      <c r="V1309" s="112"/>
      <c r="W1309" s="113"/>
      <c r="X1309" s="113"/>
      <c r="Y1309" s="113"/>
      <c r="Z1309" s="113"/>
      <c r="AA1309" s="113"/>
      <c r="AB1309" s="113"/>
      <c r="AC1309" s="113"/>
      <c r="AD1309" s="113"/>
      <c r="AE1309" s="112"/>
      <c r="AF1309" s="112"/>
      <c r="AG1309" s="112"/>
      <c r="AH1309" s="112"/>
      <c r="AI1309" s="112"/>
      <c r="AJ1309" s="112"/>
      <c r="AK1309" s="112"/>
      <c r="AL1309" s="112"/>
    </row>
    <row r="1310" spans="13:38" x14ac:dyDescent="0.35">
      <c r="M1310" s="112"/>
      <c r="N1310" s="112"/>
      <c r="O1310" s="112"/>
      <c r="P1310" s="112"/>
      <c r="Q1310" s="112"/>
      <c r="R1310" s="112"/>
      <c r="S1310" s="112"/>
      <c r="T1310" s="112"/>
      <c r="U1310" s="112"/>
      <c r="V1310" s="112"/>
      <c r="W1310" s="113"/>
      <c r="X1310" s="113"/>
      <c r="Y1310" s="113"/>
      <c r="Z1310" s="113"/>
      <c r="AA1310" s="113"/>
      <c r="AB1310" s="113"/>
      <c r="AC1310" s="113"/>
      <c r="AD1310" s="113"/>
      <c r="AE1310" s="112"/>
      <c r="AF1310" s="112"/>
      <c r="AG1310" s="112"/>
      <c r="AH1310" s="112"/>
      <c r="AI1310" s="112"/>
      <c r="AJ1310" s="112"/>
      <c r="AK1310" s="112"/>
      <c r="AL1310" s="112"/>
    </row>
    <row r="1311" spans="13:38" x14ac:dyDescent="0.35">
      <c r="M1311" s="112"/>
      <c r="N1311" s="112"/>
      <c r="O1311" s="112"/>
      <c r="P1311" s="112"/>
      <c r="Q1311" s="112"/>
      <c r="R1311" s="112"/>
      <c r="S1311" s="112"/>
      <c r="T1311" s="112"/>
      <c r="U1311" s="112"/>
      <c r="V1311" s="112"/>
      <c r="W1311" s="113"/>
      <c r="X1311" s="113"/>
      <c r="Y1311" s="113"/>
      <c r="Z1311" s="113"/>
      <c r="AA1311" s="113"/>
      <c r="AB1311" s="113"/>
      <c r="AC1311" s="113"/>
      <c r="AD1311" s="113"/>
      <c r="AE1311" s="112"/>
      <c r="AF1311" s="112"/>
      <c r="AG1311" s="112"/>
      <c r="AH1311" s="112"/>
      <c r="AI1311" s="112"/>
      <c r="AJ1311" s="112"/>
      <c r="AK1311" s="112"/>
      <c r="AL1311" s="112"/>
    </row>
    <row r="1312" spans="13:38" x14ac:dyDescent="0.35">
      <c r="M1312" s="112"/>
      <c r="N1312" s="112"/>
      <c r="O1312" s="112"/>
      <c r="P1312" s="112"/>
      <c r="Q1312" s="112"/>
      <c r="R1312" s="112"/>
      <c r="S1312" s="112"/>
      <c r="T1312" s="112"/>
      <c r="U1312" s="112"/>
      <c r="V1312" s="112"/>
      <c r="W1312" s="113"/>
      <c r="X1312" s="113"/>
      <c r="Y1312" s="113"/>
      <c r="Z1312" s="113"/>
      <c r="AA1312" s="113"/>
      <c r="AB1312" s="113"/>
      <c r="AC1312" s="113"/>
      <c r="AD1312" s="113"/>
      <c r="AE1312" s="112"/>
      <c r="AF1312" s="112"/>
      <c r="AG1312" s="112"/>
      <c r="AH1312" s="112"/>
      <c r="AI1312" s="112"/>
      <c r="AJ1312" s="112"/>
      <c r="AK1312" s="112"/>
      <c r="AL1312" s="112"/>
    </row>
    <row r="1313" spans="13:38" x14ac:dyDescent="0.35">
      <c r="M1313" s="112"/>
      <c r="N1313" s="112"/>
      <c r="O1313" s="112"/>
      <c r="P1313" s="112"/>
      <c r="Q1313" s="112"/>
      <c r="R1313" s="112"/>
      <c r="S1313" s="112"/>
      <c r="T1313" s="112"/>
      <c r="U1313" s="112"/>
      <c r="V1313" s="112"/>
      <c r="W1313" s="113"/>
      <c r="X1313" s="113"/>
      <c r="Y1313" s="113"/>
      <c r="Z1313" s="113"/>
      <c r="AA1313" s="113"/>
      <c r="AB1313" s="113"/>
      <c r="AC1313" s="113"/>
      <c r="AD1313" s="113"/>
      <c r="AE1313" s="112"/>
      <c r="AF1313" s="112"/>
      <c r="AG1313" s="112"/>
      <c r="AH1313" s="112"/>
      <c r="AI1313" s="112"/>
      <c r="AJ1313" s="112"/>
      <c r="AK1313" s="112"/>
      <c r="AL1313" s="112"/>
    </row>
    <row r="1314" spans="13:38" x14ac:dyDescent="0.35">
      <c r="M1314" s="112"/>
      <c r="N1314" s="112"/>
      <c r="O1314" s="112"/>
      <c r="P1314" s="112"/>
      <c r="Q1314" s="112"/>
      <c r="R1314" s="112"/>
      <c r="S1314" s="112"/>
      <c r="T1314" s="112"/>
      <c r="U1314" s="112"/>
      <c r="V1314" s="112"/>
      <c r="W1314" s="113"/>
      <c r="X1314" s="113"/>
      <c r="Y1314" s="113"/>
      <c r="Z1314" s="113"/>
      <c r="AA1314" s="113"/>
      <c r="AB1314" s="113"/>
      <c r="AC1314" s="113"/>
      <c r="AD1314" s="113"/>
      <c r="AE1314" s="112"/>
      <c r="AF1314" s="112"/>
      <c r="AG1314" s="112"/>
      <c r="AH1314" s="112"/>
      <c r="AI1314" s="112"/>
      <c r="AJ1314" s="112"/>
      <c r="AK1314" s="112"/>
      <c r="AL1314" s="112"/>
    </row>
    <row r="1315" spans="13:38" x14ac:dyDescent="0.35">
      <c r="M1315" s="112"/>
      <c r="N1315" s="112"/>
      <c r="O1315" s="112"/>
      <c r="P1315" s="112"/>
      <c r="Q1315" s="112"/>
      <c r="R1315" s="112"/>
      <c r="S1315" s="112"/>
      <c r="T1315" s="112"/>
      <c r="U1315" s="112"/>
      <c r="V1315" s="112"/>
      <c r="W1315" s="113"/>
      <c r="X1315" s="113"/>
      <c r="Y1315" s="113"/>
      <c r="Z1315" s="113"/>
      <c r="AA1315" s="113"/>
      <c r="AB1315" s="113"/>
      <c r="AC1315" s="113"/>
      <c r="AD1315" s="113"/>
      <c r="AE1315" s="112"/>
      <c r="AF1315" s="112"/>
      <c r="AG1315" s="112"/>
      <c r="AH1315" s="112"/>
      <c r="AI1315" s="112"/>
      <c r="AJ1315" s="112"/>
      <c r="AK1315" s="112"/>
      <c r="AL1315" s="112"/>
    </row>
    <row r="1316" spans="13:38" x14ac:dyDescent="0.35">
      <c r="M1316" s="112"/>
      <c r="N1316" s="112"/>
      <c r="O1316" s="112"/>
      <c r="P1316" s="112"/>
      <c r="Q1316" s="112"/>
      <c r="R1316" s="112"/>
      <c r="S1316" s="112"/>
      <c r="T1316" s="112"/>
      <c r="U1316" s="112"/>
      <c r="V1316" s="112"/>
      <c r="W1316" s="113"/>
      <c r="X1316" s="113"/>
      <c r="Y1316" s="113"/>
      <c r="Z1316" s="113"/>
      <c r="AA1316" s="113"/>
      <c r="AB1316" s="113"/>
      <c r="AC1316" s="113"/>
      <c r="AD1316" s="113"/>
      <c r="AE1316" s="112"/>
      <c r="AF1316" s="112"/>
      <c r="AG1316" s="112"/>
      <c r="AH1316" s="112"/>
      <c r="AI1316" s="112"/>
      <c r="AJ1316" s="112"/>
      <c r="AK1316" s="112"/>
      <c r="AL1316" s="112"/>
    </row>
    <row r="1317" spans="13:38" x14ac:dyDescent="0.35">
      <c r="M1317" s="112"/>
      <c r="N1317" s="112"/>
      <c r="O1317" s="112"/>
      <c r="P1317" s="112"/>
      <c r="Q1317" s="112"/>
      <c r="R1317" s="112"/>
      <c r="S1317" s="112"/>
      <c r="T1317" s="112"/>
      <c r="U1317" s="112"/>
      <c r="V1317" s="112"/>
      <c r="W1317" s="113"/>
      <c r="X1317" s="113"/>
      <c r="Y1317" s="113"/>
      <c r="Z1317" s="113"/>
      <c r="AA1317" s="113"/>
      <c r="AB1317" s="113"/>
      <c r="AC1317" s="113"/>
      <c r="AD1317" s="113"/>
      <c r="AE1317" s="112"/>
      <c r="AF1317" s="112"/>
      <c r="AG1317" s="112"/>
      <c r="AH1317" s="112"/>
      <c r="AI1317" s="112"/>
      <c r="AJ1317" s="112"/>
      <c r="AK1317" s="112"/>
      <c r="AL1317" s="112"/>
    </row>
    <row r="1318" spans="13:38" x14ac:dyDescent="0.35">
      <c r="M1318" s="112"/>
      <c r="N1318" s="112"/>
      <c r="O1318" s="112"/>
      <c r="P1318" s="112"/>
      <c r="Q1318" s="112"/>
      <c r="R1318" s="112"/>
      <c r="S1318" s="112"/>
      <c r="T1318" s="112"/>
      <c r="U1318" s="112"/>
      <c r="V1318" s="112"/>
      <c r="W1318" s="113"/>
      <c r="X1318" s="113"/>
      <c r="Y1318" s="113"/>
      <c r="Z1318" s="113"/>
      <c r="AA1318" s="113"/>
      <c r="AB1318" s="113"/>
      <c r="AC1318" s="113"/>
      <c r="AD1318" s="113"/>
      <c r="AE1318" s="112"/>
      <c r="AF1318" s="112"/>
      <c r="AG1318" s="112"/>
      <c r="AH1318" s="112"/>
      <c r="AI1318" s="112"/>
      <c r="AJ1318" s="112"/>
      <c r="AK1318" s="112"/>
      <c r="AL1318" s="112"/>
    </row>
    <row r="1319" spans="13:38" x14ac:dyDescent="0.35">
      <c r="M1319" s="112"/>
      <c r="N1319" s="112"/>
      <c r="O1319" s="112"/>
      <c r="P1319" s="112"/>
      <c r="Q1319" s="112"/>
      <c r="R1319" s="112"/>
      <c r="S1319" s="112"/>
      <c r="T1319" s="112"/>
      <c r="U1319" s="112"/>
      <c r="V1319" s="112"/>
      <c r="W1319" s="113"/>
      <c r="X1319" s="113"/>
      <c r="Y1319" s="113"/>
      <c r="Z1319" s="113"/>
      <c r="AA1319" s="113"/>
      <c r="AB1319" s="113"/>
      <c r="AC1319" s="113"/>
      <c r="AD1319" s="113"/>
      <c r="AE1319" s="112"/>
      <c r="AF1319" s="112"/>
      <c r="AG1319" s="112"/>
      <c r="AH1319" s="112"/>
      <c r="AI1319" s="112"/>
      <c r="AJ1319" s="112"/>
      <c r="AK1319" s="112"/>
      <c r="AL1319" s="112"/>
    </row>
    <row r="1320" spans="13:38" x14ac:dyDescent="0.35">
      <c r="M1320" s="112"/>
      <c r="N1320" s="112"/>
      <c r="O1320" s="112"/>
      <c r="P1320" s="112"/>
      <c r="Q1320" s="112"/>
      <c r="R1320" s="112"/>
      <c r="S1320" s="112"/>
      <c r="T1320" s="112"/>
      <c r="U1320" s="112"/>
      <c r="V1320" s="112"/>
      <c r="W1320" s="113"/>
      <c r="X1320" s="113"/>
      <c r="Y1320" s="113"/>
      <c r="Z1320" s="113"/>
      <c r="AA1320" s="113"/>
      <c r="AB1320" s="113"/>
      <c r="AC1320" s="113"/>
      <c r="AD1320" s="113"/>
      <c r="AE1320" s="112"/>
      <c r="AF1320" s="112"/>
      <c r="AG1320" s="112"/>
      <c r="AH1320" s="112"/>
      <c r="AI1320" s="112"/>
      <c r="AJ1320" s="112"/>
      <c r="AK1320" s="112"/>
      <c r="AL1320" s="112"/>
    </row>
    <row r="1321" spans="13:38" x14ac:dyDescent="0.35">
      <c r="M1321" s="112"/>
      <c r="N1321" s="112"/>
      <c r="O1321" s="112"/>
      <c r="P1321" s="112"/>
      <c r="Q1321" s="112"/>
      <c r="R1321" s="112"/>
      <c r="S1321" s="112"/>
      <c r="T1321" s="112"/>
      <c r="U1321" s="112"/>
      <c r="V1321" s="112"/>
      <c r="W1321" s="113"/>
      <c r="X1321" s="113"/>
      <c r="Y1321" s="113"/>
      <c r="Z1321" s="113"/>
      <c r="AA1321" s="113"/>
      <c r="AB1321" s="113"/>
      <c r="AC1321" s="113"/>
      <c r="AD1321" s="113"/>
      <c r="AE1321" s="112"/>
      <c r="AF1321" s="112"/>
      <c r="AG1321" s="112"/>
      <c r="AH1321" s="112"/>
      <c r="AI1321" s="112"/>
      <c r="AJ1321" s="112"/>
      <c r="AK1321" s="112"/>
      <c r="AL1321" s="112"/>
    </row>
    <row r="1322" spans="13:38" x14ac:dyDescent="0.35">
      <c r="M1322" s="112"/>
      <c r="N1322" s="112"/>
      <c r="O1322" s="112"/>
      <c r="P1322" s="112"/>
      <c r="Q1322" s="112"/>
      <c r="R1322" s="112"/>
      <c r="S1322" s="112"/>
      <c r="T1322" s="112"/>
      <c r="U1322" s="112"/>
      <c r="V1322" s="112"/>
      <c r="W1322" s="113"/>
      <c r="X1322" s="113"/>
      <c r="Y1322" s="113"/>
      <c r="Z1322" s="113"/>
      <c r="AA1322" s="113"/>
      <c r="AB1322" s="113"/>
      <c r="AC1322" s="113"/>
      <c r="AD1322" s="113"/>
      <c r="AE1322" s="112"/>
      <c r="AF1322" s="112"/>
      <c r="AG1322" s="112"/>
      <c r="AH1322" s="112"/>
      <c r="AI1322" s="112"/>
      <c r="AJ1322" s="112"/>
      <c r="AK1322" s="112"/>
      <c r="AL1322" s="112"/>
    </row>
    <row r="1323" spans="13:38" x14ac:dyDescent="0.35">
      <c r="M1323" s="112"/>
      <c r="N1323" s="112"/>
      <c r="O1323" s="112"/>
      <c r="P1323" s="112"/>
      <c r="Q1323" s="112"/>
      <c r="R1323" s="112"/>
      <c r="S1323" s="112"/>
      <c r="T1323" s="112"/>
      <c r="U1323" s="112"/>
      <c r="V1323" s="112"/>
      <c r="W1323" s="113"/>
      <c r="X1323" s="113"/>
      <c r="Y1323" s="113"/>
      <c r="Z1323" s="113"/>
      <c r="AA1323" s="113"/>
      <c r="AB1323" s="113"/>
      <c r="AC1323" s="113"/>
      <c r="AD1323" s="113"/>
      <c r="AE1323" s="112"/>
      <c r="AF1323" s="112"/>
      <c r="AG1323" s="112"/>
      <c r="AH1323" s="112"/>
      <c r="AI1323" s="112"/>
      <c r="AJ1323" s="112"/>
      <c r="AK1323" s="112"/>
      <c r="AL1323" s="112"/>
    </row>
    <row r="1324" spans="13:38" x14ac:dyDescent="0.35">
      <c r="M1324" s="112"/>
      <c r="N1324" s="112"/>
      <c r="O1324" s="112"/>
      <c r="P1324" s="112"/>
      <c r="Q1324" s="112"/>
      <c r="R1324" s="112"/>
      <c r="S1324" s="112"/>
      <c r="T1324" s="112"/>
      <c r="U1324" s="112"/>
      <c r="V1324" s="112"/>
      <c r="W1324" s="113"/>
      <c r="X1324" s="113"/>
      <c r="Y1324" s="113"/>
      <c r="Z1324" s="113"/>
      <c r="AA1324" s="113"/>
      <c r="AB1324" s="113"/>
      <c r="AC1324" s="113"/>
      <c r="AD1324" s="113"/>
      <c r="AE1324" s="112"/>
      <c r="AF1324" s="112"/>
      <c r="AG1324" s="112"/>
      <c r="AH1324" s="112"/>
      <c r="AI1324" s="112"/>
      <c r="AJ1324" s="112"/>
      <c r="AK1324" s="112"/>
      <c r="AL1324" s="112"/>
    </row>
    <row r="1325" spans="13:38" x14ac:dyDescent="0.35">
      <c r="M1325" s="112"/>
      <c r="N1325" s="112"/>
      <c r="O1325" s="112"/>
      <c r="P1325" s="112"/>
      <c r="Q1325" s="112"/>
      <c r="R1325" s="112"/>
      <c r="S1325" s="112"/>
      <c r="T1325" s="112"/>
      <c r="U1325" s="112"/>
      <c r="V1325" s="112"/>
      <c r="W1325" s="113"/>
      <c r="X1325" s="113"/>
      <c r="Y1325" s="113"/>
      <c r="Z1325" s="113"/>
      <c r="AA1325" s="113"/>
      <c r="AB1325" s="113"/>
      <c r="AC1325" s="113"/>
      <c r="AD1325" s="113"/>
      <c r="AE1325" s="112"/>
      <c r="AF1325" s="112"/>
      <c r="AG1325" s="112"/>
      <c r="AH1325" s="112"/>
      <c r="AI1325" s="112"/>
      <c r="AJ1325" s="112"/>
      <c r="AK1325" s="112"/>
      <c r="AL1325" s="112"/>
    </row>
    <row r="1326" spans="13:38" x14ac:dyDescent="0.35">
      <c r="M1326" s="112"/>
      <c r="N1326" s="112"/>
      <c r="O1326" s="112"/>
      <c r="P1326" s="112"/>
      <c r="Q1326" s="112"/>
      <c r="R1326" s="112"/>
      <c r="S1326" s="112"/>
      <c r="T1326" s="112"/>
      <c r="U1326" s="112"/>
      <c r="V1326" s="112"/>
      <c r="W1326" s="113"/>
      <c r="X1326" s="113"/>
      <c r="Y1326" s="113"/>
      <c r="Z1326" s="113"/>
      <c r="AA1326" s="113"/>
      <c r="AB1326" s="113"/>
      <c r="AC1326" s="113"/>
      <c r="AD1326" s="113"/>
      <c r="AE1326" s="112"/>
      <c r="AF1326" s="112"/>
      <c r="AG1326" s="112"/>
      <c r="AH1326" s="112"/>
      <c r="AI1326" s="112"/>
      <c r="AJ1326" s="112"/>
      <c r="AK1326" s="112"/>
      <c r="AL1326" s="112"/>
    </row>
    <row r="1327" spans="13:38" x14ac:dyDescent="0.35">
      <c r="M1327" s="112"/>
      <c r="N1327" s="112"/>
      <c r="O1327" s="112"/>
      <c r="P1327" s="112"/>
      <c r="Q1327" s="112"/>
      <c r="R1327" s="112"/>
      <c r="S1327" s="112"/>
      <c r="T1327" s="112"/>
      <c r="U1327" s="112"/>
      <c r="V1327" s="112"/>
      <c r="W1327" s="113"/>
      <c r="X1327" s="113"/>
      <c r="Y1327" s="113"/>
      <c r="Z1327" s="113"/>
      <c r="AA1327" s="113"/>
      <c r="AB1327" s="113"/>
      <c r="AC1327" s="113"/>
      <c r="AD1327" s="113"/>
      <c r="AE1327" s="112"/>
      <c r="AF1327" s="112"/>
      <c r="AG1327" s="112"/>
      <c r="AH1327" s="112"/>
      <c r="AI1327" s="112"/>
      <c r="AJ1327" s="112"/>
      <c r="AK1327" s="112"/>
      <c r="AL1327" s="112"/>
    </row>
    <row r="1328" spans="13:38" x14ac:dyDescent="0.35">
      <c r="M1328" s="112"/>
      <c r="N1328" s="112"/>
      <c r="O1328" s="112"/>
      <c r="P1328" s="112"/>
      <c r="Q1328" s="112"/>
      <c r="R1328" s="112"/>
      <c r="S1328" s="112"/>
      <c r="T1328" s="112"/>
      <c r="U1328" s="112"/>
      <c r="V1328" s="112"/>
      <c r="W1328" s="113"/>
      <c r="X1328" s="113"/>
      <c r="Y1328" s="113"/>
      <c r="Z1328" s="113"/>
      <c r="AA1328" s="113"/>
      <c r="AB1328" s="113"/>
      <c r="AC1328" s="113"/>
      <c r="AD1328" s="113"/>
      <c r="AE1328" s="112"/>
      <c r="AF1328" s="112"/>
      <c r="AG1328" s="112"/>
      <c r="AH1328" s="112"/>
      <c r="AI1328" s="112"/>
      <c r="AJ1328" s="112"/>
      <c r="AK1328" s="112"/>
      <c r="AL1328" s="112"/>
    </row>
    <row r="1329" spans="13:38" x14ac:dyDescent="0.35">
      <c r="M1329" s="112"/>
      <c r="N1329" s="112"/>
      <c r="O1329" s="112"/>
      <c r="P1329" s="112"/>
      <c r="Q1329" s="112"/>
      <c r="R1329" s="112"/>
      <c r="S1329" s="112"/>
      <c r="T1329" s="112"/>
      <c r="U1329" s="112"/>
      <c r="V1329" s="112"/>
      <c r="W1329" s="113"/>
      <c r="X1329" s="113"/>
      <c r="Y1329" s="113"/>
      <c r="Z1329" s="113"/>
      <c r="AA1329" s="113"/>
      <c r="AB1329" s="113"/>
      <c r="AC1329" s="113"/>
      <c r="AD1329" s="113"/>
      <c r="AE1329" s="112"/>
      <c r="AF1329" s="112"/>
      <c r="AG1329" s="112"/>
      <c r="AH1329" s="112"/>
      <c r="AI1329" s="112"/>
      <c r="AJ1329" s="112"/>
      <c r="AK1329" s="112"/>
      <c r="AL1329" s="112"/>
    </row>
    <row r="1330" spans="13:38" x14ac:dyDescent="0.35">
      <c r="M1330" s="112"/>
      <c r="N1330" s="112"/>
      <c r="O1330" s="112"/>
      <c r="P1330" s="112"/>
      <c r="Q1330" s="112"/>
      <c r="R1330" s="112"/>
      <c r="S1330" s="112"/>
      <c r="T1330" s="112"/>
      <c r="U1330" s="112"/>
      <c r="V1330" s="112"/>
      <c r="W1330" s="113"/>
      <c r="X1330" s="113"/>
      <c r="Y1330" s="113"/>
      <c r="Z1330" s="113"/>
      <c r="AA1330" s="113"/>
      <c r="AB1330" s="113"/>
      <c r="AC1330" s="113"/>
      <c r="AD1330" s="113"/>
      <c r="AE1330" s="112"/>
      <c r="AF1330" s="112"/>
      <c r="AG1330" s="112"/>
      <c r="AH1330" s="112"/>
      <c r="AI1330" s="112"/>
      <c r="AJ1330" s="112"/>
      <c r="AK1330" s="112"/>
      <c r="AL1330" s="112"/>
    </row>
    <row r="1331" spans="13:38" x14ac:dyDescent="0.35">
      <c r="M1331" s="112"/>
      <c r="N1331" s="112"/>
      <c r="O1331" s="112"/>
      <c r="P1331" s="112"/>
      <c r="Q1331" s="112"/>
      <c r="R1331" s="112"/>
      <c r="S1331" s="112"/>
      <c r="T1331" s="112"/>
      <c r="U1331" s="112"/>
      <c r="V1331" s="112"/>
      <c r="W1331" s="113"/>
      <c r="X1331" s="113"/>
      <c r="Y1331" s="113"/>
      <c r="Z1331" s="113"/>
      <c r="AA1331" s="113"/>
      <c r="AB1331" s="113"/>
      <c r="AC1331" s="113"/>
      <c r="AD1331" s="113"/>
      <c r="AE1331" s="112"/>
      <c r="AF1331" s="112"/>
      <c r="AG1331" s="112"/>
      <c r="AH1331" s="112"/>
      <c r="AI1331" s="112"/>
      <c r="AJ1331" s="112"/>
      <c r="AK1331" s="112"/>
      <c r="AL1331" s="112"/>
    </row>
    <row r="1332" spans="13:38" x14ac:dyDescent="0.35">
      <c r="M1332" s="112"/>
      <c r="N1332" s="112"/>
      <c r="O1332" s="112"/>
      <c r="P1332" s="112"/>
      <c r="Q1332" s="112"/>
      <c r="R1332" s="112"/>
      <c r="S1332" s="112"/>
      <c r="T1332" s="112"/>
      <c r="U1332" s="112"/>
      <c r="V1332" s="112"/>
      <c r="W1332" s="113"/>
      <c r="X1332" s="113"/>
      <c r="Y1332" s="113"/>
      <c r="Z1332" s="113"/>
      <c r="AA1332" s="113"/>
      <c r="AB1332" s="113"/>
      <c r="AC1332" s="113"/>
      <c r="AD1332" s="113"/>
      <c r="AE1332" s="112"/>
      <c r="AF1332" s="112"/>
      <c r="AG1332" s="112"/>
      <c r="AH1332" s="112"/>
      <c r="AI1332" s="112"/>
      <c r="AJ1332" s="112"/>
      <c r="AK1332" s="112"/>
      <c r="AL1332" s="112"/>
    </row>
    <row r="1333" spans="13:38" x14ac:dyDescent="0.35">
      <c r="M1333" s="112"/>
      <c r="N1333" s="112"/>
      <c r="O1333" s="112"/>
      <c r="P1333" s="112"/>
      <c r="Q1333" s="112"/>
      <c r="R1333" s="112"/>
      <c r="S1333" s="112"/>
      <c r="T1333" s="112"/>
      <c r="U1333" s="112"/>
      <c r="V1333" s="112"/>
      <c r="W1333" s="113"/>
      <c r="X1333" s="113"/>
      <c r="Y1333" s="113"/>
      <c r="Z1333" s="113"/>
      <c r="AA1333" s="113"/>
      <c r="AB1333" s="113"/>
      <c r="AC1333" s="113"/>
      <c r="AD1333" s="113"/>
      <c r="AE1333" s="112"/>
      <c r="AF1333" s="112"/>
      <c r="AG1333" s="112"/>
      <c r="AH1333" s="112"/>
      <c r="AI1333" s="112"/>
      <c r="AJ1333" s="112"/>
      <c r="AK1333" s="112"/>
      <c r="AL1333" s="112"/>
    </row>
    <row r="1334" spans="13:38" x14ac:dyDescent="0.35">
      <c r="M1334" s="112"/>
      <c r="N1334" s="112"/>
      <c r="O1334" s="112"/>
      <c r="P1334" s="112"/>
      <c r="Q1334" s="112"/>
      <c r="R1334" s="112"/>
      <c r="S1334" s="112"/>
      <c r="T1334" s="112"/>
      <c r="U1334" s="112"/>
      <c r="V1334" s="112"/>
      <c r="W1334" s="113"/>
      <c r="X1334" s="113"/>
      <c r="Y1334" s="113"/>
      <c r="Z1334" s="113"/>
      <c r="AA1334" s="113"/>
      <c r="AB1334" s="113"/>
      <c r="AC1334" s="113"/>
      <c r="AD1334" s="113"/>
      <c r="AE1334" s="112"/>
      <c r="AF1334" s="112"/>
      <c r="AG1334" s="112"/>
      <c r="AH1334" s="112"/>
      <c r="AI1334" s="112"/>
      <c r="AJ1334" s="112"/>
      <c r="AK1334" s="112"/>
      <c r="AL1334" s="112"/>
    </row>
    <row r="1335" spans="13:38" x14ac:dyDescent="0.35">
      <c r="M1335" s="112"/>
      <c r="N1335" s="112"/>
      <c r="O1335" s="112"/>
      <c r="P1335" s="112"/>
      <c r="Q1335" s="112"/>
      <c r="R1335" s="112"/>
      <c r="S1335" s="112"/>
      <c r="T1335" s="112"/>
      <c r="U1335" s="112"/>
      <c r="V1335" s="112"/>
      <c r="W1335" s="113"/>
      <c r="X1335" s="113"/>
      <c r="Y1335" s="113"/>
      <c r="Z1335" s="113"/>
      <c r="AA1335" s="113"/>
      <c r="AB1335" s="113"/>
      <c r="AC1335" s="113"/>
      <c r="AD1335" s="113"/>
      <c r="AE1335" s="112"/>
      <c r="AF1335" s="112"/>
      <c r="AG1335" s="112"/>
      <c r="AH1335" s="112"/>
      <c r="AI1335" s="112"/>
      <c r="AJ1335" s="112"/>
      <c r="AK1335" s="112"/>
      <c r="AL1335" s="112"/>
    </row>
    <row r="1336" spans="13:38" x14ac:dyDescent="0.35">
      <c r="M1336" s="112"/>
      <c r="N1336" s="112"/>
      <c r="O1336" s="112"/>
      <c r="P1336" s="112"/>
      <c r="Q1336" s="112"/>
      <c r="R1336" s="112"/>
      <c r="S1336" s="112"/>
      <c r="T1336" s="112"/>
      <c r="U1336" s="112"/>
      <c r="V1336" s="112"/>
      <c r="W1336" s="113"/>
      <c r="X1336" s="113"/>
      <c r="Y1336" s="113"/>
      <c r="Z1336" s="113"/>
      <c r="AA1336" s="113"/>
      <c r="AB1336" s="113"/>
      <c r="AC1336" s="113"/>
      <c r="AD1336" s="113"/>
      <c r="AE1336" s="112"/>
      <c r="AF1336" s="112"/>
      <c r="AG1336" s="112"/>
      <c r="AH1336" s="112"/>
      <c r="AI1336" s="112"/>
      <c r="AJ1336" s="112"/>
      <c r="AK1336" s="112"/>
      <c r="AL1336" s="112"/>
    </row>
    <row r="1337" spans="13:38" x14ac:dyDescent="0.35">
      <c r="M1337" s="112"/>
      <c r="N1337" s="112"/>
      <c r="O1337" s="112"/>
      <c r="P1337" s="112"/>
      <c r="Q1337" s="112"/>
      <c r="R1337" s="112"/>
      <c r="S1337" s="112"/>
      <c r="T1337" s="112"/>
      <c r="U1337" s="112"/>
      <c r="V1337" s="112"/>
      <c r="W1337" s="113"/>
      <c r="X1337" s="113"/>
      <c r="Y1337" s="113"/>
      <c r="Z1337" s="113"/>
      <c r="AA1337" s="113"/>
      <c r="AB1337" s="113"/>
      <c r="AC1337" s="113"/>
      <c r="AD1337" s="113"/>
      <c r="AE1337" s="112"/>
      <c r="AF1337" s="112"/>
      <c r="AG1337" s="112"/>
      <c r="AH1337" s="112"/>
      <c r="AI1337" s="112"/>
      <c r="AJ1337" s="112"/>
      <c r="AK1337" s="112"/>
      <c r="AL1337" s="112"/>
    </row>
    <row r="1338" spans="13:38" x14ac:dyDescent="0.35">
      <c r="M1338" s="112"/>
      <c r="N1338" s="112"/>
      <c r="O1338" s="112"/>
      <c r="P1338" s="112"/>
      <c r="Q1338" s="112"/>
      <c r="R1338" s="112"/>
      <c r="S1338" s="112"/>
      <c r="T1338" s="112"/>
      <c r="U1338" s="112"/>
      <c r="V1338" s="112"/>
      <c r="W1338" s="113"/>
      <c r="X1338" s="113"/>
      <c r="Y1338" s="113"/>
      <c r="Z1338" s="113"/>
      <c r="AA1338" s="113"/>
      <c r="AB1338" s="113"/>
      <c r="AC1338" s="113"/>
      <c r="AD1338" s="113"/>
      <c r="AE1338" s="112"/>
      <c r="AF1338" s="112"/>
      <c r="AG1338" s="112"/>
      <c r="AH1338" s="112"/>
      <c r="AI1338" s="112"/>
      <c r="AJ1338" s="112"/>
      <c r="AK1338" s="112"/>
      <c r="AL1338" s="112"/>
    </row>
    <row r="1339" spans="13:38" x14ac:dyDescent="0.35">
      <c r="M1339" s="112"/>
      <c r="N1339" s="112"/>
      <c r="O1339" s="112"/>
      <c r="P1339" s="112"/>
      <c r="Q1339" s="112"/>
      <c r="R1339" s="112"/>
      <c r="S1339" s="112"/>
      <c r="T1339" s="112"/>
      <c r="U1339" s="112"/>
      <c r="V1339" s="112"/>
      <c r="W1339" s="113"/>
      <c r="X1339" s="113"/>
      <c r="Y1339" s="113"/>
      <c r="Z1339" s="113"/>
      <c r="AA1339" s="113"/>
      <c r="AB1339" s="113"/>
      <c r="AC1339" s="113"/>
      <c r="AD1339" s="113"/>
      <c r="AE1339" s="112"/>
      <c r="AF1339" s="112"/>
      <c r="AG1339" s="112"/>
      <c r="AH1339" s="112"/>
      <c r="AI1339" s="112"/>
      <c r="AJ1339" s="112"/>
      <c r="AK1339" s="112"/>
      <c r="AL1339" s="112"/>
    </row>
    <row r="1340" spans="13:38" x14ac:dyDescent="0.35">
      <c r="M1340" s="112"/>
      <c r="N1340" s="112"/>
      <c r="O1340" s="112"/>
      <c r="P1340" s="112"/>
      <c r="Q1340" s="112"/>
      <c r="R1340" s="112"/>
      <c r="S1340" s="112"/>
      <c r="T1340" s="112"/>
      <c r="U1340" s="112"/>
      <c r="V1340" s="112"/>
      <c r="W1340" s="113"/>
      <c r="X1340" s="113"/>
      <c r="Y1340" s="113"/>
      <c r="Z1340" s="113"/>
      <c r="AA1340" s="113"/>
      <c r="AB1340" s="113"/>
      <c r="AC1340" s="113"/>
      <c r="AD1340" s="113"/>
      <c r="AE1340" s="112"/>
      <c r="AF1340" s="112"/>
      <c r="AG1340" s="112"/>
      <c r="AH1340" s="112"/>
      <c r="AI1340" s="112"/>
      <c r="AJ1340" s="112"/>
      <c r="AK1340" s="112"/>
      <c r="AL1340" s="112"/>
    </row>
    <row r="1341" spans="13:38" x14ac:dyDescent="0.35">
      <c r="M1341" s="112"/>
      <c r="N1341" s="112"/>
      <c r="O1341" s="112"/>
      <c r="P1341" s="112"/>
      <c r="Q1341" s="112"/>
      <c r="R1341" s="112"/>
      <c r="S1341" s="112"/>
      <c r="T1341" s="112"/>
      <c r="U1341" s="112"/>
      <c r="V1341" s="112"/>
      <c r="W1341" s="113"/>
      <c r="X1341" s="113"/>
      <c r="Y1341" s="113"/>
      <c r="Z1341" s="113"/>
      <c r="AA1341" s="113"/>
      <c r="AB1341" s="113"/>
      <c r="AC1341" s="113"/>
      <c r="AD1341" s="113"/>
      <c r="AE1341" s="112"/>
      <c r="AF1341" s="112"/>
      <c r="AG1341" s="112"/>
      <c r="AH1341" s="112"/>
      <c r="AI1341" s="112"/>
      <c r="AJ1341" s="112"/>
      <c r="AK1341" s="112"/>
      <c r="AL1341" s="112"/>
    </row>
    <row r="1342" spans="13:38" x14ac:dyDescent="0.35">
      <c r="M1342" s="112"/>
      <c r="N1342" s="112"/>
      <c r="O1342" s="112"/>
      <c r="P1342" s="112"/>
      <c r="Q1342" s="112"/>
      <c r="R1342" s="112"/>
      <c r="S1342" s="112"/>
      <c r="T1342" s="112"/>
      <c r="U1342" s="112"/>
      <c r="V1342" s="112"/>
      <c r="W1342" s="113"/>
      <c r="X1342" s="113"/>
      <c r="Y1342" s="113"/>
      <c r="Z1342" s="113"/>
      <c r="AA1342" s="113"/>
      <c r="AB1342" s="113"/>
      <c r="AC1342" s="113"/>
      <c r="AD1342" s="113"/>
      <c r="AE1342" s="112"/>
      <c r="AF1342" s="112"/>
      <c r="AG1342" s="112"/>
      <c r="AH1342" s="112"/>
      <c r="AI1342" s="112"/>
      <c r="AJ1342" s="112"/>
      <c r="AK1342" s="112"/>
      <c r="AL1342" s="112"/>
    </row>
    <row r="1343" spans="13:38" x14ac:dyDescent="0.35">
      <c r="M1343" s="112"/>
      <c r="N1343" s="112"/>
      <c r="O1343" s="112"/>
      <c r="P1343" s="112"/>
      <c r="Q1343" s="112"/>
      <c r="R1343" s="112"/>
      <c r="S1343" s="112"/>
      <c r="T1343" s="112"/>
      <c r="U1343" s="112"/>
      <c r="V1343" s="112"/>
      <c r="W1343" s="113"/>
      <c r="X1343" s="113"/>
      <c r="Y1343" s="113"/>
      <c r="Z1343" s="113"/>
      <c r="AA1343" s="113"/>
      <c r="AB1343" s="113"/>
      <c r="AC1343" s="113"/>
      <c r="AD1343" s="113"/>
      <c r="AE1343" s="112"/>
      <c r="AF1343" s="112"/>
      <c r="AG1343" s="112"/>
      <c r="AH1343" s="112"/>
      <c r="AI1343" s="112"/>
      <c r="AJ1343" s="112"/>
      <c r="AK1343" s="112"/>
      <c r="AL1343" s="112"/>
    </row>
    <row r="1344" spans="13:38" x14ac:dyDescent="0.35">
      <c r="M1344" s="112"/>
      <c r="N1344" s="112"/>
      <c r="O1344" s="112"/>
      <c r="P1344" s="112"/>
      <c r="Q1344" s="112"/>
      <c r="R1344" s="112"/>
      <c r="S1344" s="112"/>
      <c r="T1344" s="112"/>
      <c r="U1344" s="112"/>
      <c r="V1344" s="112"/>
      <c r="W1344" s="113"/>
      <c r="X1344" s="113"/>
      <c r="Y1344" s="113"/>
      <c r="Z1344" s="113"/>
      <c r="AA1344" s="113"/>
      <c r="AB1344" s="113"/>
      <c r="AC1344" s="113"/>
      <c r="AD1344" s="113"/>
      <c r="AE1344" s="112"/>
      <c r="AF1344" s="112"/>
      <c r="AG1344" s="112"/>
      <c r="AH1344" s="112"/>
      <c r="AI1344" s="112"/>
      <c r="AJ1344" s="112"/>
      <c r="AK1344" s="112"/>
      <c r="AL1344" s="112"/>
    </row>
    <row r="1345" spans="13:38" x14ac:dyDescent="0.35">
      <c r="M1345" s="112"/>
      <c r="N1345" s="112"/>
      <c r="O1345" s="112"/>
      <c r="P1345" s="112"/>
      <c r="Q1345" s="112"/>
      <c r="R1345" s="112"/>
      <c r="S1345" s="112"/>
      <c r="T1345" s="112"/>
      <c r="U1345" s="112"/>
      <c r="V1345" s="112"/>
      <c r="W1345" s="113"/>
      <c r="X1345" s="113"/>
      <c r="Y1345" s="113"/>
      <c r="Z1345" s="113"/>
      <c r="AA1345" s="113"/>
      <c r="AB1345" s="113"/>
      <c r="AC1345" s="113"/>
      <c r="AD1345" s="113"/>
      <c r="AE1345" s="112"/>
      <c r="AF1345" s="112"/>
      <c r="AG1345" s="112"/>
      <c r="AH1345" s="112"/>
      <c r="AI1345" s="112"/>
      <c r="AJ1345" s="112"/>
      <c r="AK1345" s="112"/>
      <c r="AL1345" s="112"/>
    </row>
    <row r="1346" spans="13:38" x14ac:dyDescent="0.35">
      <c r="M1346" s="112"/>
      <c r="N1346" s="112"/>
      <c r="O1346" s="112"/>
      <c r="P1346" s="112"/>
      <c r="Q1346" s="112"/>
      <c r="R1346" s="112"/>
      <c r="S1346" s="112"/>
      <c r="T1346" s="112"/>
      <c r="U1346" s="112"/>
      <c r="V1346" s="112"/>
      <c r="W1346" s="113"/>
      <c r="X1346" s="113"/>
      <c r="Y1346" s="113"/>
      <c r="Z1346" s="113"/>
      <c r="AA1346" s="113"/>
      <c r="AB1346" s="113"/>
      <c r="AC1346" s="113"/>
      <c r="AD1346" s="113"/>
      <c r="AE1346" s="112"/>
      <c r="AF1346" s="112"/>
      <c r="AG1346" s="112"/>
      <c r="AH1346" s="112"/>
      <c r="AI1346" s="112"/>
      <c r="AJ1346" s="112"/>
      <c r="AK1346" s="112"/>
      <c r="AL1346" s="112"/>
    </row>
    <row r="1347" spans="13:38" x14ac:dyDescent="0.35">
      <c r="M1347" s="112"/>
      <c r="N1347" s="112"/>
      <c r="O1347" s="112"/>
      <c r="P1347" s="112"/>
      <c r="Q1347" s="112"/>
      <c r="R1347" s="112"/>
      <c r="S1347" s="112"/>
      <c r="T1347" s="112"/>
      <c r="U1347" s="112"/>
      <c r="V1347" s="112"/>
      <c r="W1347" s="113"/>
      <c r="X1347" s="113"/>
      <c r="Y1347" s="113"/>
      <c r="Z1347" s="113"/>
      <c r="AA1347" s="113"/>
      <c r="AB1347" s="113"/>
      <c r="AC1347" s="113"/>
      <c r="AD1347" s="113"/>
      <c r="AE1347" s="112"/>
      <c r="AF1347" s="112"/>
      <c r="AG1347" s="112"/>
      <c r="AH1347" s="112"/>
      <c r="AI1347" s="112"/>
      <c r="AJ1347" s="112"/>
      <c r="AK1347" s="112"/>
      <c r="AL1347" s="112"/>
    </row>
    <row r="1348" spans="13:38" x14ac:dyDescent="0.35">
      <c r="M1348" s="112"/>
      <c r="N1348" s="112"/>
      <c r="O1348" s="112"/>
      <c r="P1348" s="112"/>
      <c r="Q1348" s="112"/>
      <c r="R1348" s="112"/>
      <c r="S1348" s="112"/>
      <c r="T1348" s="112"/>
      <c r="U1348" s="112"/>
      <c r="V1348" s="112"/>
      <c r="W1348" s="113"/>
      <c r="X1348" s="113"/>
      <c r="Y1348" s="113"/>
      <c r="Z1348" s="113"/>
      <c r="AA1348" s="113"/>
      <c r="AB1348" s="113"/>
      <c r="AC1348" s="113"/>
      <c r="AD1348" s="113"/>
      <c r="AE1348" s="112"/>
      <c r="AF1348" s="112"/>
      <c r="AG1348" s="112"/>
      <c r="AH1348" s="112"/>
      <c r="AI1348" s="112"/>
      <c r="AJ1348" s="112"/>
      <c r="AK1348" s="112"/>
      <c r="AL1348" s="112"/>
    </row>
    <row r="1349" spans="13:38" x14ac:dyDescent="0.35">
      <c r="M1349" s="112"/>
      <c r="N1349" s="112"/>
      <c r="O1349" s="112"/>
      <c r="P1349" s="112"/>
      <c r="Q1349" s="112"/>
      <c r="R1349" s="112"/>
      <c r="S1349" s="112"/>
      <c r="T1349" s="112"/>
      <c r="U1349" s="112"/>
      <c r="V1349" s="112"/>
      <c r="W1349" s="113"/>
      <c r="X1349" s="113"/>
      <c r="Y1349" s="113"/>
      <c r="Z1349" s="113"/>
      <c r="AA1349" s="113"/>
      <c r="AB1349" s="113"/>
      <c r="AC1349" s="113"/>
      <c r="AD1349" s="113"/>
      <c r="AE1349" s="112"/>
      <c r="AF1349" s="112"/>
      <c r="AG1349" s="112"/>
      <c r="AH1349" s="112"/>
      <c r="AI1349" s="112"/>
      <c r="AJ1349" s="112"/>
      <c r="AK1349" s="112"/>
      <c r="AL1349" s="112"/>
    </row>
    <row r="1350" spans="13:38" x14ac:dyDescent="0.35">
      <c r="M1350" s="112"/>
      <c r="N1350" s="112"/>
      <c r="O1350" s="112"/>
      <c r="P1350" s="112"/>
      <c r="Q1350" s="112"/>
      <c r="R1350" s="112"/>
      <c r="S1350" s="112"/>
      <c r="T1350" s="112"/>
      <c r="U1350" s="112"/>
      <c r="V1350" s="112"/>
      <c r="W1350" s="113"/>
      <c r="X1350" s="113"/>
      <c r="Y1350" s="113"/>
      <c r="Z1350" s="113"/>
      <c r="AA1350" s="113"/>
      <c r="AB1350" s="113"/>
      <c r="AC1350" s="113"/>
      <c r="AD1350" s="113"/>
      <c r="AE1350" s="112"/>
      <c r="AF1350" s="112"/>
      <c r="AG1350" s="112"/>
      <c r="AH1350" s="112"/>
      <c r="AI1350" s="112"/>
      <c r="AJ1350" s="112"/>
      <c r="AK1350" s="112"/>
      <c r="AL1350" s="112"/>
    </row>
    <row r="1351" spans="13:38" x14ac:dyDescent="0.35">
      <c r="M1351" s="112"/>
      <c r="N1351" s="112"/>
      <c r="O1351" s="112"/>
      <c r="P1351" s="112"/>
      <c r="Q1351" s="112"/>
      <c r="R1351" s="112"/>
      <c r="S1351" s="112"/>
      <c r="T1351" s="112"/>
      <c r="U1351" s="112"/>
      <c r="V1351" s="112"/>
      <c r="W1351" s="113"/>
      <c r="X1351" s="113"/>
      <c r="Y1351" s="113"/>
      <c r="Z1351" s="113"/>
      <c r="AA1351" s="113"/>
      <c r="AB1351" s="113"/>
      <c r="AC1351" s="113"/>
      <c r="AD1351" s="113"/>
      <c r="AE1351" s="112"/>
      <c r="AF1351" s="112"/>
      <c r="AG1351" s="112"/>
      <c r="AH1351" s="112"/>
      <c r="AI1351" s="112"/>
      <c r="AJ1351" s="112"/>
      <c r="AK1351" s="112"/>
      <c r="AL1351" s="112"/>
    </row>
    <row r="1352" spans="13:38" x14ac:dyDescent="0.35">
      <c r="M1352" s="112"/>
      <c r="N1352" s="112"/>
      <c r="O1352" s="112"/>
      <c r="P1352" s="112"/>
      <c r="Q1352" s="112"/>
      <c r="R1352" s="112"/>
      <c r="S1352" s="112"/>
      <c r="T1352" s="112"/>
      <c r="U1352" s="112"/>
      <c r="V1352" s="112"/>
      <c r="W1352" s="113"/>
      <c r="X1352" s="113"/>
      <c r="Y1352" s="113"/>
      <c r="Z1352" s="113"/>
      <c r="AA1352" s="113"/>
      <c r="AB1352" s="113"/>
      <c r="AC1352" s="113"/>
      <c r="AD1352" s="113"/>
      <c r="AE1352" s="112"/>
      <c r="AF1352" s="112"/>
      <c r="AG1352" s="112"/>
      <c r="AH1352" s="112"/>
      <c r="AI1352" s="112"/>
      <c r="AJ1352" s="112"/>
      <c r="AK1352" s="112"/>
      <c r="AL1352" s="112"/>
    </row>
    <row r="1353" spans="13:38" x14ac:dyDescent="0.35">
      <c r="M1353" s="112"/>
      <c r="N1353" s="112"/>
      <c r="O1353" s="112"/>
      <c r="P1353" s="112"/>
      <c r="Q1353" s="112"/>
      <c r="R1353" s="112"/>
      <c r="S1353" s="112"/>
      <c r="T1353" s="112"/>
      <c r="U1353" s="112"/>
      <c r="V1353" s="112"/>
      <c r="W1353" s="113"/>
      <c r="X1353" s="113"/>
      <c r="Y1353" s="113"/>
      <c r="Z1353" s="113"/>
      <c r="AA1353" s="113"/>
      <c r="AB1353" s="113"/>
      <c r="AC1353" s="113"/>
      <c r="AD1353" s="113"/>
      <c r="AE1353" s="112"/>
      <c r="AF1353" s="112"/>
      <c r="AG1353" s="112"/>
      <c r="AH1353" s="112"/>
      <c r="AI1353" s="112"/>
      <c r="AJ1353" s="112"/>
      <c r="AK1353" s="112"/>
      <c r="AL1353" s="112"/>
    </row>
    <row r="1354" spans="13:38" x14ac:dyDescent="0.35">
      <c r="M1354" s="112"/>
      <c r="N1354" s="112"/>
      <c r="O1354" s="112"/>
      <c r="P1354" s="112"/>
      <c r="Q1354" s="112"/>
      <c r="R1354" s="112"/>
      <c r="S1354" s="112"/>
      <c r="T1354" s="112"/>
      <c r="U1354" s="112"/>
      <c r="V1354" s="112"/>
      <c r="W1354" s="113"/>
      <c r="X1354" s="113"/>
      <c r="Y1354" s="113"/>
      <c r="Z1354" s="113"/>
      <c r="AA1354" s="113"/>
      <c r="AB1354" s="113"/>
      <c r="AC1354" s="113"/>
      <c r="AD1354" s="113"/>
      <c r="AE1354" s="112"/>
      <c r="AF1354" s="112"/>
      <c r="AG1354" s="112"/>
      <c r="AH1354" s="112"/>
      <c r="AI1354" s="112"/>
      <c r="AJ1354" s="112"/>
      <c r="AK1354" s="112"/>
      <c r="AL1354" s="112"/>
    </row>
    <row r="1355" spans="13:38" x14ac:dyDescent="0.35">
      <c r="M1355" s="112"/>
      <c r="N1355" s="112"/>
      <c r="O1355" s="112"/>
      <c r="P1355" s="112"/>
      <c r="Q1355" s="112"/>
      <c r="R1355" s="112"/>
      <c r="S1355" s="112"/>
      <c r="T1355" s="112"/>
      <c r="U1355" s="112"/>
      <c r="V1355" s="112"/>
      <c r="W1355" s="113"/>
      <c r="X1355" s="113"/>
      <c r="Y1355" s="113"/>
      <c r="Z1355" s="113"/>
      <c r="AA1355" s="113"/>
      <c r="AB1355" s="113"/>
      <c r="AC1355" s="113"/>
      <c r="AD1355" s="113"/>
      <c r="AE1355" s="112"/>
      <c r="AF1355" s="112"/>
      <c r="AG1355" s="112"/>
      <c r="AH1355" s="112"/>
      <c r="AI1355" s="112"/>
      <c r="AJ1355" s="112"/>
      <c r="AK1355" s="112"/>
      <c r="AL1355" s="112"/>
    </row>
    <row r="1356" spans="13:38" x14ac:dyDescent="0.35">
      <c r="M1356" s="112"/>
      <c r="N1356" s="112"/>
      <c r="O1356" s="112"/>
      <c r="P1356" s="112"/>
      <c r="Q1356" s="112"/>
      <c r="R1356" s="112"/>
      <c r="S1356" s="112"/>
      <c r="T1356" s="112"/>
      <c r="U1356" s="112"/>
      <c r="V1356" s="112"/>
      <c r="W1356" s="113"/>
      <c r="X1356" s="113"/>
      <c r="Y1356" s="113"/>
      <c r="Z1356" s="113"/>
      <c r="AA1356" s="113"/>
      <c r="AB1356" s="113"/>
      <c r="AC1356" s="113"/>
      <c r="AD1356" s="113"/>
      <c r="AE1356" s="112"/>
      <c r="AF1356" s="112"/>
      <c r="AG1356" s="112"/>
      <c r="AH1356" s="112"/>
      <c r="AI1356" s="112"/>
      <c r="AJ1356" s="112"/>
      <c r="AK1356" s="112"/>
      <c r="AL1356" s="112"/>
    </row>
    <row r="1357" spans="13:38" x14ac:dyDescent="0.35">
      <c r="M1357" s="112"/>
      <c r="N1357" s="112"/>
      <c r="O1357" s="112"/>
      <c r="P1357" s="112"/>
      <c r="Q1357" s="112"/>
      <c r="R1357" s="112"/>
      <c r="S1357" s="112"/>
      <c r="T1357" s="112"/>
      <c r="U1357" s="112"/>
      <c r="V1357" s="112"/>
      <c r="W1357" s="113"/>
      <c r="X1357" s="113"/>
      <c r="Y1357" s="113"/>
      <c r="Z1357" s="113"/>
      <c r="AA1357" s="113"/>
      <c r="AB1357" s="113"/>
      <c r="AC1357" s="113"/>
      <c r="AD1357" s="113"/>
      <c r="AE1357" s="112"/>
      <c r="AF1357" s="112"/>
      <c r="AG1357" s="112"/>
      <c r="AH1357" s="112"/>
      <c r="AI1357" s="112"/>
      <c r="AJ1357" s="112"/>
      <c r="AK1357" s="112"/>
      <c r="AL1357" s="112"/>
    </row>
    <row r="1358" spans="13:38" x14ac:dyDescent="0.35">
      <c r="M1358" s="112"/>
      <c r="N1358" s="112"/>
      <c r="O1358" s="112"/>
      <c r="P1358" s="112"/>
      <c r="Q1358" s="112"/>
      <c r="R1358" s="112"/>
      <c r="S1358" s="112"/>
      <c r="T1358" s="112"/>
      <c r="U1358" s="112"/>
      <c r="V1358" s="112"/>
      <c r="W1358" s="113"/>
      <c r="X1358" s="113"/>
      <c r="Y1358" s="113"/>
      <c r="Z1358" s="113"/>
      <c r="AA1358" s="113"/>
      <c r="AB1358" s="113"/>
      <c r="AC1358" s="113"/>
      <c r="AD1358" s="113"/>
      <c r="AE1358" s="112"/>
      <c r="AF1358" s="112"/>
      <c r="AG1358" s="112"/>
      <c r="AH1358" s="112"/>
      <c r="AI1358" s="112"/>
      <c r="AJ1358" s="112"/>
      <c r="AK1358" s="112"/>
      <c r="AL1358" s="112"/>
    </row>
    <row r="1359" spans="13:38" x14ac:dyDescent="0.35">
      <c r="M1359" s="112"/>
      <c r="N1359" s="112"/>
      <c r="O1359" s="112"/>
      <c r="P1359" s="112"/>
      <c r="Q1359" s="112"/>
      <c r="R1359" s="112"/>
      <c r="S1359" s="112"/>
      <c r="T1359" s="112"/>
      <c r="U1359" s="112"/>
      <c r="V1359" s="112"/>
      <c r="W1359" s="113"/>
      <c r="X1359" s="113"/>
      <c r="Y1359" s="113"/>
      <c r="Z1359" s="113"/>
      <c r="AA1359" s="113"/>
      <c r="AB1359" s="113"/>
      <c r="AC1359" s="113"/>
      <c r="AD1359" s="113"/>
      <c r="AE1359" s="112"/>
      <c r="AF1359" s="112"/>
      <c r="AG1359" s="112"/>
      <c r="AH1359" s="112"/>
      <c r="AI1359" s="112"/>
      <c r="AJ1359" s="112"/>
      <c r="AK1359" s="112"/>
      <c r="AL1359" s="112"/>
    </row>
    <row r="1360" spans="13:38" x14ac:dyDescent="0.35">
      <c r="M1360" s="112"/>
      <c r="N1360" s="112"/>
      <c r="O1360" s="112"/>
      <c r="P1360" s="112"/>
      <c r="Q1360" s="112"/>
      <c r="R1360" s="112"/>
      <c r="S1360" s="112"/>
      <c r="T1360" s="112"/>
      <c r="U1360" s="112"/>
      <c r="V1360" s="112"/>
      <c r="W1360" s="113"/>
      <c r="X1360" s="113"/>
      <c r="Y1360" s="113"/>
      <c r="Z1360" s="113"/>
      <c r="AA1360" s="113"/>
      <c r="AB1360" s="113"/>
      <c r="AC1360" s="113"/>
      <c r="AD1360" s="113"/>
      <c r="AE1360" s="112"/>
      <c r="AF1360" s="112"/>
      <c r="AG1360" s="112"/>
      <c r="AH1360" s="112"/>
      <c r="AI1360" s="112"/>
      <c r="AJ1360" s="112"/>
      <c r="AK1360" s="112"/>
      <c r="AL1360" s="112"/>
    </row>
    <row r="1361" spans="13:38" x14ac:dyDescent="0.35">
      <c r="M1361" s="112"/>
      <c r="N1361" s="112"/>
      <c r="O1361" s="112"/>
      <c r="P1361" s="112"/>
      <c r="Q1361" s="112"/>
      <c r="R1361" s="112"/>
      <c r="S1361" s="112"/>
      <c r="T1361" s="112"/>
      <c r="U1361" s="112"/>
      <c r="V1361" s="112"/>
      <c r="W1361" s="113"/>
      <c r="X1361" s="113"/>
      <c r="Y1361" s="113"/>
      <c r="Z1361" s="113"/>
      <c r="AA1361" s="113"/>
      <c r="AB1361" s="113"/>
      <c r="AC1361" s="113"/>
      <c r="AD1361" s="113"/>
      <c r="AE1361" s="112"/>
      <c r="AF1361" s="112"/>
      <c r="AG1361" s="112"/>
      <c r="AH1361" s="112"/>
      <c r="AI1361" s="112"/>
      <c r="AJ1361" s="112"/>
      <c r="AK1361" s="112"/>
      <c r="AL1361" s="112"/>
    </row>
    <row r="1362" spans="13:38" x14ac:dyDescent="0.35">
      <c r="M1362" s="112"/>
      <c r="N1362" s="112"/>
      <c r="O1362" s="112"/>
      <c r="P1362" s="112"/>
      <c r="Q1362" s="112"/>
      <c r="R1362" s="112"/>
      <c r="S1362" s="112"/>
      <c r="T1362" s="112"/>
      <c r="U1362" s="112"/>
      <c r="V1362" s="112"/>
      <c r="W1362" s="113"/>
      <c r="X1362" s="113"/>
      <c r="Y1362" s="113"/>
      <c r="Z1362" s="113"/>
      <c r="AA1362" s="113"/>
      <c r="AB1362" s="113"/>
      <c r="AC1362" s="113"/>
      <c r="AD1362" s="113"/>
      <c r="AE1362" s="112"/>
      <c r="AF1362" s="112"/>
      <c r="AG1362" s="112"/>
      <c r="AH1362" s="112"/>
      <c r="AI1362" s="112"/>
      <c r="AJ1362" s="112"/>
      <c r="AK1362" s="112"/>
      <c r="AL1362" s="112"/>
    </row>
    <row r="1363" spans="13:38" x14ac:dyDescent="0.35">
      <c r="M1363" s="112"/>
      <c r="N1363" s="112"/>
      <c r="O1363" s="112"/>
      <c r="P1363" s="112"/>
      <c r="Q1363" s="112"/>
      <c r="R1363" s="112"/>
      <c r="S1363" s="112"/>
      <c r="T1363" s="112"/>
      <c r="U1363" s="112"/>
      <c r="V1363" s="112"/>
      <c r="W1363" s="113"/>
      <c r="X1363" s="113"/>
      <c r="Y1363" s="113"/>
      <c r="Z1363" s="113"/>
      <c r="AA1363" s="113"/>
      <c r="AB1363" s="113"/>
      <c r="AC1363" s="113"/>
      <c r="AD1363" s="113"/>
      <c r="AE1363" s="112"/>
      <c r="AF1363" s="112"/>
      <c r="AG1363" s="112"/>
      <c r="AH1363" s="112"/>
      <c r="AI1363" s="112"/>
      <c r="AJ1363" s="112"/>
      <c r="AK1363" s="112"/>
      <c r="AL1363" s="112"/>
    </row>
    <row r="1364" spans="13:38" x14ac:dyDescent="0.35">
      <c r="M1364" s="112"/>
      <c r="N1364" s="112"/>
      <c r="O1364" s="112"/>
      <c r="P1364" s="112"/>
      <c r="Q1364" s="112"/>
      <c r="R1364" s="112"/>
      <c r="S1364" s="112"/>
      <c r="T1364" s="112"/>
      <c r="U1364" s="112"/>
      <c r="V1364" s="112"/>
      <c r="W1364" s="113"/>
      <c r="X1364" s="113"/>
      <c r="Y1364" s="113"/>
      <c r="Z1364" s="113"/>
      <c r="AA1364" s="113"/>
      <c r="AB1364" s="113"/>
      <c r="AC1364" s="113"/>
      <c r="AD1364" s="113"/>
      <c r="AE1364" s="112"/>
      <c r="AF1364" s="112"/>
      <c r="AG1364" s="112"/>
      <c r="AH1364" s="112"/>
      <c r="AI1364" s="112"/>
      <c r="AJ1364" s="112"/>
      <c r="AK1364" s="112"/>
      <c r="AL1364" s="112"/>
    </row>
    <row r="1365" spans="13:38" x14ac:dyDescent="0.35">
      <c r="M1365" s="112"/>
      <c r="N1365" s="112"/>
      <c r="O1365" s="112"/>
      <c r="P1365" s="112"/>
      <c r="Q1365" s="112"/>
      <c r="R1365" s="112"/>
      <c r="S1365" s="112"/>
      <c r="T1365" s="112"/>
      <c r="U1365" s="112"/>
      <c r="V1365" s="112"/>
      <c r="W1365" s="113"/>
      <c r="X1365" s="113"/>
      <c r="Y1365" s="113"/>
      <c r="Z1365" s="113"/>
      <c r="AA1365" s="113"/>
      <c r="AB1365" s="113"/>
      <c r="AC1365" s="113"/>
      <c r="AD1365" s="113"/>
      <c r="AE1365" s="112"/>
      <c r="AF1365" s="112"/>
      <c r="AG1365" s="112"/>
      <c r="AH1365" s="112"/>
      <c r="AI1365" s="112"/>
      <c r="AJ1365" s="112"/>
      <c r="AK1365" s="112"/>
      <c r="AL1365" s="112"/>
    </row>
    <row r="1366" spans="13:38" x14ac:dyDescent="0.35">
      <c r="M1366" s="112"/>
      <c r="N1366" s="112"/>
      <c r="O1366" s="112"/>
      <c r="P1366" s="112"/>
      <c r="Q1366" s="112"/>
      <c r="R1366" s="112"/>
      <c r="S1366" s="112"/>
      <c r="T1366" s="112"/>
      <c r="U1366" s="112"/>
      <c r="V1366" s="112"/>
      <c r="W1366" s="113"/>
      <c r="X1366" s="113"/>
      <c r="Y1366" s="113"/>
      <c r="Z1366" s="113"/>
      <c r="AA1366" s="113"/>
      <c r="AB1366" s="113"/>
      <c r="AC1366" s="113"/>
      <c r="AD1366" s="113"/>
      <c r="AE1366" s="112"/>
      <c r="AF1366" s="112"/>
      <c r="AG1366" s="112"/>
      <c r="AH1366" s="112"/>
      <c r="AI1366" s="112"/>
      <c r="AJ1366" s="112"/>
      <c r="AK1366" s="112"/>
      <c r="AL1366" s="112"/>
    </row>
    <row r="1367" spans="13:38" x14ac:dyDescent="0.35">
      <c r="M1367" s="112"/>
      <c r="N1367" s="112"/>
      <c r="O1367" s="112"/>
      <c r="P1367" s="112"/>
      <c r="Q1367" s="112"/>
      <c r="R1367" s="112"/>
      <c r="S1367" s="112"/>
      <c r="T1367" s="112"/>
      <c r="U1367" s="112"/>
      <c r="V1367" s="112"/>
      <c r="W1367" s="113"/>
      <c r="X1367" s="113"/>
      <c r="Y1367" s="113"/>
      <c r="Z1367" s="113"/>
      <c r="AA1367" s="113"/>
      <c r="AB1367" s="113"/>
      <c r="AC1367" s="113"/>
      <c r="AD1367" s="113"/>
      <c r="AE1367" s="112"/>
      <c r="AF1367" s="112"/>
      <c r="AG1367" s="112"/>
      <c r="AH1367" s="112"/>
      <c r="AI1367" s="112"/>
      <c r="AJ1367" s="112"/>
      <c r="AK1367" s="112"/>
      <c r="AL1367" s="112"/>
    </row>
    <row r="1368" spans="13:38" x14ac:dyDescent="0.35">
      <c r="M1368" s="112"/>
      <c r="N1368" s="112"/>
      <c r="O1368" s="112"/>
      <c r="P1368" s="112"/>
      <c r="Q1368" s="112"/>
      <c r="R1368" s="112"/>
      <c r="S1368" s="112"/>
      <c r="T1368" s="112"/>
      <c r="U1368" s="112"/>
      <c r="V1368" s="112"/>
      <c r="W1368" s="113"/>
      <c r="X1368" s="113"/>
      <c r="Y1368" s="113"/>
      <c r="Z1368" s="113"/>
      <c r="AA1368" s="113"/>
      <c r="AB1368" s="113"/>
      <c r="AC1368" s="113"/>
      <c r="AD1368" s="113"/>
      <c r="AE1368" s="112"/>
      <c r="AF1368" s="112"/>
      <c r="AG1368" s="112"/>
      <c r="AH1368" s="112"/>
      <c r="AI1368" s="112"/>
      <c r="AJ1368" s="112"/>
      <c r="AK1368" s="112"/>
      <c r="AL1368" s="112"/>
    </row>
    <row r="1369" spans="13:38" x14ac:dyDescent="0.35">
      <c r="M1369" s="112"/>
      <c r="N1369" s="112"/>
      <c r="O1369" s="112"/>
      <c r="P1369" s="112"/>
      <c r="Q1369" s="112"/>
      <c r="R1369" s="112"/>
      <c r="S1369" s="112"/>
      <c r="T1369" s="112"/>
      <c r="U1369" s="112"/>
      <c r="V1369" s="112"/>
      <c r="W1369" s="113"/>
      <c r="X1369" s="113"/>
      <c r="Y1369" s="113"/>
      <c r="Z1369" s="113"/>
      <c r="AA1369" s="113"/>
      <c r="AB1369" s="113"/>
      <c r="AC1369" s="113"/>
      <c r="AD1369" s="113"/>
      <c r="AE1369" s="112"/>
      <c r="AF1369" s="112"/>
      <c r="AG1369" s="112"/>
      <c r="AH1369" s="112"/>
      <c r="AI1369" s="112"/>
      <c r="AJ1369" s="112"/>
      <c r="AK1369" s="112"/>
      <c r="AL1369" s="112"/>
    </row>
    <row r="1370" spans="13:38" x14ac:dyDescent="0.35">
      <c r="M1370" s="112"/>
      <c r="N1370" s="112"/>
      <c r="O1370" s="112"/>
      <c r="P1370" s="112"/>
      <c r="Q1370" s="112"/>
      <c r="R1370" s="112"/>
      <c r="S1370" s="112"/>
      <c r="T1370" s="112"/>
      <c r="U1370" s="112"/>
      <c r="V1370" s="112"/>
      <c r="W1370" s="113"/>
      <c r="X1370" s="113"/>
      <c r="Y1370" s="113"/>
      <c r="Z1370" s="113"/>
      <c r="AA1370" s="113"/>
      <c r="AB1370" s="113"/>
      <c r="AC1370" s="113"/>
      <c r="AD1370" s="113"/>
      <c r="AE1370" s="112"/>
      <c r="AF1370" s="112"/>
      <c r="AG1370" s="112"/>
      <c r="AH1370" s="112"/>
      <c r="AI1370" s="112"/>
      <c r="AJ1370" s="112"/>
      <c r="AK1370" s="112"/>
      <c r="AL1370" s="112"/>
    </row>
    <row r="1371" spans="13:38" x14ac:dyDescent="0.35">
      <c r="M1371" s="112"/>
      <c r="N1371" s="112"/>
      <c r="O1371" s="112"/>
      <c r="P1371" s="112"/>
      <c r="Q1371" s="112"/>
      <c r="R1371" s="112"/>
      <c r="S1371" s="112"/>
      <c r="T1371" s="112"/>
      <c r="U1371" s="112"/>
      <c r="V1371" s="112"/>
      <c r="W1371" s="113"/>
      <c r="X1371" s="113"/>
      <c r="Y1371" s="113"/>
      <c r="Z1371" s="113"/>
      <c r="AA1371" s="113"/>
      <c r="AB1371" s="113"/>
      <c r="AC1371" s="113"/>
      <c r="AD1371" s="113"/>
      <c r="AE1371" s="112"/>
      <c r="AF1371" s="112"/>
      <c r="AG1371" s="112"/>
      <c r="AH1371" s="112"/>
      <c r="AI1371" s="112"/>
      <c r="AJ1371" s="112"/>
      <c r="AK1371" s="112"/>
      <c r="AL1371" s="112"/>
    </row>
    <row r="1372" spans="13:38" x14ac:dyDescent="0.35">
      <c r="M1372" s="112"/>
      <c r="N1372" s="112"/>
      <c r="O1372" s="112"/>
      <c r="P1372" s="112"/>
      <c r="Q1372" s="112"/>
      <c r="R1372" s="112"/>
      <c r="S1372" s="112"/>
      <c r="T1372" s="112"/>
      <c r="U1372" s="112"/>
      <c r="V1372" s="112"/>
      <c r="W1372" s="113"/>
      <c r="X1372" s="113"/>
      <c r="Y1372" s="113"/>
      <c r="Z1372" s="113"/>
      <c r="AA1372" s="113"/>
      <c r="AB1372" s="113"/>
      <c r="AC1372" s="113"/>
      <c r="AD1372" s="113"/>
      <c r="AE1372" s="112"/>
      <c r="AF1372" s="112"/>
      <c r="AG1372" s="112"/>
      <c r="AH1372" s="112"/>
      <c r="AI1372" s="112"/>
      <c r="AJ1372" s="112"/>
      <c r="AK1372" s="112"/>
      <c r="AL1372" s="112"/>
    </row>
    <row r="1373" spans="13:38" x14ac:dyDescent="0.35">
      <c r="M1373" s="112"/>
      <c r="N1373" s="112"/>
      <c r="O1373" s="112"/>
      <c r="P1373" s="112"/>
      <c r="Q1373" s="112"/>
      <c r="R1373" s="112"/>
      <c r="S1373" s="112"/>
      <c r="T1373" s="112"/>
      <c r="U1373" s="112"/>
      <c r="V1373" s="112"/>
      <c r="W1373" s="113"/>
      <c r="X1373" s="113"/>
      <c r="Y1373" s="113"/>
      <c r="Z1373" s="113"/>
      <c r="AA1373" s="113"/>
      <c r="AB1373" s="113"/>
      <c r="AC1373" s="113"/>
      <c r="AD1373" s="113"/>
      <c r="AE1373" s="112"/>
      <c r="AF1373" s="112"/>
      <c r="AG1373" s="112"/>
      <c r="AH1373" s="112"/>
      <c r="AI1373" s="112"/>
      <c r="AJ1373" s="112"/>
      <c r="AK1373" s="112"/>
      <c r="AL1373" s="112"/>
    </row>
    <row r="1374" spans="13:38" x14ac:dyDescent="0.35">
      <c r="M1374" s="112"/>
      <c r="N1374" s="112"/>
      <c r="O1374" s="112"/>
      <c r="P1374" s="112"/>
      <c r="Q1374" s="112"/>
      <c r="R1374" s="112"/>
      <c r="S1374" s="112"/>
      <c r="T1374" s="112"/>
      <c r="U1374" s="112"/>
      <c r="V1374" s="112"/>
      <c r="W1374" s="113"/>
      <c r="X1374" s="113"/>
      <c r="Y1374" s="113"/>
      <c r="Z1374" s="113"/>
      <c r="AA1374" s="113"/>
      <c r="AB1374" s="113"/>
      <c r="AC1374" s="113"/>
      <c r="AD1374" s="113"/>
      <c r="AE1374" s="112"/>
      <c r="AF1374" s="112"/>
      <c r="AG1374" s="112"/>
      <c r="AH1374" s="112"/>
      <c r="AI1374" s="112"/>
      <c r="AJ1374" s="112"/>
      <c r="AK1374" s="112"/>
      <c r="AL1374" s="112"/>
    </row>
    <row r="1375" spans="13:38" x14ac:dyDescent="0.35">
      <c r="M1375" s="112"/>
      <c r="N1375" s="112"/>
      <c r="O1375" s="112"/>
      <c r="P1375" s="112"/>
      <c r="Q1375" s="112"/>
      <c r="R1375" s="112"/>
      <c r="S1375" s="112"/>
      <c r="T1375" s="112"/>
      <c r="U1375" s="112"/>
      <c r="V1375" s="112"/>
      <c r="W1375" s="113"/>
      <c r="X1375" s="113"/>
      <c r="Y1375" s="113"/>
      <c r="Z1375" s="113"/>
      <c r="AA1375" s="113"/>
      <c r="AB1375" s="113"/>
      <c r="AC1375" s="113"/>
      <c r="AD1375" s="113"/>
      <c r="AE1375" s="112"/>
      <c r="AF1375" s="112"/>
      <c r="AG1375" s="112"/>
      <c r="AH1375" s="112"/>
      <c r="AI1375" s="112"/>
      <c r="AJ1375" s="112"/>
      <c r="AK1375" s="112"/>
      <c r="AL1375" s="112"/>
    </row>
    <row r="1376" spans="13:38" x14ac:dyDescent="0.35">
      <c r="M1376" s="112"/>
      <c r="N1376" s="112"/>
      <c r="O1376" s="112"/>
      <c r="P1376" s="112"/>
      <c r="Q1376" s="112"/>
      <c r="R1376" s="112"/>
      <c r="S1376" s="112"/>
      <c r="T1376" s="112"/>
      <c r="U1376" s="112"/>
      <c r="V1376" s="112"/>
      <c r="W1376" s="113"/>
      <c r="X1376" s="113"/>
      <c r="Y1376" s="113"/>
      <c r="Z1376" s="113"/>
      <c r="AA1376" s="113"/>
      <c r="AB1376" s="113"/>
      <c r="AC1376" s="113"/>
      <c r="AD1376" s="113"/>
      <c r="AE1376" s="112"/>
      <c r="AF1376" s="112"/>
      <c r="AG1376" s="112"/>
      <c r="AH1376" s="112"/>
      <c r="AI1376" s="112"/>
      <c r="AJ1376" s="112"/>
      <c r="AK1376" s="112"/>
      <c r="AL1376" s="112"/>
    </row>
    <row r="1377" spans="13:38" x14ac:dyDescent="0.35">
      <c r="M1377" s="112"/>
      <c r="N1377" s="112"/>
      <c r="O1377" s="112"/>
      <c r="P1377" s="112"/>
      <c r="Q1377" s="112"/>
      <c r="R1377" s="112"/>
      <c r="S1377" s="112"/>
      <c r="T1377" s="112"/>
      <c r="U1377" s="112"/>
      <c r="V1377" s="112"/>
      <c r="W1377" s="113"/>
      <c r="X1377" s="113"/>
      <c r="Y1377" s="113"/>
      <c r="Z1377" s="113"/>
      <c r="AA1377" s="113"/>
      <c r="AB1377" s="113"/>
      <c r="AC1377" s="113"/>
      <c r="AD1377" s="113"/>
      <c r="AE1377" s="112"/>
      <c r="AF1377" s="112"/>
      <c r="AG1377" s="112"/>
      <c r="AH1377" s="112"/>
      <c r="AI1377" s="112"/>
      <c r="AJ1377" s="112"/>
      <c r="AK1377" s="112"/>
      <c r="AL1377" s="112"/>
    </row>
    <row r="1378" spans="13:38" x14ac:dyDescent="0.35">
      <c r="M1378" s="112"/>
      <c r="N1378" s="112"/>
      <c r="O1378" s="112"/>
      <c r="P1378" s="112"/>
      <c r="Q1378" s="112"/>
      <c r="R1378" s="112"/>
      <c r="S1378" s="112"/>
      <c r="T1378" s="112"/>
      <c r="U1378" s="112"/>
      <c r="V1378" s="112"/>
      <c r="W1378" s="113"/>
      <c r="X1378" s="113"/>
      <c r="Y1378" s="113"/>
      <c r="Z1378" s="113"/>
      <c r="AA1378" s="113"/>
      <c r="AB1378" s="113"/>
      <c r="AC1378" s="113"/>
      <c r="AD1378" s="113"/>
      <c r="AE1378" s="112"/>
      <c r="AF1378" s="112"/>
      <c r="AG1378" s="112"/>
      <c r="AH1378" s="112"/>
      <c r="AI1378" s="112"/>
      <c r="AJ1378" s="112"/>
      <c r="AK1378" s="112"/>
      <c r="AL1378" s="112"/>
    </row>
    <row r="1379" spans="13:38" x14ac:dyDescent="0.35">
      <c r="M1379" s="112"/>
      <c r="N1379" s="112"/>
      <c r="O1379" s="112"/>
      <c r="P1379" s="112"/>
      <c r="Q1379" s="112"/>
      <c r="R1379" s="112"/>
      <c r="S1379" s="112"/>
      <c r="T1379" s="112"/>
      <c r="U1379" s="112"/>
      <c r="V1379" s="112"/>
      <c r="W1379" s="113"/>
      <c r="X1379" s="113"/>
      <c r="Y1379" s="113"/>
      <c r="Z1379" s="113"/>
      <c r="AA1379" s="113"/>
      <c r="AB1379" s="113"/>
      <c r="AC1379" s="113"/>
      <c r="AD1379" s="113"/>
      <c r="AE1379" s="112"/>
      <c r="AF1379" s="112"/>
      <c r="AG1379" s="112"/>
      <c r="AH1379" s="112"/>
      <c r="AI1379" s="112"/>
      <c r="AJ1379" s="112"/>
      <c r="AK1379" s="112"/>
      <c r="AL1379" s="112"/>
    </row>
    <row r="1380" spans="13:38" x14ac:dyDescent="0.35">
      <c r="M1380" s="112"/>
      <c r="N1380" s="112"/>
      <c r="O1380" s="112"/>
      <c r="P1380" s="112"/>
      <c r="Q1380" s="112"/>
      <c r="R1380" s="112"/>
      <c r="S1380" s="112"/>
      <c r="T1380" s="112"/>
      <c r="U1380" s="112"/>
      <c r="V1380" s="112"/>
      <c r="W1380" s="113"/>
      <c r="X1380" s="113"/>
      <c r="Y1380" s="113"/>
      <c r="Z1380" s="113"/>
      <c r="AA1380" s="113"/>
      <c r="AB1380" s="113"/>
      <c r="AC1380" s="113"/>
      <c r="AD1380" s="113"/>
      <c r="AE1380" s="112"/>
      <c r="AF1380" s="112"/>
      <c r="AG1380" s="112"/>
      <c r="AH1380" s="112"/>
      <c r="AI1380" s="112"/>
      <c r="AJ1380" s="112"/>
      <c r="AK1380" s="112"/>
      <c r="AL1380" s="112"/>
    </row>
    <row r="1381" spans="13:38" x14ac:dyDescent="0.35">
      <c r="M1381" s="112"/>
      <c r="N1381" s="112"/>
      <c r="O1381" s="112"/>
      <c r="P1381" s="112"/>
      <c r="Q1381" s="112"/>
      <c r="R1381" s="112"/>
      <c r="S1381" s="112"/>
      <c r="T1381" s="112"/>
      <c r="U1381" s="112"/>
      <c r="V1381" s="112"/>
      <c r="W1381" s="113"/>
      <c r="X1381" s="113"/>
      <c r="Y1381" s="113"/>
      <c r="Z1381" s="113"/>
      <c r="AA1381" s="113"/>
      <c r="AB1381" s="113"/>
      <c r="AC1381" s="113"/>
      <c r="AD1381" s="113"/>
      <c r="AE1381" s="112"/>
      <c r="AF1381" s="112"/>
      <c r="AG1381" s="112"/>
      <c r="AH1381" s="112"/>
      <c r="AI1381" s="112"/>
      <c r="AJ1381" s="112"/>
      <c r="AK1381" s="112"/>
      <c r="AL1381" s="112"/>
    </row>
    <row r="1382" spans="13:38" x14ac:dyDescent="0.35">
      <c r="M1382" s="112"/>
      <c r="N1382" s="112"/>
      <c r="O1382" s="112"/>
      <c r="P1382" s="112"/>
      <c r="Q1382" s="112"/>
      <c r="R1382" s="112"/>
      <c r="S1382" s="112"/>
      <c r="T1382" s="112"/>
      <c r="U1382" s="112"/>
      <c r="V1382" s="112"/>
      <c r="W1382" s="113"/>
      <c r="X1382" s="113"/>
      <c r="Y1382" s="113"/>
      <c r="Z1382" s="113"/>
      <c r="AA1382" s="113"/>
      <c r="AB1382" s="113"/>
      <c r="AC1382" s="113"/>
      <c r="AD1382" s="113"/>
      <c r="AE1382" s="112"/>
      <c r="AF1382" s="112"/>
      <c r="AG1382" s="112"/>
      <c r="AH1382" s="112"/>
      <c r="AI1382" s="112"/>
      <c r="AJ1382" s="112"/>
      <c r="AK1382" s="112"/>
      <c r="AL1382" s="112"/>
    </row>
    <row r="1383" spans="13:38" x14ac:dyDescent="0.35">
      <c r="M1383" s="112"/>
      <c r="N1383" s="112"/>
      <c r="O1383" s="112"/>
      <c r="P1383" s="112"/>
      <c r="Q1383" s="112"/>
      <c r="R1383" s="112"/>
      <c r="S1383" s="112"/>
      <c r="T1383" s="112"/>
      <c r="U1383" s="112"/>
      <c r="V1383" s="112"/>
      <c r="W1383" s="113"/>
      <c r="X1383" s="113"/>
      <c r="Y1383" s="113"/>
      <c r="Z1383" s="113"/>
      <c r="AA1383" s="113"/>
      <c r="AB1383" s="113"/>
      <c r="AC1383" s="113"/>
      <c r="AD1383" s="113"/>
      <c r="AE1383" s="112"/>
      <c r="AF1383" s="112"/>
      <c r="AG1383" s="112"/>
      <c r="AH1383" s="112"/>
      <c r="AI1383" s="112"/>
      <c r="AJ1383" s="112"/>
      <c r="AK1383" s="112"/>
      <c r="AL1383" s="112"/>
    </row>
    <row r="1384" spans="13:38" x14ac:dyDescent="0.35">
      <c r="M1384" s="112"/>
      <c r="N1384" s="112"/>
      <c r="O1384" s="112"/>
      <c r="P1384" s="112"/>
      <c r="Q1384" s="112"/>
      <c r="R1384" s="112"/>
      <c r="S1384" s="112"/>
      <c r="T1384" s="112"/>
      <c r="U1384" s="112"/>
      <c r="V1384" s="112"/>
      <c r="W1384" s="113"/>
      <c r="X1384" s="113"/>
      <c r="Y1384" s="113"/>
      <c r="Z1384" s="113"/>
      <c r="AA1384" s="113"/>
      <c r="AB1384" s="113"/>
      <c r="AC1384" s="113"/>
      <c r="AD1384" s="113"/>
      <c r="AE1384" s="112"/>
      <c r="AF1384" s="112"/>
      <c r="AG1384" s="112"/>
      <c r="AH1384" s="112"/>
      <c r="AI1384" s="112"/>
      <c r="AJ1384" s="112"/>
      <c r="AK1384" s="112"/>
      <c r="AL1384" s="112"/>
    </row>
    <row r="1385" spans="13:38" x14ac:dyDescent="0.35">
      <c r="M1385" s="112"/>
      <c r="N1385" s="112"/>
      <c r="O1385" s="112"/>
      <c r="P1385" s="112"/>
      <c r="Q1385" s="112"/>
      <c r="R1385" s="112"/>
      <c r="S1385" s="112"/>
      <c r="T1385" s="112"/>
      <c r="U1385" s="112"/>
      <c r="V1385" s="112"/>
      <c r="W1385" s="113"/>
      <c r="X1385" s="113"/>
      <c r="Y1385" s="113"/>
      <c r="Z1385" s="113"/>
      <c r="AA1385" s="113"/>
      <c r="AB1385" s="113"/>
      <c r="AC1385" s="113"/>
      <c r="AD1385" s="113"/>
      <c r="AE1385" s="112"/>
      <c r="AF1385" s="112"/>
      <c r="AG1385" s="112"/>
      <c r="AH1385" s="112"/>
      <c r="AI1385" s="112"/>
      <c r="AJ1385" s="112"/>
      <c r="AK1385" s="112"/>
      <c r="AL1385" s="112"/>
    </row>
    <row r="1386" spans="13:38" x14ac:dyDescent="0.35">
      <c r="M1386" s="112"/>
      <c r="N1386" s="112"/>
      <c r="O1386" s="112"/>
      <c r="P1386" s="112"/>
      <c r="Q1386" s="112"/>
      <c r="R1386" s="112"/>
      <c r="S1386" s="112"/>
      <c r="T1386" s="112"/>
      <c r="U1386" s="112"/>
      <c r="V1386" s="112"/>
      <c r="W1386" s="113"/>
      <c r="X1386" s="113"/>
      <c r="Y1386" s="113"/>
      <c r="Z1386" s="113"/>
      <c r="AA1386" s="113"/>
      <c r="AB1386" s="113"/>
      <c r="AC1386" s="113"/>
      <c r="AD1386" s="113"/>
      <c r="AE1386" s="112"/>
      <c r="AF1386" s="112"/>
      <c r="AG1386" s="112"/>
      <c r="AH1386" s="112"/>
      <c r="AI1386" s="112"/>
      <c r="AJ1386" s="112"/>
      <c r="AK1386" s="112"/>
      <c r="AL1386" s="112"/>
    </row>
    <row r="1387" spans="13:38" x14ac:dyDescent="0.35">
      <c r="M1387" s="112"/>
      <c r="N1387" s="112"/>
      <c r="O1387" s="112"/>
      <c r="P1387" s="112"/>
      <c r="Q1387" s="112"/>
      <c r="R1387" s="112"/>
      <c r="S1387" s="112"/>
      <c r="T1387" s="112"/>
      <c r="U1387" s="112"/>
      <c r="V1387" s="112"/>
      <c r="W1387" s="113"/>
      <c r="X1387" s="113"/>
      <c r="Y1387" s="113"/>
      <c r="Z1387" s="113"/>
      <c r="AA1387" s="113"/>
      <c r="AB1387" s="113"/>
      <c r="AC1387" s="113"/>
      <c r="AD1387" s="113"/>
      <c r="AE1387" s="112"/>
      <c r="AF1387" s="112"/>
      <c r="AG1387" s="112"/>
      <c r="AH1387" s="112"/>
      <c r="AI1387" s="112"/>
      <c r="AJ1387" s="112"/>
      <c r="AK1387" s="112"/>
      <c r="AL1387" s="112"/>
    </row>
    <row r="1388" spans="13:38" x14ac:dyDescent="0.35">
      <c r="M1388" s="112"/>
      <c r="N1388" s="112"/>
      <c r="O1388" s="112"/>
      <c r="P1388" s="112"/>
      <c r="Q1388" s="112"/>
      <c r="R1388" s="112"/>
      <c r="S1388" s="112"/>
      <c r="T1388" s="112"/>
      <c r="U1388" s="112"/>
      <c r="V1388" s="112"/>
      <c r="W1388" s="113"/>
      <c r="X1388" s="113"/>
      <c r="Y1388" s="113"/>
      <c r="Z1388" s="113"/>
      <c r="AA1388" s="113"/>
      <c r="AB1388" s="113"/>
      <c r="AC1388" s="113"/>
      <c r="AD1388" s="113"/>
      <c r="AE1388" s="112"/>
      <c r="AF1388" s="112"/>
      <c r="AG1388" s="112"/>
      <c r="AH1388" s="112"/>
      <c r="AI1388" s="112"/>
      <c r="AJ1388" s="112"/>
      <c r="AK1388" s="112"/>
      <c r="AL1388" s="112"/>
    </row>
    <row r="1389" spans="13:38" x14ac:dyDescent="0.35">
      <c r="M1389" s="112"/>
      <c r="N1389" s="112"/>
      <c r="O1389" s="112"/>
      <c r="P1389" s="112"/>
      <c r="Q1389" s="112"/>
      <c r="R1389" s="112"/>
      <c r="S1389" s="112"/>
      <c r="T1389" s="112"/>
      <c r="U1389" s="112"/>
      <c r="V1389" s="112"/>
      <c r="W1389" s="113"/>
      <c r="X1389" s="113"/>
      <c r="Y1389" s="113"/>
      <c r="Z1389" s="113"/>
      <c r="AA1389" s="113"/>
      <c r="AB1389" s="113"/>
      <c r="AC1389" s="113"/>
      <c r="AD1389" s="113"/>
      <c r="AE1389" s="112"/>
      <c r="AF1389" s="112"/>
      <c r="AG1389" s="112"/>
      <c r="AH1389" s="112"/>
      <c r="AI1389" s="112"/>
      <c r="AJ1389" s="112"/>
      <c r="AK1389" s="112"/>
      <c r="AL1389" s="112"/>
    </row>
    <row r="1390" spans="13:38" x14ac:dyDescent="0.35">
      <c r="M1390" s="112"/>
      <c r="N1390" s="112"/>
      <c r="O1390" s="112"/>
      <c r="P1390" s="112"/>
      <c r="Q1390" s="112"/>
      <c r="R1390" s="112"/>
      <c r="S1390" s="112"/>
      <c r="T1390" s="112"/>
      <c r="U1390" s="112"/>
      <c r="V1390" s="112"/>
      <c r="W1390" s="113"/>
      <c r="X1390" s="113"/>
      <c r="Y1390" s="113"/>
      <c r="Z1390" s="113"/>
      <c r="AA1390" s="113"/>
      <c r="AB1390" s="113"/>
      <c r="AC1390" s="113"/>
      <c r="AD1390" s="113"/>
      <c r="AE1390" s="112"/>
      <c r="AF1390" s="112"/>
      <c r="AG1390" s="112"/>
      <c r="AH1390" s="112"/>
      <c r="AI1390" s="112"/>
      <c r="AJ1390" s="112"/>
      <c r="AK1390" s="112"/>
      <c r="AL1390" s="112"/>
    </row>
    <row r="1391" spans="13:38" x14ac:dyDescent="0.35">
      <c r="M1391" s="112"/>
      <c r="N1391" s="112"/>
      <c r="O1391" s="112"/>
      <c r="P1391" s="112"/>
      <c r="Q1391" s="112"/>
      <c r="R1391" s="112"/>
      <c r="S1391" s="112"/>
      <c r="T1391" s="112"/>
      <c r="U1391" s="112"/>
      <c r="V1391" s="112"/>
      <c r="W1391" s="113"/>
      <c r="X1391" s="113"/>
      <c r="Y1391" s="113"/>
      <c r="Z1391" s="113"/>
      <c r="AA1391" s="113"/>
      <c r="AB1391" s="113"/>
      <c r="AC1391" s="113"/>
      <c r="AD1391" s="113"/>
      <c r="AE1391" s="112"/>
      <c r="AF1391" s="112"/>
      <c r="AG1391" s="112"/>
      <c r="AH1391" s="112"/>
      <c r="AI1391" s="112"/>
      <c r="AJ1391" s="112"/>
      <c r="AK1391" s="112"/>
      <c r="AL1391" s="112"/>
    </row>
    <row r="1392" spans="13:38" x14ac:dyDescent="0.35">
      <c r="M1392" s="112"/>
      <c r="N1392" s="112"/>
      <c r="O1392" s="112"/>
      <c r="P1392" s="112"/>
      <c r="Q1392" s="112"/>
      <c r="R1392" s="112"/>
      <c r="S1392" s="112"/>
      <c r="T1392" s="112"/>
      <c r="U1392" s="112"/>
      <c r="V1392" s="112"/>
      <c r="W1392" s="113"/>
      <c r="X1392" s="113"/>
      <c r="Y1392" s="113"/>
      <c r="Z1392" s="113"/>
      <c r="AA1392" s="113"/>
      <c r="AB1392" s="113"/>
      <c r="AC1392" s="113"/>
      <c r="AD1392" s="113"/>
      <c r="AE1392" s="112"/>
      <c r="AF1392" s="112"/>
      <c r="AG1392" s="112"/>
      <c r="AH1392" s="112"/>
      <c r="AI1392" s="112"/>
      <c r="AJ1392" s="112"/>
      <c r="AK1392" s="112"/>
      <c r="AL1392" s="112"/>
    </row>
    <row r="1393" spans="13:38" x14ac:dyDescent="0.35">
      <c r="M1393" s="112"/>
      <c r="N1393" s="112"/>
      <c r="O1393" s="112"/>
      <c r="P1393" s="112"/>
      <c r="Q1393" s="112"/>
      <c r="R1393" s="112"/>
      <c r="S1393" s="112"/>
      <c r="T1393" s="112"/>
      <c r="U1393" s="112"/>
      <c r="V1393" s="112"/>
      <c r="W1393" s="113"/>
      <c r="X1393" s="113"/>
      <c r="Y1393" s="113"/>
      <c r="Z1393" s="113"/>
      <c r="AA1393" s="113"/>
      <c r="AB1393" s="113"/>
      <c r="AC1393" s="113"/>
      <c r="AD1393" s="113"/>
      <c r="AE1393" s="112"/>
      <c r="AF1393" s="112"/>
      <c r="AG1393" s="112"/>
      <c r="AH1393" s="112"/>
      <c r="AI1393" s="112"/>
      <c r="AJ1393" s="112"/>
      <c r="AK1393" s="112"/>
      <c r="AL1393" s="112"/>
    </row>
    <row r="1394" spans="13:38" x14ac:dyDescent="0.35">
      <c r="M1394" s="112"/>
      <c r="N1394" s="112"/>
      <c r="O1394" s="112"/>
      <c r="P1394" s="112"/>
      <c r="Q1394" s="112"/>
      <c r="R1394" s="112"/>
      <c r="S1394" s="112"/>
      <c r="T1394" s="112"/>
      <c r="U1394" s="112"/>
      <c r="V1394" s="112"/>
      <c r="W1394" s="113"/>
      <c r="X1394" s="113"/>
      <c r="Y1394" s="113"/>
      <c r="Z1394" s="113"/>
      <c r="AA1394" s="113"/>
      <c r="AB1394" s="113"/>
      <c r="AC1394" s="113"/>
      <c r="AD1394" s="113"/>
      <c r="AE1394" s="112"/>
      <c r="AF1394" s="112"/>
      <c r="AG1394" s="112"/>
      <c r="AH1394" s="112"/>
      <c r="AI1394" s="112"/>
      <c r="AJ1394" s="112"/>
      <c r="AK1394" s="112"/>
      <c r="AL1394" s="112"/>
    </row>
    <row r="1395" spans="13:38" x14ac:dyDescent="0.35">
      <c r="M1395" s="112"/>
      <c r="N1395" s="112"/>
      <c r="O1395" s="112"/>
      <c r="P1395" s="112"/>
      <c r="Q1395" s="112"/>
      <c r="R1395" s="112"/>
      <c r="S1395" s="112"/>
      <c r="T1395" s="112"/>
      <c r="U1395" s="112"/>
      <c r="V1395" s="112"/>
      <c r="W1395" s="113"/>
      <c r="X1395" s="113"/>
      <c r="Y1395" s="113"/>
      <c r="Z1395" s="113"/>
      <c r="AA1395" s="113"/>
      <c r="AB1395" s="113"/>
      <c r="AC1395" s="113"/>
      <c r="AD1395" s="113"/>
      <c r="AE1395" s="112"/>
      <c r="AF1395" s="112"/>
      <c r="AG1395" s="112"/>
      <c r="AH1395" s="112"/>
      <c r="AI1395" s="112"/>
      <c r="AJ1395" s="112"/>
      <c r="AK1395" s="112"/>
      <c r="AL1395" s="112"/>
    </row>
    <row r="1396" spans="13:38" x14ac:dyDescent="0.35">
      <c r="M1396" s="112"/>
      <c r="N1396" s="112"/>
      <c r="O1396" s="112"/>
      <c r="P1396" s="112"/>
      <c r="Q1396" s="112"/>
      <c r="R1396" s="112"/>
      <c r="S1396" s="112"/>
      <c r="T1396" s="112"/>
      <c r="U1396" s="112"/>
      <c r="V1396" s="112"/>
      <c r="W1396" s="113"/>
      <c r="X1396" s="113"/>
      <c r="Y1396" s="113"/>
      <c r="Z1396" s="113"/>
      <c r="AA1396" s="113"/>
      <c r="AB1396" s="113"/>
      <c r="AC1396" s="113"/>
      <c r="AD1396" s="113"/>
      <c r="AE1396" s="112"/>
      <c r="AF1396" s="112"/>
      <c r="AG1396" s="112"/>
      <c r="AH1396" s="112"/>
      <c r="AI1396" s="112"/>
      <c r="AJ1396" s="112"/>
      <c r="AK1396" s="112"/>
      <c r="AL1396" s="112"/>
    </row>
    <row r="1397" spans="13:38" x14ac:dyDescent="0.35">
      <c r="M1397" s="112"/>
      <c r="N1397" s="112"/>
      <c r="O1397" s="112"/>
      <c r="P1397" s="112"/>
      <c r="Q1397" s="112"/>
      <c r="R1397" s="112"/>
      <c r="S1397" s="112"/>
      <c r="T1397" s="112"/>
      <c r="U1397" s="112"/>
      <c r="V1397" s="112"/>
      <c r="W1397" s="113"/>
      <c r="X1397" s="113"/>
      <c r="Y1397" s="113"/>
      <c r="Z1397" s="113"/>
      <c r="AA1397" s="113"/>
      <c r="AB1397" s="113"/>
      <c r="AC1397" s="113"/>
      <c r="AD1397" s="113"/>
      <c r="AE1397" s="112"/>
      <c r="AF1397" s="112"/>
      <c r="AG1397" s="112"/>
      <c r="AH1397" s="112"/>
      <c r="AI1397" s="112"/>
      <c r="AJ1397" s="112"/>
      <c r="AK1397" s="112"/>
      <c r="AL1397" s="112"/>
    </row>
    <row r="1398" spans="13:38" x14ac:dyDescent="0.35">
      <c r="M1398" s="112"/>
      <c r="N1398" s="112"/>
      <c r="O1398" s="112"/>
      <c r="P1398" s="112"/>
      <c r="Q1398" s="112"/>
      <c r="R1398" s="112"/>
      <c r="S1398" s="112"/>
      <c r="T1398" s="112"/>
      <c r="U1398" s="112"/>
      <c r="V1398" s="112"/>
      <c r="W1398" s="113"/>
      <c r="X1398" s="113"/>
      <c r="Y1398" s="113"/>
      <c r="Z1398" s="113"/>
      <c r="AA1398" s="113"/>
      <c r="AB1398" s="113"/>
      <c r="AC1398" s="113"/>
      <c r="AD1398" s="113"/>
      <c r="AE1398" s="112"/>
      <c r="AF1398" s="112"/>
      <c r="AG1398" s="112"/>
      <c r="AH1398" s="112"/>
      <c r="AI1398" s="112"/>
      <c r="AJ1398" s="112"/>
      <c r="AK1398" s="112"/>
      <c r="AL1398" s="112"/>
    </row>
    <row r="1399" spans="13:38" x14ac:dyDescent="0.35">
      <c r="M1399" s="112"/>
      <c r="N1399" s="112"/>
      <c r="O1399" s="112"/>
      <c r="P1399" s="112"/>
      <c r="Q1399" s="112"/>
      <c r="R1399" s="112"/>
      <c r="S1399" s="112"/>
      <c r="T1399" s="112"/>
      <c r="U1399" s="112"/>
      <c r="V1399" s="112"/>
      <c r="W1399" s="113"/>
      <c r="X1399" s="113"/>
      <c r="Y1399" s="113"/>
      <c r="Z1399" s="113"/>
      <c r="AA1399" s="113"/>
      <c r="AB1399" s="113"/>
      <c r="AC1399" s="113"/>
      <c r="AD1399" s="113"/>
      <c r="AE1399" s="112"/>
      <c r="AF1399" s="112"/>
      <c r="AG1399" s="112"/>
      <c r="AH1399" s="112"/>
      <c r="AI1399" s="112"/>
      <c r="AJ1399" s="112"/>
      <c r="AK1399" s="112"/>
      <c r="AL1399" s="112"/>
    </row>
    <row r="1400" spans="13:38" x14ac:dyDescent="0.35">
      <c r="M1400" s="112"/>
      <c r="N1400" s="112"/>
      <c r="O1400" s="112"/>
      <c r="P1400" s="112"/>
      <c r="Q1400" s="112"/>
      <c r="R1400" s="112"/>
      <c r="S1400" s="112"/>
      <c r="T1400" s="112"/>
      <c r="U1400" s="112"/>
      <c r="V1400" s="112"/>
      <c r="W1400" s="113"/>
      <c r="X1400" s="113"/>
      <c r="Y1400" s="113"/>
      <c r="Z1400" s="113"/>
      <c r="AA1400" s="113"/>
      <c r="AB1400" s="113"/>
      <c r="AC1400" s="113"/>
      <c r="AD1400" s="113"/>
      <c r="AE1400" s="112"/>
      <c r="AF1400" s="112"/>
      <c r="AG1400" s="112"/>
      <c r="AH1400" s="112"/>
      <c r="AI1400" s="112"/>
      <c r="AJ1400" s="112"/>
      <c r="AK1400" s="112"/>
      <c r="AL1400" s="112"/>
    </row>
    <row r="1401" spans="13:38" x14ac:dyDescent="0.35">
      <c r="M1401" s="112"/>
      <c r="N1401" s="112"/>
      <c r="O1401" s="112"/>
      <c r="P1401" s="112"/>
      <c r="Q1401" s="112"/>
      <c r="R1401" s="112"/>
      <c r="S1401" s="112"/>
      <c r="T1401" s="112"/>
      <c r="U1401" s="112"/>
      <c r="V1401" s="112"/>
      <c r="W1401" s="113"/>
      <c r="X1401" s="113"/>
      <c r="Y1401" s="113"/>
      <c r="Z1401" s="113"/>
      <c r="AA1401" s="113"/>
      <c r="AB1401" s="113"/>
      <c r="AC1401" s="113"/>
      <c r="AD1401" s="113"/>
      <c r="AE1401" s="112"/>
      <c r="AF1401" s="112"/>
      <c r="AG1401" s="112"/>
      <c r="AH1401" s="112"/>
      <c r="AI1401" s="112"/>
      <c r="AJ1401" s="112"/>
      <c r="AK1401" s="112"/>
      <c r="AL1401" s="112"/>
    </row>
    <row r="1402" spans="13:38" x14ac:dyDescent="0.35">
      <c r="M1402" s="112"/>
      <c r="N1402" s="112"/>
      <c r="O1402" s="112"/>
      <c r="P1402" s="112"/>
      <c r="Q1402" s="112"/>
      <c r="R1402" s="112"/>
      <c r="S1402" s="112"/>
      <c r="T1402" s="112"/>
      <c r="U1402" s="112"/>
      <c r="V1402" s="112"/>
      <c r="W1402" s="113"/>
      <c r="X1402" s="113"/>
      <c r="Y1402" s="113"/>
      <c r="Z1402" s="113"/>
      <c r="AA1402" s="113"/>
      <c r="AB1402" s="113"/>
      <c r="AC1402" s="113"/>
      <c r="AD1402" s="113"/>
      <c r="AE1402" s="112"/>
      <c r="AF1402" s="112"/>
      <c r="AG1402" s="112"/>
      <c r="AH1402" s="112"/>
      <c r="AI1402" s="112"/>
      <c r="AJ1402" s="112"/>
      <c r="AK1402" s="112"/>
      <c r="AL1402" s="112"/>
    </row>
    <row r="1403" spans="13:38" x14ac:dyDescent="0.35">
      <c r="M1403" s="112"/>
      <c r="N1403" s="112"/>
      <c r="O1403" s="112"/>
      <c r="P1403" s="112"/>
      <c r="Q1403" s="112"/>
      <c r="R1403" s="112"/>
      <c r="S1403" s="112"/>
      <c r="T1403" s="112"/>
      <c r="U1403" s="112"/>
      <c r="V1403" s="112"/>
      <c r="W1403" s="113"/>
      <c r="X1403" s="113"/>
      <c r="Y1403" s="113"/>
      <c r="Z1403" s="113"/>
      <c r="AA1403" s="113"/>
      <c r="AB1403" s="113"/>
      <c r="AC1403" s="113"/>
      <c r="AD1403" s="113"/>
      <c r="AE1403" s="112"/>
      <c r="AF1403" s="112"/>
      <c r="AG1403" s="112"/>
      <c r="AH1403" s="112"/>
      <c r="AI1403" s="112"/>
      <c r="AJ1403" s="112"/>
      <c r="AK1403" s="112"/>
      <c r="AL1403" s="112"/>
    </row>
    <row r="1404" spans="13:38" x14ac:dyDescent="0.35">
      <c r="M1404" s="112"/>
      <c r="N1404" s="112"/>
      <c r="O1404" s="112"/>
      <c r="P1404" s="112"/>
      <c r="Q1404" s="112"/>
      <c r="R1404" s="112"/>
      <c r="S1404" s="112"/>
      <c r="T1404" s="112"/>
      <c r="U1404" s="112"/>
      <c r="V1404" s="112"/>
      <c r="W1404" s="113"/>
      <c r="X1404" s="113"/>
      <c r="Y1404" s="113"/>
      <c r="Z1404" s="113"/>
      <c r="AA1404" s="113"/>
      <c r="AB1404" s="113"/>
      <c r="AC1404" s="113"/>
      <c r="AD1404" s="113"/>
      <c r="AE1404" s="112"/>
      <c r="AF1404" s="112"/>
      <c r="AG1404" s="112"/>
      <c r="AH1404" s="112"/>
      <c r="AI1404" s="112"/>
      <c r="AJ1404" s="112"/>
      <c r="AK1404" s="112"/>
      <c r="AL1404" s="112"/>
    </row>
    <row r="1405" spans="13:38" x14ac:dyDescent="0.35">
      <c r="M1405" s="112"/>
      <c r="N1405" s="112"/>
      <c r="O1405" s="112"/>
      <c r="P1405" s="112"/>
      <c r="Q1405" s="112"/>
      <c r="R1405" s="112"/>
      <c r="S1405" s="112"/>
      <c r="T1405" s="112"/>
      <c r="U1405" s="112"/>
      <c r="V1405" s="112"/>
      <c r="W1405" s="113"/>
      <c r="X1405" s="113"/>
      <c r="Y1405" s="113"/>
      <c r="Z1405" s="113"/>
      <c r="AA1405" s="113"/>
      <c r="AB1405" s="113"/>
      <c r="AC1405" s="113"/>
      <c r="AD1405" s="113"/>
      <c r="AE1405" s="112"/>
      <c r="AF1405" s="112"/>
      <c r="AG1405" s="112"/>
      <c r="AH1405" s="112"/>
      <c r="AI1405" s="112"/>
      <c r="AJ1405" s="112"/>
      <c r="AK1405" s="112"/>
      <c r="AL1405" s="112"/>
    </row>
    <row r="1406" spans="13:38" x14ac:dyDescent="0.35">
      <c r="M1406" s="112"/>
      <c r="N1406" s="112"/>
      <c r="O1406" s="112"/>
      <c r="P1406" s="112"/>
      <c r="Q1406" s="112"/>
      <c r="R1406" s="112"/>
      <c r="S1406" s="112"/>
      <c r="T1406" s="112"/>
      <c r="U1406" s="112"/>
      <c r="V1406" s="112"/>
      <c r="W1406" s="113"/>
      <c r="X1406" s="113"/>
      <c r="Y1406" s="113"/>
      <c r="Z1406" s="113"/>
      <c r="AA1406" s="113"/>
      <c r="AB1406" s="113"/>
      <c r="AC1406" s="113"/>
      <c r="AD1406" s="113"/>
      <c r="AE1406" s="112"/>
      <c r="AF1406" s="112"/>
      <c r="AG1406" s="112"/>
      <c r="AH1406" s="112"/>
      <c r="AI1406" s="112"/>
      <c r="AJ1406" s="112"/>
      <c r="AK1406" s="112"/>
      <c r="AL1406" s="112"/>
    </row>
    <row r="1407" spans="13:38" x14ac:dyDescent="0.35">
      <c r="M1407" s="112"/>
      <c r="N1407" s="112"/>
      <c r="O1407" s="112"/>
      <c r="P1407" s="112"/>
      <c r="Q1407" s="112"/>
      <c r="R1407" s="112"/>
      <c r="S1407" s="112"/>
      <c r="T1407" s="112"/>
      <c r="U1407" s="112"/>
      <c r="V1407" s="112"/>
      <c r="W1407" s="113"/>
      <c r="X1407" s="113"/>
      <c r="Y1407" s="113"/>
      <c r="Z1407" s="113"/>
      <c r="AA1407" s="113"/>
      <c r="AB1407" s="113"/>
      <c r="AC1407" s="113"/>
      <c r="AD1407" s="113"/>
      <c r="AE1407" s="112"/>
      <c r="AF1407" s="112"/>
      <c r="AG1407" s="112"/>
      <c r="AH1407" s="112"/>
      <c r="AI1407" s="112"/>
      <c r="AJ1407" s="112"/>
      <c r="AK1407" s="112"/>
      <c r="AL1407" s="112"/>
    </row>
    <row r="1408" spans="13:38" x14ac:dyDescent="0.35">
      <c r="M1408" s="112"/>
      <c r="N1408" s="112"/>
      <c r="O1408" s="112"/>
      <c r="P1408" s="112"/>
      <c r="Q1408" s="112"/>
      <c r="R1408" s="112"/>
      <c r="S1408" s="112"/>
      <c r="T1408" s="112"/>
      <c r="U1408" s="112"/>
      <c r="V1408" s="112"/>
      <c r="W1408" s="113"/>
      <c r="X1408" s="113"/>
      <c r="Y1408" s="113"/>
      <c r="Z1408" s="113"/>
      <c r="AA1408" s="113"/>
      <c r="AB1408" s="113"/>
      <c r="AC1408" s="113"/>
      <c r="AD1408" s="113"/>
      <c r="AE1408" s="112"/>
      <c r="AF1408" s="112"/>
      <c r="AG1408" s="112"/>
      <c r="AH1408" s="112"/>
      <c r="AI1408" s="112"/>
      <c r="AJ1408" s="112"/>
      <c r="AK1408" s="112"/>
      <c r="AL1408" s="112"/>
    </row>
    <row r="1409" spans="13:38" x14ac:dyDescent="0.35">
      <c r="M1409" s="112"/>
      <c r="N1409" s="112"/>
      <c r="O1409" s="112"/>
      <c r="P1409" s="112"/>
      <c r="Q1409" s="112"/>
      <c r="R1409" s="112"/>
      <c r="S1409" s="112"/>
      <c r="T1409" s="112"/>
      <c r="U1409" s="112"/>
      <c r="V1409" s="112"/>
      <c r="W1409" s="113"/>
      <c r="X1409" s="113"/>
      <c r="Y1409" s="113"/>
      <c r="Z1409" s="113"/>
      <c r="AA1409" s="113"/>
      <c r="AB1409" s="113"/>
      <c r="AC1409" s="113"/>
      <c r="AD1409" s="113"/>
      <c r="AE1409" s="112"/>
      <c r="AF1409" s="112"/>
      <c r="AG1409" s="112"/>
      <c r="AH1409" s="112"/>
      <c r="AI1409" s="112"/>
      <c r="AJ1409" s="112"/>
      <c r="AK1409" s="112"/>
      <c r="AL1409" s="112"/>
    </row>
    <row r="1410" spans="13:38" x14ac:dyDescent="0.35">
      <c r="M1410" s="112"/>
      <c r="N1410" s="112"/>
      <c r="O1410" s="112"/>
      <c r="P1410" s="112"/>
      <c r="Q1410" s="112"/>
      <c r="R1410" s="112"/>
      <c r="S1410" s="112"/>
      <c r="T1410" s="112"/>
      <c r="U1410" s="112"/>
      <c r="V1410" s="112"/>
      <c r="W1410" s="113"/>
      <c r="X1410" s="113"/>
      <c r="Y1410" s="113"/>
      <c r="Z1410" s="113"/>
      <c r="AA1410" s="113"/>
      <c r="AB1410" s="113"/>
      <c r="AC1410" s="113"/>
      <c r="AD1410" s="113"/>
      <c r="AE1410" s="112"/>
      <c r="AF1410" s="112"/>
      <c r="AG1410" s="112"/>
      <c r="AH1410" s="112"/>
      <c r="AI1410" s="112"/>
      <c r="AJ1410" s="112"/>
      <c r="AK1410" s="112"/>
      <c r="AL1410" s="112"/>
    </row>
    <row r="1411" spans="13:38" x14ac:dyDescent="0.35">
      <c r="M1411" s="112"/>
      <c r="N1411" s="112"/>
      <c r="O1411" s="112"/>
      <c r="P1411" s="112"/>
      <c r="Q1411" s="112"/>
      <c r="R1411" s="112"/>
      <c r="S1411" s="112"/>
      <c r="T1411" s="112"/>
      <c r="U1411" s="112"/>
      <c r="V1411" s="112"/>
      <c r="W1411" s="113"/>
      <c r="X1411" s="113"/>
      <c r="Y1411" s="113"/>
      <c r="Z1411" s="113"/>
      <c r="AA1411" s="113"/>
      <c r="AB1411" s="113"/>
      <c r="AC1411" s="113"/>
      <c r="AD1411" s="113"/>
      <c r="AE1411" s="112"/>
      <c r="AF1411" s="112"/>
      <c r="AG1411" s="112"/>
      <c r="AH1411" s="112"/>
      <c r="AI1411" s="112"/>
      <c r="AJ1411" s="112"/>
      <c r="AK1411" s="112"/>
      <c r="AL1411" s="112"/>
    </row>
    <row r="1412" spans="13:38" x14ac:dyDescent="0.35">
      <c r="M1412" s="112"/>
      <c r="N1412" s="112"/>
      <c r="O1412" s="112"/>
      <c r="P1412" s="112"/>
      <c r="Q1412" s="112"/>
      <c r="R1412" s="112"/>
      <c r="S1412" s="112"/>
      <c r="T1412" s="112"/>
      <c r="U1412" s="112"/>
      <c r="V1412" s="112"/>
      <c r="W1412" s="113"/>
      <c r="X1412" s="113"/>
      <c r="Y1412" s="113"/>
      <c r="Z1412" s="113"/>
      <c r="AA1412" s="113"/>
      <c r="AB1412" s="113"/>
      <c r="AC1412" s="113"/>
      <c r="AD1412" s="113"/>
      <c r="AE1412" s="112"/>
      <c r="AF1412" s="112"/>
      <c r="AG1412" s="112"/>
      <c r="AH1412" s="112"/>
      <c r="AI1412" s="112"/>
      <c r="AJ1412" s="112"/>
      <c r="AK1412" s="112"/>
      <c r="AL1412" s="112"/>
    </row>
    <row r="1413" spans="13:38" x14ac:dyDescent="0.35">
      <c r="M1413" s="112"/>
      <c r="N1413" s="112"/>
      <c r="O1413" s="112"/>
      <c r="P1413" s="112"/>
      <c r="Q1413" s="112"/>
      <c r="R1413" s="112"/>
      <c r="S1413" s="112"/>
      <c r="T1413" s="112"/>
      <c r="U1413" s="112"/>
      <c r="V1413" s="112"/>
      <c r="W1413" s="113"/>
      <c r="X1413" s="113"/>
      <c r="Y1413" s="113"/>
      <c r="Z1413" s="113"/>
      <c r="AA1413" s="113"/>
      <c r="AB1413" s="113"/>
      <c r="AC1413" s="113"/>
      <c r="AD1413" s="113"/>
      <c r="AE1413" s="112"/>
      <c r="AF1413" s="112"/>
      <c r="AG1413" s="112"/>
      <c r="AH1413" s="112"/>
      <c r="AI1413" s="112"/>
      <c r="AJ1413" s="112"/>
      <c r="AK1413" s="112"/>
      <c r="AL1413" s="112"/>
    </row>
    <row r="1414" spans="13:38" x14ac:dyDescent="0.35">
      <c r="M1414" s="112"/>
      <c r="N1414" s="112"/>
      <c r="O1414" s="112"/>
      <c r="P1414" s="112"/>
      <c r="Q1414" s="112"/>
      <c r="R1414" s="112"/>
      <c r="S1414" s="112"/>
      <c r="T1414" s="112"/>
      <c r="U1414" s="112"/>
      <c r="V1414" s="112"/>
      <c r="W1414" s="113"/>
      <c r="X1414" s="113"/>
      <c r="Y1414" s="113"/>
      <c r="Z1414" s="113"/>
      <c r="AA1414" s="113"/>
      <c r="AB1414" s="113"/>
      <c r="AC1414" s="113"/>
      <c r="AD1414" s="113"/>
      <c r="AE1414" s="112"/>
      <c r="AF1414" s="112"/>
      <c r="AG1414" s="112"/>
      <c r="AH1414" s="112"/>
      <c r="AI1414" s="112"/>
      <c r="AJ1414" s="112"/>
      <c r="AK1414" s="112"/>
      <c r="AL1414" s="112"/>
    </row>
    <row r="1415" spans="13:38" x14ac:dyDescent="0.35">
      <c r="M1415" s="112"/>
      <c r="N1415" s="112"/>
      <c r="O1415" s="112"/>
      <c r="P1415" s="112"/>
      <c r="Q1415" s="112"/>
      <c r="R1415" s="112"/>
      <c r="S1415" s="112"/>
      <c r="T1415" s="112"/>
      <c r="U1415" s="112"/>
      <c r="V1415" s="112"/>
      <c r="W1415" s="113"/>
      <c r="X1415" s="113"/>
      <c r="Y1415" s="113"/>
      <c r="Z1415" s="113"/>
      <c r="AA1415" s="113"/>
      <c r="AB1415" s="113"/>
      <c r="AC1415" s="113"/>
      <c r="AD1415" s="113"/>
      <c r="AE1415" s="112"/>
      <c r="AF1415" s="112"/>
      <c r="AG1415" s="112"/>
      <c r="AH1415" s="112"/>
      <c r="AI1415" s="112"/>
      <c r="AJ1415" s="112"/>
      <c r="AK1415" s="112"/>
      <c r="AL1415" s="112"/>
    </row>
    <row r="1416" spans="13:38" x14ac:dyDescent="0.35">
      <c r="M1416" s="112"/>
      <c r="N1416" s="112"/>
      <c r="O1416" s="112"/>
      <c r="P1416" s="112"/>
      <c r="Q1416" s="112"/>
      <c r="R1416" s="112"/>
      <c r="S1416" s="112"/>
      <c r="T1416" s="112"/>
      <c r="U1416" s="112"/>
      <c r="V1416" s="112"/>
      <c r="W1416" s="113"/>
      <c r="X1416" s="113"/>
      <c r="Y1416" s="113"/>
      <c r="Z1416" s="113"/>
      <c r="AA1416" s="113"/>
      <c r="AB1416" s="113"/>
      <c r="AC1416" s="113"/>
      <c r="AD1416" s="113"/>
      <c r="AE1416" s="112"/>
      <c r="AF1416" s="112"/>
      <c r="AG1416" s="112"/>
      <c r="AH1416" s="112"/>
      <c r="AI1416" s="112"/>
      <c r="AJ1416" s="112"/>
      <c r="AK1416" s="112"/>
      <c r="AL1416" s="112"/>
    </row>
    <row r="1417" spans="13:38" x14ac:dyDescent="0.35">
      <c r="M1417" s="112"/>
      <c r="N1417" s="112"/>
      <c r="O1417" s="112"/>
      <c r="P1417" s="112"/>
      <c r="Q1417" s="112"/>
      <c r="R1417" s="112"/>
      <c r="S1417" s="112"/>
      <c r="T1417" s="112"/>
      <c r="U1417" s="112"/>
      <c r="V1417" s="112"/>
      <c r="W1417" s="113"/>
      <c r="X1417" s="113"/>
      <c r="Y1417" s="113"/>
      <c r="Z1417" s="113"/>
      <c r="AA1417" s="113"/>
      <c r="AB1417" s="113"/>
      <c r="AC1417" s="113"/>
      <c r="AD1417" s="113"/>
      <c r="AE1417" s="112"/>
      <c r="AF1417" s="112"/>
      <c r="AG1417" s="112"/>
      <c r="AH1417" s="112"/>
      <c r="AI1417" s="112"/>
      <c r="AJ1417" s="112"/>
      <c r="AK1417" s="112"/>
      <c r="AL1417" s="112"/>
    </row>
    <row r="1418" spans="13:38" x14ac:dyDescent="0.35">
      <c r="M1418" s="112"/>
      <c r="N1418" s="112"/>
      <c r="O1418" s="112"/>
      <c r="P1418" s="112"/>
      <c r="Q1418" s="112"/>
      <c r="R1418" s="112"/>
      <c r="S1418" s="112"/>
      <c r="T1418" s="112"/>
      <c r="U1418" s="112"/>
      <c r="V1418" s="112"/>
      <c r="W1418" s="113"/>
      <c r="X1418" s="113"/>
      <c r="Y1418" s="113"/>
      <c r="Z1418" s="113"/>
      <c r="AA1418" s="113"/>
      <c r="AB1418" s="113"/>
      <c r="AC1418" s="113"/>
      <c r="AD1418" s="113"/>
      <c r="AE1418" s="112"/>
      <c r="AF1418" s="112"/>
      <c r="AG1418" s="112"/>
      <c r="AH1418" s="112"/>
      <c r="AI1418" s="112"/>
      <c r="AJ1418" s="112"/>
      <c r="AK1418" s="112"/>
      <c r="AL1418" s="112"/>
    </row>
    <row r="1419" spans="13:38" x14ac:dyDescent="0.35">
      <c r="M1419" s="112"/>
      <c r="N1419" s="112"/>
      <c r="O1419" s="112"/>
      <c r="P1419" s="112"/>
      <c r="Q1419" s="112"/>
      <c r="R1419" s="112"/>
      <c r="S1419" s="112"/>
      <c r="T1419" s="112"/>
      <c r="U1419" s="112"/>
      <c r="V1419" s="112"/>
      <c r="W1419" s="113"/>
      <c r="X1419" s="113"/>
      <c r="Y1419" s="113"/>
      <c r="Z1419" s="113"/>
      <c r="AA1419" s="113"/>
      <c r="AB1419" s="113"/>
      <c r="AC1419" s="113"/>
      <c r="AD1419" s="113"/>
      <c r="AE1419" s="112"/>
      <c r="AF1419" s="112"/>
      <c r="AG1419" s="112"/>
      <c r="AH1419" s="112"/>
      <c r="AI1419" s="112"/>
      <c r="AJ1419" s="112"/>
      <c r="AK1419" s="112"/>
      <c r="AL1419" s="112"/>
    </row>
    <row r="1420" spans="13:38" x14ac:dyDescent="0.35">
      <c r="M1420" s="112"/>
      <c r="N1420" s="112"/>
      <c r="O1420" s="112"/>
      <c r="P1420" s="112"/>
      <c r="Q1420" s="112"/>
      <c r="R1420" s="112"/>
      <c r="S1420" s="112"/>
      <c r="T1420" s="112"/>
      <c r="U1420" s="112"/>
      <c r="V1420" s="112"/>
      <c r="W1420" s="113"/>
      <c r="X1420" s="113"/>
      <c r="Y1420" s="113"/>
      <c r="Z1420" s="113"/>
      <c r="AA1420" s="113"/>
      <c r="AB1420" s="113"/>
      <c r="AC1420" s="113"/>
      <c r="AD1420" s="113"/>
      <c r="AE1420" s="112"/>
      <c r="AF1420" s="112"/>
      <c r="AG1420" s="112"/>
      <c r="AH1420" s="112"/>
      <c r="AI1420" s="112"/>
      <c r="AJ1420" s="112"/>
      <c r="AK1420" s="112"/>
      <c r="AL1420" s="112"/>
    </row>
    <row r="1421" spans="13:38" x14ac:dyDescent="0.35">
      <c r="M1421" s="112"/>
      <c r="N1421" s="112"/>
      <c r="O1421" s="112"/>
      <c r="P1421" s="112"/>
      <c r="Q1421" s="112"/>
      <c r="R1421" s="112"/>
      <c r="S1421" s="112"/>
      <c r="T1421" s="112"/>
      <c r="U1421" s="112"/>
      <c r="V1421" s="112"/>
      <c r="W1421" s="113"/>
      <c r="X1421" s="113"/>
      <c r="Y1421" s="113"/>
      <c r="Z1421" s="113"/>
      <c r="AA1421" s="113"/>
      <c r="AB1421" s="113"/>
      <c r="AC1421" s="113"/>
      <c r="AD1421" s="113"/>
      <c r="AE1421" s="112"/>
      <c r="AF1421" s="112"/>
      <c r="AG1421" s="112"/>
      <c r="AH1421" s="112"/>
      <c r="AI1421" s="112"/>
      <c r="AJ1421" s="112"/>
      <c r="AK1421" s="112"/>
      <c r="AL1421" s="112"/>
    </row>
    <row r="1422" spans="13:38" x14ac:dyDescent="0.35">
      <c r="M1422" s="112"/>
      <c r="N1422" s="112"/>
      <c r="O1422" s="112"/>
      <c r="P1422" s="112"/>
      <c r="Q1422" s="112"/>
      <c r="R1422" s="112"/>
      <c r="S1422" s="112"/>
      <c r="T1422" s="112"/>
      <c r="U1422" s="112"/>
      <c r="V1422" s="112"/>
      <c r="W1422" s="113"/>
      <c r="X1422" s="113"/>
      <c r="Y1422" s="113"/>
      <c r="Z1422" s="113"/>
      <c r="AA1422" s="113"/>
      <c r="AB1422" s="113"/>
      <c r="AC1422" s="113"/>
      <c r="AD1422" s="113"/>
      <c r="AE1422" s="112"/>
      <c r="AF1422" s="112"/>
      <c r="AG1422" s="112"/>
      <c r="AH1422" s="112"/>
      <c r="AI1422" s="112"/>
      <c r="AJ1422" s="112"/>
      <c r="AK1422" s="112"/>
      <c r="AL1422" s="112"/>
    </row>
    <row r="1423" spans="13:38" x14ac:dyDescent="0.35">
      <c r="M1423" s="112"/>
      <c r="N1423" s="112"/>
      <c r="O1423" s="112"/>
      <c r="P1423" s="112"/>
      <c r="Q1423" s="112"/>
      <c r="R1423" s="112"/>
      <c r="S1423" s="112"/>
      <c r="T1423" s="112"/>
      <c r="U1423" s="112"/>
      <c r="V1423" s="112"/>
      <c r="W1423" s="113"/>
      <c r="X1423" s="113"/>
      <c r="Y1423" s="113"/>
      <c r="Z1423" s="113"/>
      <c r="AA1423" s="113"/>
      <c r="AB1423" s="113"/>
      <c r="AC1423" s="113"/>
      <c r="AD1423" s="113"/>
      <c r="AE1423" s="112"/>
      <c r="AF1423" s="112"/>
      <c r="AG1423" s="112"/>
      <c r="AH1423" s="112"/>
      <c r="AI1423" s="112"/>
      <c r="AJ1423" s="112"/>
      <c r="AK1423" s="112"/>
      <c r="AL1423" s="112"/>
    </row>
    <row r="1424" spans="13:38" x14ac:dyDescent="0.35">
      <c r="M1424" s="112"/>
      <c r="N1424" s="112"/>
      <c r="O1424" s="112"/>
      <c r="P1424" s="112"/>
      <c r="Q1424" s="112"/>
      <c r="R1424" s="112"/>
      <c r="S1424" s="112"/>
      <c r="T1424" s="112"/>
      <c r="U1424" s="112"/>
      <c r="V1424" s="112"/>
      <c r="W1424" s="113"/>
      <c r="X1424" s="113"/>
      <c r="Y1424" s="113"/>
      <c r="Z1424" s="113"/>
      <c r="AA1424" s="113"/>
      <c r="AB1424" s="113"/>
      <c r="AC1424" s="113"/>
      <c r="AD1424" s="113"/>
      <c r="AE1424" s="112"/>
      <c r="AF1424" s="112"/>
      <c r="AG1424" s="112"/>
      <c r="AH1424" s="112"/>
      <c r="AI1424" s="112"/>
      <c r="AJ1424" s="112"/>
      <c r="AK1424" s="112"/>
      <c r="AL1424" s="112"/>
    </row>
    <row r="1425" spans="13:38" x14ac:dyDescent="0.35">
      <c r="M1425" s="112"/>
      <c r="N1425" s="112"/>
      <c r="O1425" s="112"/>
      <c r="P1425" s="112"/>
      <c r="Q1425" s="112"/>
      <c r="R1425" s="112"/>
      <c r="S1425" s="112"/>
      <c r="T1425" s="112"/>
      <c r="U1425" s="112"/>
      <c r="V1425" s="112"/>
      <c r="W1425" s="113"/>
      <c r="X1425" s="113"/>
      <c r="Y1425" s="113"/>
      <c r="Z1425" s="113"/>
      <c r="AA1425" s="113"/>
      <c r="AB1425" s="113"/>
      <c r="AC1425" s="113"/>
      <c r="AD1425" s="113"/>
      <c r="AE1425" s="112"/>
      <c r="AF1425" s="112"/>
      <c r="AG1425" s="112"/>
      <c r="AH1425" s="112"/>
      <c r="AI1425" s="112"/>
      <c r="AJ1425" s="112"/>
      <c r="AK1425" s="112"/>
      <c r="AL1425" s="112"/>
    </row>
    <row r="1426" spans="13:38" x14ac:dyDescent="0.35">
      <c r="M1426" s="112"/>
      <c r="N1426" s="112"/>
      <c r="O1426" s="112"/>
      <c r="P1426" s="112"/>
      <c r="Q1426" s="112"/>
      <c r="R1426" s="112"/>
      <c r="S1426" s="112"/>
      <c r="T1426" s="112"/>
      <c r="U1426" s="112"/>
      <c r="V1426" s="112"/>
      <c r="W1426" s="113"/>
      <c r="X1426" s="113"/>
      <c r="Y1426" s="113"/>
      <c r="Z1426" s="113"/>
      <c r="AA1426" s="113"/>
      <c r="AB1426" s="113"/>
      <c r="AC1426" s="113"/>
      <c r="AD1426" s="113"/>
      <c r="AE1426" s="112"/>
      <c r="AF1426" s="112"/>
      <c r="AG1426" s="112"/>
      <c r="AH1426" s="112"/>
      <c r="AI1426" s="112"/>
      <c r="AJ1426" s="112"/>
      <c r="AK1426" s="112"/>
      <c r="AL1426" s="112"/>
    </row>
    <row r="1427" spans="13:38" x14ac:dyDescent="0.35">
      <c r="M1427" s="112"/>
      <c r="N1427" s="112"/>
      <c r="O1427" s="112"/>
      <c r="P1427" s="112"/>
      <c r="Q1427" s="112"/>
      <c r="R1427" s="112"/>
      <c r="S1427" s="112"/>
      <c r="T1427" s="112"/>
      <c r="U1427" s="112"/>
      <c r="V1427" s="112"/>
      <c r="W1427" s="113"/>
      <c r="X1427" s="113"/>
      <c r="Y1427" s="113"/>
      <c r="Z1427" s="113"/>
      <c r="AA1427" s="113"/>
      <c r="AB1427" s="113"/>
      <c r="AC1427" s="113"/>
      <c r="AD1427" s="113"/>
      <c r="AE1427" s="112"/>
      <c r="AF1427" s="112"/>
      <c r="AG1427" s="112"/>
      <c r="AH1427" s="112"/>
      <c r="AI1427" s="112"/>
      <c r="AJ1427" s="112"/>
      <c r="AK1427" s="112"/>
      <c r="AL1427" s="112"/>
    </row>
    <row r="1428" spans="13:38" x14ac:dyDescent="0.35">
      <c r="M1428" s="112"/>
      <c r="N1428" s="112"/>
      <c r="O1428" s="112"/>
      <c r="P1428" s="112"/>
      <c r="Q1428" s="112"/>
      <c r="R1428" s="112"/>
      <c r="S1428" s="112"/>
      <c r="T1428" s="112"/>
      <c r="U1428" s="112"/>
      <c r="V1428" s="112"/>
      <c r="W1428" s="113"/>
      <c r="X1428" s="113"/>
      <c r="Y1428" s="113"/>
      <c r="Z1428" s="113"/>
      <c r="AA1428" s="113"/>
      <c r="AB1428" s="113"/>
      <c r="AC1428" s="113"/>
      <c r="AD1428" s="113"/>
      <c r="AE1428" s="112"/>
      <c r="AF1428" s="112"/>
      <c r="AG1428" s="112"/>
      <c r="AH1428" s="112"/>
      <c r="AI1428" s="112"/>
      <c r="AJ1428" s="112"/>
      <c r="AK1428" s="112"/>
      <c r="AL1428" s="112"/>
    </row>
    <row r="1429" spans="13:38" x14ac:dyDescent="0.35">
      <c r="M1429" s="112"/>
      <c r="N1429" s="112"/>
      <c r="O1429" s="112"/>
      <c r="P1429" s="112"/>
      <c r="Q1429" s="112"/>
      <c r="R1429" s="112"/>
      <c r="S1429" s="112"/>
      <c r="T1429" s="112"/>
      <c r="U1429" s="112"/>
      <c r="V1429" s="112"/>
      <c r="W1429" s="113"/>
      <c r="X1429" s="113"/>
      <c r="Y1429" s="113"/>
      <c r="Z1429" s="113"/>
      <c r="AA1429" s="113"/>
      <c r="AB1429" s="113"/>
      <c r="AC1429" s="113"/>
      <c r="AD1429" s="113"/>
      <c r="AE1429" s="112"/>
      <c r="AF1429" s="112"/>
      <c r="AG1429" s="112"/>
      <c r="AH1429" s="112"/>
      <c r="AI1429" s="112"/>
      <c r="AJ1429" s="112"/>
      <c r="AK1429" s="112"/>
      <c r="AL1429" s="112"/>
    </row>
    <row r="1430" spans="13:38" x14ac:dyDescent="0.35">
      <c r="M1430" s="112"/>
      <c r="N1430" s="112"/>
      <c r="O1430" s="112"/>
      <c r="P1430" s="112"/>
      <c r="Q1430" s="112"/>
      <c r="R1430" s="112"/>
      <c r="S1430" s="112"/>
      <c r="T1430" s="112"/>
      <c r="U1430" s="112"/>
      <c r="V1430" s="112"/>
      <c r="W1430" s="113"/>
      <c r="X1430" s="113"/>
      <c r="Y1430" s="113"/>
      <c r="Z1430" s="113"/>
      <c r="AA1430" s="113"/>
      <c r="AB1430" s="113"/>
      <c r="AC1430" s="113"/>
      <c r="AD1430" s="113"/>
      <c r="AE1430" s="112"/>
      <c r="AF1430" s="112"/>
      <c r="AG1430" s="112"/>
      <c r="AH1430" s="112"/>
      <c r="AI1430" s="112"/>
      <c r="AJ1430" s="112"/>
      <c r="AK1430" s="112"/>
      <c r="AL1430" s="112"/>
    </row>
    <row r="1431" spans="13:38" x14ac:dyDescent="0.35">
      <c r="M1431" s="112"/>
      <c r="N1431" s="112"/>
      <c r="O1431" s="112"/>
      <c r="P1431" s="112"/>
      <c r="Q1431" s="112"/>
      <c r="R1431" s="112"/>
      <c r="S1431" s="112"/>
      <c r="T1431" s="112"/>
      <c r="U1431" s="112"/>
      <c r="V1431" s="112"/>
      <c r="W1431" s="113"/>
      <c r="X1431" s="113"/>
      <c r="Y1431" s="113"/>
      <c r="Z1431" s="113"/>
      <c r="AA1431" s="113"/>
      <c r="AB1431" s="113"/>
      <c r="AC1431" s="113"/>
      <c r="AD1431" s="113"/>
      <c r="AE1431" s="112"/>
      <c r="AF1431" s="112"/>
      <c r="AG1431" s="112"/>
      <c r="AH1431" s="112"/>
      <c r="AI1431" s="112"/>
      <c r="AJ1431" s="112"/>
      <c r="AK1431" s="112"/>
      <c r="AL1431" s="112"/>
    </row>
    <row r="1432" spans="13:38" x14ac:dyDescent="0.35">
      <c r="M1432" s="112"/>
      <c r="N1432" s="112"/>
      <c r="O1432" s="112"/>
      <c r="P1432" s="112"/>
      <c r="Q1432" s="112"/>
      <c r="R1432" s="112"/>
      <c r="S1432" s="112"/>
      <c r="T1432" s="112"/>
      <c r="U1432" s="112"/>
      <c r="V1432" s="112"/>
      <c r="W1432" s="113"/>
      <c r="X1432" s="113"/>
      <c r="Y1432" s="113"/>
      <c r="Z1432" s="113"/>
      <c r="AA1432" s="113"/>
      <c r="AB1432" s="113"/>
      <c r="AC1432" s="113"/>
      <c r="AD1432" s="113"/>
      <c r="AE1432" s="112"/>
      <c r="AF1432" s="112"/>
      <c r="AG1432" s="112"/>
      <c r="AH1432" s="112"/>
      <c r="AI1432" s="112"/>
      <c r="AJ1432" s="112"/>
      <c r="AK1432" s="112"/>
      <c r="AL1432" s="112"/>
    </row>
    <row r="1433" spans="13:38" x14ac:dyDescent="0.35">
      <c r="M1433" s="112"/>
      <c r="N1433" s="112"/>
      <c r="O1433" s="112"/>
      <c r="P1433" s="112"/>
      <c r="Q1433" s="112"/>
      <c r="R1433" s="112"/>
      <c r="S1433" s="112"/>
      <c r="T1433" s="112"/>
      <c r="U1433" s="112"/>
      <c r="V1433" s="112"/>
      <c r="W1433" s="113"/>
      <c r="X1433" s="113"/>
      <c r="Y1433" s="113"/>
      <c r="Z1433" s="113"/>
      <c r="AA1433" s="113"/>
      <c r="AB1433" s="113"/>
      <c r="AC1433" s="113"/>
      <c r="AD1433" s="113"/>
      <c r="AE1433" s="112"/>
      <c r="AF1433" s="112"/>
      <c r="AG1433" s="112"/>
      <c r="AH1433" s="112"/>
      <c r="AI1433" s="112"/>
      <c r="AJ1433" s="112"/>
      <c r="AK1433" s="112"/>
      <c r="AL1433" s="112"/>
    </row>
    <row r="1434" spans="13:38" x14ac:dyDescent="0.35">
      <c r="M1434" s="112"/>
      <c r="N1434" s="112"/>
      <c r="O1434" s="112"/>
      <c r="P1434" s="112"/>
      <c r="Q1434" s="112"/>
      <c r="R1434" s="112"/>
      <c r="S1434" s="112"/>
      <c r="T1434" s="112"/>
      <c r="U1434" s="112"/>
      <c r="V1434" s="112"/>
      <c r="W1434" s="113"/>
      <c r="X1434" s="113"/>
      <c r="Y1434" s="113"/>
      <c r="Z1434" s="113"/>
      <c r="AA1434" s="113"/>
      <c r="AB1434" s="113"/>
      <c r="AC1434" s="113"/>
      <c r="AD1434" s="113"/>
      <c r="AE1434" s="112"/>
      <c r="AF1434" s="112"/>
      <c r="AG1434" s="112"/>
      <c r="AH1434" s="112"/>
      <c r="AI1434" s="112"/>
      <c r="AJ1434" s="112"/>
      <c r="AK1434" s="112"/>
      <c r="AL1434" s="112"/>
    </row>
    <row r="1435" spans="13:38" x14ac:dyDescent="0.35">
      <c r="M1435" s="112"/>
      <c r="N1435" s="112"/>
      <c r="O1435" s="112"/>
      <c r="P1435" s="112"/>
      <c r="Q1435" s="112"/>
      <c r="R1435" s="112"/>
      <c r="S1435" s="112"/>
      <c r="T1435" s="112"/>
      <c r="U1435" s="112"/>
      <c r="V1435" s="112"/>
      <c r="W1435" s="113"/>
      <c r="X1435" s="113"/>
      <c r="Y1435" s="113"/>
      <c r="Z1435" s="113"/>
      <c r="AA1435" s="113"/>
      <c r="AB1435" s="113"/>
      <c r="AC1435" s="113"/>
      <c r="AD1435" s="113"/>
      <c r="AE1435" s="112"/>
      <c r="AF1435" s="112"/>
      <c r="AG1435" s="112"/>
      <c r="AH1435" s="112"/>
      <c r="AI1435" s="112"/>
      <c r="AJ1435" s="112"/>
      <c r="AK1435" s="112"/>
      <c r="AL1435" s="112"/>
    </row>
    <row r="1436" spans="13:38" x14ac:dyDescent="0.35">
      <c r="M1436" s="112"/>
      <c r="N1436" s="112"/>
      <c r="O1436" s="112"/>
      <c r="P1436" s="112"/>
      <c r="Q1436" s="112"/>
      <c r="R1436" s="112"/>
      <c r="S1436" s="112"/>
      <c r="T1436" s="112"/>
      <c r="U1436" s="112"/>
      <c r="V1436" s="112"/>
      <c r="W1436" s="113"/>
      <c r="X1436" s="113"/>
      <c r="Y1436" s="113"/>
      <c r="Z1436" s="113"/>
      <c r="AA1436" s="113"/>
      <c r="AB1436" s="113"/>
      <c r="AC1436" s="113"/>
      <c r="AD1436" s="113"/>
      <c r="AE1436" s="112"/>
      <c r="AF1436" s="112"/>
      <c r="AG1436" s="112"/>
      <c r="AH1436" s="112"/>
      <c r="AI1436" s="112"/>
      <c r="AJ1436" s="112"/>
      <c r="AK1436" s="112"/>
      <c r="AL1436" s="112"/>
    </row>
    <row r="1437" spans="13:38" x14ac:dyDescent="0.35">
      <c r="M1437" s="112"/>
      <c r="N1437" s="112"/>
      <c r="O1437" s="112"/>
      <c r="P1437" s="112"/>
      <c r="Q1437" s="112"/>
      <c r="R1437" s="112"/>
      <c r="S1437" s="112"/>
      <c r="T1437" s="112"/>
      <c r="U1437" s="112"/>
      <c r="V1437" s="112"/>
      <c r="W1437" s="113"/>
      <c r="X1437" s="113"/>
      <c r="Y1437" s="113"/>
      <c r="Z1437" s="113"/>
      <c r="AA1437" s="113"/>
      <c r="AB1437" s="113"/>
      <c r="AC1437" s="113"/>
      <c r="AD1437" s="113"/>
      <c r="AE1437" s="112"/>
      <c r="AF1437" s="112"/>
      <c r="AG1437" s="112"/>
      <c r="AH1437" s="112"/>
      <c r="AI1437" s="112"/>
      <c r="AJ1437" s="112"/>
      <c r="AK1437" s="112"/>
      <c r="AL1437" s="112"/>
    </row>
    <row r="1438" spans="13:38" x14ac:dyDescent="0.35">
      <c r="M1438" s="112"/>
      <c r="N1438" s="112"/>
      <c r="O1438" s="112"/>
      <c r="P1438" s="112"/>
      <c r="Q1438" s="112"/>
      <c r="R1438" s="112"/>
      <c r="S1438" s="112"/>
      <c r="T1438" s="112"/>
      <c r="U1438" s="112"/>
      <c r="V1438" s="112"/>
      <c r="W1438" s="113"/>
      <c r="X1438" s="113"/>
      <c r="Y1438" s="113"/>
      <c r="Z1438" s="113"/>
      <c r="AA1438" s="113"/>
      <c r="AB1438" s="113"/>
      <c r="AC1438" s="113"/>
      <c r="AD1438" s="113"/>
      <c r="AE1438" s="112"/>
      <c r="AF1438" s="112"/>
      <c r="AG1438" s="112"/>
      <c r="AH1438" s="112"/>
      <c r="AI1438" s="112"/>
      <c r="AJ1438" s="112"/>
      <c r="AK1438" s="112"/>
      <c r="AL1438" s="112"/>
    </row>
    <row r="1439" spans="13:38" x14ac:dyDescent="0.35">
      <c r="M1439" s="112"/>
      <c r="N1439" s="112"/>
      <c r="O1439" s="112"/>
      <c r="P1439" s="112"/>
      <c r="Q1439" s="112"/>
      <c r="R1439" s="112"/>
      <c r="S1439" s="112"/>
      <c r="T1439" s="112"/>
      <c r="U1439" s="112"/>
      <c r="V1439" s="112"/>
      <c r="W1439" s="113"/>
      <c r="X1439" s="113"/>
      <c r="Y1439" s="113"/>
      <c r="Z1439" s="113"/>
      <c r="AA1439" s="113"/>
      <c r="AB1439" s="113"/>
      <c r="AC1439" s="113"/>
      <c r="AD1439" s="113"/>
      <c r="AE1439" s="112"/>
      <c r="AF1439" s="112"/>
      <c r="AG1439" s="112"/>
      <c r="AH1439" s="112"/>
      <c r="AI1439" s="112"/>
      <c r="AJ1439" s="112"/>
      <c r="AK1439" s="112"/>
      <c r="AL1439" s="112"/>
    </row>
    <row r="1440" spans="13:38" x14ac:dyDescent="0.35">
      <c r="M1440" s="112"/>
      <c r="N1440" s="112"/>
      <c r="O1440" s="112"/>
      <c r="P1440" s="112"/>
      <c r="Q1440" s="112"/>
      <c r="R1440" s="112"/>
      <c r="S1440" s="112"/>
      <c r="T1440" s="112"/>
      <c r="U1440" s="112"/>
      <c r="V1440" s="112"/>
      <c r="W1440" s="113"/>
      <c r="X1440" s="113"/>
      <c r="Y1440" s="113"/>
      <c r="Z1440" s="113"/>
      <c r="AA1440" s="113"/>
      <c r="AB1440" s="113"/>
      <c r="AC1440" s="113"/>
      <c r="AD1440" s="113"/>
      <c r="AE1440" s="112"/>
      <c r="AF1440" s="112"/>
      <c r="AG1440" s="112"/>
      <c r="AH1440" s="112"/>
      <c r="AI1440" s="112"/>
      <c r="AJ1440" s="112"/>
      <c r="AK1440" s="112"/>
      <c r="AL1440" s="112"/>
    </row>
    <row r="1441" spans="13:38" x14ac:dyDescent="0.35">
      <c r="M1441" s="112"/>
      <c r="N1441" s="112"/>
      <c r="O1441" s="112"/>
      <c r="P1441" s="112"/>
      <c r="Q1441" s="112"/>
      <c r="R1441" s="112"/>
      <c r="S1441" s="112"/>
      <c r="T1441" s="112"/>
      <c r="U1441" s="112"/>
      <c r="V1441" s="112"/>
      <c r="W1441" s="113"/>
      <c r="X1441" s="113"/>
      <c r="Y1441" s="113"/>
      <c r="Z1441" s="113"/>
      <c r="AA1441" s="113"/>
      <c r="AB1441" s="113"/>
      <c r="AC1441" s="113"/>
      <c r="AD1441" s="113"/>
      <c r="AE1441" s="112"/>
      <c r="AF1441" s="112"/>
      <c r="AG1441" s="112"/>
      <c r="AH1441" s="112"/>
      <c r="AI1441" s="112"/>
      <c r="AJ1441" s="112"/>
      <c r="AK1441" s="112"/>
      <c r="AL1441" s="112"/>
    </row>
    <row r="1442" spans="13:38" x14ac:dyDescent="0.35">
      <c r="M1442" s="112"/>
      <c r="N1442" s="112"/>
      <c r="O1442" s="112"/>
      <c r="P1442" s="112"/>
      <c r="Q1442" s="112"/>
      <c r="R1442" s="112"/>
      <c r="S1442" s="112"/>
      <c r="T1442" s="112"/>
      <c r="U1442" s="112"/>
      <c r="V1442" s="112"/>
      <c r="W1442" s="113"/>
      <c r="X1442" s="113"/>
      <c r="Y1442" s="113"/>
      <c r="Z1442" s="113"/>
      <c r="AA1442" s="113"/>
      <c r="AB1442" s="113"/>
      <c r="AC1442" s="113"/>
      <c r="AD1442" s="113"/>
      <c r="AE1442" s="112"/>
      <c r="AF1442" s="112"/>
      <c r="AG1442" s="112"/>
      <c r="AH1442" s="112"/>
      <c r="AI1442" s="112"/>
      <c r="AJ1442" s="112"/>
      <c r="AK1442" s="112"/>
      <c r="AL1442" s="112"/>
    </row>
    <row r="1443" spans="13:38" x14ac:dyDescent="0.35">
      <c r="M1443" s="112"/>
      <c r="N1443" s="112"/>
      <c r="O1443" s="112"/>
      <c r="P1443" s="112"/>
      <c r="Q1443" s="112"/>
      <c r="R1443" s="112"/>
      <c r="S1443" s="112"/>
      <c r="T1443" s="112"/>
      <c r="U1443" s="112"/>
      <c r="V1443" s="112"/>
      <c r="W1443" s="113"/>
      <c r="X1443" s="113"/>
      <c r="Y1443" s="113"/>
      <c r="Z1443" s="113"/>
      <c r="AA1443" s="113"/>
      <c r="AB1443" s="113"/>
      <c r="AC1443" s="113"/>
      <c r="AD1443" s="113"/>
      <c r="AE1443" s="112"/>
      <c r="AF1443" s="112"/>
      <c r="AG1443" s="112"/>
      <c r="AH1443" s="112"/>
      <c r="AI1443" s="112"/>
      <c r="AJ1443" s="112"/>
      <c r="AK1443" s="112"/>
      <c r="AL1443" s="112"/>
    </row>
    <row r="1444" spans="13:38" x14ac:dyDescent="0.35">
      <c r="M1444" s="112"/>
      <c r="N1444" s="112"/>
      <c r="O1444" s="112"/>
      <c r="P1444" s="112"/>
      <c r="Q1444" s="112"/>
      <c r="R1444" s="112"/>
      <c r="S1444" s="112"/>
      <c r="T1444" s="112"/>
      <c r="U1444" s="112"/>
      <c r="V1444" s="112"/>
      <c r="W1444" s="113"/>
      <c r="X1444" s="113"/>
      <c r="Y1444" s="113"/>
      <c r="Z1444" s="113"/>
      <c r="AA1444" s="113"/>
      <c r="AB1444" s="113"/>
      <c r="AC1444" s="113"/>
      <c r="AD1444" s="113"/>
      <c r="AE1444" s="112"/>
      <c r="AF1444" s="112"/>
      <c r="AG1444" s="112"/>
      <c r="AH1444" s="112"/>
      <c r="AI1444" s="112"/>
      <c r="AJ1444" s="112"/>
      <c r="AK1444" s="112"/>
      <c r="AL1444" s="112"/>
    </row>
    <row r="1445" spans="13:38" x14ac:dyDescent="0.35">
      <c r="M1445" s="112"/>
      <c r="N1445" s="112"/>
      <c r="O1445" s="112"/>
      <c r="P1445" s="112"/>
      <c r="Q1445" s="112"/>
      <c r="R1445" s="112"/>
      <c r="S1445" s="112"/>
      <c r="T1445" s="112"/>
      <c r="U1445" s="112"/>
      <c r="V1445" s="112"/>
      <c r="W1445" s="113"/>
      <c r="X1445" s="113"/>
      <c r="Y1445" s="113"/>
      <c r="Z1445" s="113"/>
      <c r="AA1445" s="113"/>
      <c r="AB1445" s="113"/>
      <c r="AC1445" s="113"/>
      <c r="AD1445" s="113"/>
      <c r="AE1445" s="112"/>
      <c r="AF1445" s="112"/>
      <c r="AG1445" s="112"/>
      <c r="AH1445" s="112"/>
      <c r="AI1445" s="112"/>
      <c r="AJ1445" s="112"/>
      <c r="AK1445" s="112"/>
      <c r="AL1445" s="112"/>
    </row>
    <row r="1446" spans="13:38" x14ac:dyDescent="0.35">
      <c r="M1446" s="112"/>
      <c r="N1446" s="112"/>
      <c r="O1446" s="112"/>
      <c r="P1446" s="112"/>
      <c r="Q1446" s="112"/>
      <c r="R1446" s="112"/>
      <c r="S1446" s="112"/>
      <c r="T1446" s="112"/>
      <c r="U1446" s="112"/>
      <c r="V1446" s="112"/>
      <c r="W1446" s="113"/>
      <c r="X1446" s="113"/>
      <c r="Y1446" s="113"/>
      <c r="Z1446" s="113"/>
      <c r="AA1446" s="113"/>
      <c r="AB1446" s="113"/>
      <c r="AC1446" s="113"/>
      <c r="AD1446" s="113"/>
      <c r="AE1446" s="112"/>
      <c r="AF1446" s="112"/>
      <c r="AG1446" s="112"/>
      <c r="AH1446" s="112"/>
      <c r="AI1446" s="112"/>
      <c r="AJ1446" s="112"/>
      <c r="AK1446" s="112"/>
      <c r="AL1446" s="112"/>
    </row>
    <row r="1447" spans="13:38" x14ac:dyDescent="0.35">
      <c r="M1447" s="112"/>
      <c r="N1447" s="112"/>
      <c r="O1447" s="112"/>
      <c r="P1447" s="112"/>
      <c r="Q1447" s="112"/>
      <c r="R1447" s="112"/>
      <c r="S1447" s="112"/>
      <c r="T1447" s="112"/>
      <c r="U1447" s="112"/>
      <c r="V1447" s="112"/>
      <c r="W1447" s="113"/>
      <c r="X1447" s="113"/>
      <c r="Y1447" s="113"/>
      <c r="Z1447" s="113"/>
      <c r="AA1447" s="113"/>
      <c r="AB1447" s="113"/>
      <c r="AC1447" s="113"/>
      <c r="AD1447" s="113"/>
      <c r="AE1447" s="112"/>
      <c r="AF1447" s="112"/>
      <c r="AG1447" s="112"/>
      <c r="AH1447" s="112"/>
      <c r="AI1447" s="112"/>
      <c r="AJ1447" s="112"/>
      <c r="AK1447" s="112"/>
      <c r="AL1447" s="112"/>
    </row>
    <row r="1448" spans="13:38" x14ac:dyDescent="0.35">
      <c r="M1448" s="112"/>
      <c r="N1448" s="112"/>
      <c r="O1448" s="112"/>
      <c r="P1448" s="112"/>
      <c r="Q1448" s="112"/>
      <c r="R1448" s="112"/>
      <c r="S1448" s="112"/>
      <c r="T1448" s="112"/>
      <c r="U1448" s="112"/>
      <c r="V1448" s="112"/>
      <c r="W1448" s="113"/>
      <c r="X1448" s="113"/>
      <c r="Y1448" s="113"/>
      <c r="Z1448" s="113"/>
      <c r="AA1448" s="113"/>
      <c r="AB1448" s="113"/>
      <c r="AC1448" s="113"/>
      <c r="AD1448" s="113"/>
      <c r="AE1448" s="112"/>
      <c r="AF1448" s="112"/>
      <c r="AG1448" s="112"/>
      <c r="AH1448" s="112"/>
      <c r="AI1448" s="112"/>
      <c r="AJ1448" s="112"/>
      <c r="AK1448" s="112"/>
      <c r="AL1448" s="112"/>
    </row>
    <row r="1449" spans="13:38" x14ac:dyDescent="0.35">
      <c r="M1449" s="112"/>
      <c r="N1449" s="112"/>
      <c r="O1449" s="112"/>
      <c r="P1449" s="112"/>
      <c r="Q1449" s="112"/>
      <c r="R1449" s="112"/>
      <c r="S1449" s="112"/>
      <c r="T1449" s="112"/>
      <c r="U1449" s="112"/>
      <c r="V1449" s="112"/>
      <c r="W1449" s="113"/>
      <c r="X1449" s="113"/>
      <c r="Y1449" s="113"/>
      <c r="Z1449" s="113"/>
      <c r="AA1449" s="113"/>
      <c r="AB1449" s="113"/>
      <c r="AC1449" s="113"/>
      <c r="AD1449" s="113"/>
      <c r="AE1449" s="112"/>
      <c r="AF1449" s="112"/>
      <c r="AG1449" s="112"/>
      <c r="AH1449" s="112"/>
      <c r="AI1449" s="112"/>
      <c r="AJ1449" s="112"/>
      <c r="AK1449" s="112"/>
      <c r="AL1449" s="112"/>
    </row>
    <row r="1450" spans="13:38" x14ac:dyDescent="0.35">
      <c r="M1450" s="112"/>
      <c r="N1450" s="112"/>
      <c r="O1450" s="112"/>
      <c r="P1450" s="112"/>
      <c r="Q1450" s="112"/>
      <c r="R1450" s="112"/>
      <c r="S1450" s="112"/>
      <c r="T1450" s="112"/>
      <c r="U1450" s="112"/>
      <c r="V1450" s="112"/>
      <c r="W1450" s="113"/>
      <c r="X1450" s="113"/>
      <c r="Y1450" s="113"/>
      <c r="Z1450" s="113"/>
      <c r="AA1450" s="113"/>
      <c r="AB1450" s="113"/>
      <c r="AC1450" s="113"/>
      <c r="AD1450" s="113"/>
      <c r="AE1450" s="112"/>
      <c r="AF1450" s="112"/>
      <c r="AG1450" s="112"/>
      <c r="AH1450" s="112"/>
      <c r="AI1450" s="112"/>
      <c r="AJ1450" s="112"/>
      <c r="AK1450" s="112"/>
      <c r="AL1450" s="112"/>
    </row>
    <row r="1451" spans="13:38" x14ac:dyDescent="0.35">
      <c r="M1451" s="112"/>
      <c r="N1451" s="112"/>
      <c r="O1451" s="112"/>
      <c r="P1451" s="112"/>
      <c r="Q1451" s="112"/>
      <c r="R1451" s="112"/>
      <c r="S1451" s="112"/>
      <c r="T1451" s="112"/>
      <c r="U1451" s="112"/>
      <c r="V1451" s="112"/>
      <c r="W1451" s="113"/>
      <c r="X1451" s="113"/>
      <c r="Y1451" s="113"/>
      <c r="Z1451" s="113"/>
      <c r="AA1451" s="113"/>
      <c r="AB1451" s="113"/>
      <c r="AC1451" s="113"/>
      <c r="AD1451" s="113"/>
      <c r="AE1451" s="112"/>
      <c r="AF1451" s="112"/>
      <c r="AG1451" s="112"/>
      <c r="AH1451" s="112"/>
      <c r="AI1451" s="112"/>
      <c r="AJ1451" s="112"/>
      <c r="AK1451" s="112"/>
      <c r="AL1451" s="112"/>
    </row>
    <row r="1452" spans="13:38" x14ac:dyDescent="0.35">
      <c r="M1452" s="112"/>
      <c r="N1452" s="112"/>
      <c r="O1452" s="112"/>
      <c r="P1452" s="112"/>
      <c r="Q1452" s="112"/>
      <c r="R1452" s="112"/>
      <c r="S1452" s="112"/>
      <c r="T1452" s="112"/>
      <c r="U1452" s="112"/>
      <c r="V1452" s="112"/>
      <c r="W1452" s="113"/>
      <c r="X1452" s="113"/>
      <c r="Y1452" s="113"/>
      <c r="Z1452" s="113"/>
      <c r="AA1452" s="113"/>
      <c r="AB1452" s="113"/>
      <c r="AC1452" s="113"/>
      <c r="AD1452" s="113"/>
      <c r="AE1452" s="112"/>
      <c r="AF1452" s="112"/>
      <c r="AG1452" s="112"/>
      <c r="AH1452" s="112"/>
      <c r="AI1452" s="112"/>
      <c r="AJ1452" s="112"/>
      <c r="AK1452" s="112"/>
      <c r="AL1452" s="112"/>
    </row>
    <row r="1453" spans="13:38" x14ac:dyDescent="0.35">
      <c r="M1453" s="112"/>
      <c r="N1453" s="112"/>
      <c r="O1453" s="112"/>
      <c r="P1453" s="112"/>
      <c r="Q1453" s="112"/>
      <c r="R1453" s="112"/>
      <c r="S1453" s="112"/>
      <c r="T1453" s="112"/>
      <c r="U1453" s="112"/>
      <c r="V1453" s="112"/>
      <c r="W1453" s="113"/>
      <c r="X1453" s="113"/>
      <c r="Y1453" s="113"/>
      <c r="Z1453" s="113"/>
      <c r="AA1453" s="113"/>
      <c r="AB1453" s="113"/>
      <c r="AC1453" s="113"/>
      <c r="AD1453" s="113"/>
      <c r="AE1453" s="112"/>
      <c r="AF1453" s="112"/>
      <c r="AG1453" s="112"/>
      <c r="AH1453" s="112"/>
      <c r="AI1453" s="112"/>
      <c r="AJ1453" s="112"/>
      <c r="AK1453" s="112"/>
      <c r="AL1453" s="112"/>
    </row>
    <row r="1454" spans="13:38" x14ac:dyDescent="0.35">
      <c r="M1454" s="112"/>
      <c r="N1454" s="112"/>
      <c r="O1454" s="112"/>
      <c r="P1454" s="112"/>
      <c r="Q1454" s="112"/>
      <c r="R1454" s="112"/>
      <c r="S1454" s="112"/>
      <c r="T1454" s="112"/>
      <c r="U1454" s="112"/>
      <c r="V1454" s="112"/>
      <c r="W1454" s="113"/>
      <c r="X1454" s="113"/>
      <c r="Y1454" s="113"/>
      <c r="Z1454" s="113"/>
      <c r="AA1454" s="113"/>
      <c r="AB1454" s="113"/>
      <c r="AC1454" s="113"/>
      <c r="AD1454" s="113"/>
      <c r="AE1454" s="112"/>
      <c r="AF1454" s="112"/>
      <c r="AG1454" s="112"/>
      <c r="AH1454" s="112"/>
      <c r="AI1454" s="112"/>
      <c r="AJ1454" s="112"/>
      <c r="AK1454" s="112"/>
      <c r="AL1454" s="112"/>
    </row>
    <row r="1455" spans="13:38" x14ac:dyDescent="0.35">
      <c r="M1455" s="112"/>
      <c r="N1455" s="112"/>
      <c r="O1455" s="112"/>
      <c r="P1455" s="112"/>
      <c r="Q1455" s="112"/>
      <c r="R1455" s="112"/>
      <c r="S1455" s="112"/>
      <c r="T1455" s="112"/>
      <c r="U1455" s="112"/>
      <c r="V1455" s="112"/>
      <c r="W1455" s="113"/>
      <c r="X1455" s="113"/>
      <c r="Y1455" s="113"/>
      <c r="Z1455" s="113"/>
      <c r="AA1455" s="113"/>
      <c r="AB1455" s="113"/>
      <c r="AC1455" s="113"/>
      <c r="AD1455" s="113"/>
      <c r="AE1455" s="112"/>
      <c r="AF1455" s="112"/>
      <c r="AG1455" s="112"/>
      <c r="AH1455" s="112"/>
      <c r="AI1455" s="112"/>
      <c r="AJ1455" s="112"/>
      <c r="AK1455" s="112"/>
      <c r="AL1455" s="112"/>
    </row>
    <row r="1456" spans="13:38" x14ac:dyDescent="0.35">
      <c r="M1456" s="112"/>
      <c r="N1456" s="112"/>
      <c r="O1456" s="112"/>
      <c r="P1456" s="112"/>
      <c r="Q1456" s="112"/>
      <c r="R1456" s="112"/>
      <c r="S1456" s="112"/>
      <c r="T1456" s="112"/>
      <c r="U1456" s="112"/>
      <c r="V1456" s="112"/>
      <c r="W1456" s="113"/>
      <c r="X1456" s="113"/>
      <c r="Y1456" s="113"/>
      <c r="Z1456" s="113"/>
      <c r="AA1456" s="113"/>
      <c r="AB1456" s="113"/>
      <c r="AC1456" s="113"/>
      <c r="AD1456" s="113"/>
      <c r="AE1456" s="112"/>
      <c r="AF1456" s="112"/>
      <c r="AG1456" s="112"/>
      <c r="AH1456" s="112"/>
      <c r="AI1456" s="112"/>
      <c r="AJ1456" s="112"/>
      <c r="AK1456" s="112"/>
      <c r="AL1456" s="112"/>
    </row>
    <row r="1457" spans="13:38" x14ac:dyDescent="0.35">
      <c r="M1457" s="112"/>
      <c r="N1457" s="112"/>
      <c r="O1457" s="112"/>
      <c r="P1457" s="112"/>
      <c r="Q1457" s="112"/>
      <c r="R1457" s="112"/>
      <c r="S1457" s="112"/>
      <c r="T1457" s="112"/>
      <c r="U1457" s="112"/>
      <c r="V1457" s="112"/>
      <c r="W1457" s="113"/>
      <c r="X1457" s="113"/>
      <c r="Y1457" s="113"/>
      <c r="Z1457" s="113"/>
      <c r="AA1457" s="113"/>
      <c r="AB1457" s="113"/>
      <c r="AC1457" s="113"/>
      <c r="AD1457" s="113"/>
      <c r="AE1457" s="112"/>
      <c r="AF1457" s="112"/>
      <c r="AG1457" s="112"/>
      <c r="AH1457" s="112"/>
      <c r="AI1457" s="112"/>
      <c r="AJ1457" s="112"/>
      <c r="AK1457" s="112"/>
      <c r="AL1457" s="112"/>
    </row>
    <row r="1458" spans="13:38" x14ac:dyDescent="0.35">
      <c r="M1458" s="112"/>
      <c r="N1458" s="112"/>
      <c r="O1458" s="112"/>
      <c r="P1458" s="112"/>
      <c r="Q1458" s="112"/>
      <c r="R1458" s="112"/>
      <c r="S1458" s="112"/>
      <c r="T1458" s="112"/>
      <c r="U1458" s="112"/>
      <c r="V1458" s="112"/>
      <c r="W1458" s="113"/>
      <c r="X1458" s="113"/>
      <c r="Y1458" s="113"/>
      <c r="Z1458" s="113"/>
      <c r="AA1458" s="113"/>
      <c r="AB1458" s="113"/>
      <c r="AC1458" s="113"/>
      <c r="AD1458" s="113"/>
      <c r="AE1458" s="112"/>
      <c r="AF1458" s="112"/>
      <c r="AG1458" s="112"/>
      <c r="AH1458" s="112"/>
      <c r="AI1458" s="112"/>
      <c r="AJ1458" s="112"/>
      <c r="AK1458" s="112"/>
      <c r="AL1458" s="112"/>
    </row>
    <row r="1459" spans="13:38" x14ac:dyDescent="0.35">
      <c r="M1459" s="112"/>
      <c r="N1459" s="112"/>
      <c r="O1459" s="112"/>
      <c r="P1459" s="112"/>
      <c r="Q1459" s="112"/>
      <c r="R1459" s="112"/>
      <c r="S1459" s="112"/>
      <c r="T1459" s="112"/>
      <c r="U1459" s="112"/>
      <c r="V1459" s="112"/>
      <c r="W1459" s="113"/>
      <c r="X1459" s="113"/>
      <c r="Y1459" s="113"/>
      <c r="Z1459" s="113"/>
      <c r="AA1459" s="113"/>
      <c r="AB1459" s="113"/>
      <c r="AC1459" s="113"/>
      <c r="AD1459" s="113"/>
      <c r="AE1459" s="112"/>
      <c r="AF1459" s="112"/>
      <c r="AG1459" s="112"/>
      <c r="AH1459" s="112"/>
      <c r="AI1459" s="112"/>
      <c r="AJ1459" s="112"/>
      <c r="AK1459" s="112"/>
      <c r="AL1459" s="112"/>
    </row>
    <row r="1460" spans="13:38" x14ac:dyDescent="0.35">
      <c r="M1460" s="112"/>
      <c r="N1460" s="112"/>
      <c r="O1460" s="112"/>
      <c r="P1460" s="112"/>
      <c r="Q1460" s="112"/>
      <c r="R1460" s="112"/>
      <c r="S1460" s="112"/>
      <c r="T1460" s="112"/>
      <c r="U1460" s="112"/>
      <c r="V1460" s="112"/>
      <c r="W1460" s="113"/>
      <c r="X1460" s="113"/>
      <c r="Y1460" s="113"/>
      <c r="Z1460" s="113"/>
      <c r="AA1460" s="113"/>
      <c r="AB1460" s="113"/>
      <c r="AC1460" s="113"/>
      <c r="AD1460" s="113"/>
      <c r="AE1460" s="112"/>
      <c r="AF1460" s="112"/>
      <c r="AG1460" s="112"/>
      <c r="AH1460" s="112"/>
      <c r="AI1460" s="112"/>
      <c r="AJ1460" s="112"/>
      <c r="AK1460" s="112"/>
      <c r="AL1460" s="112"/>
    </row>
    <row r="1461" spans="13:38" x14ac:dyDescent="0.35">
      <c r="M1461" s="112"/>
      <c r="N1461" s="112"/>
      <c r="O1461" s="112"/>
      <c r="P1461" s="112"/>
      <c r="Q1461" s="112"/>
      <c r="R1461" s="112"/>
      <c r="S1461" s="112"/>
      <c r="T1461" s="112"/>
      <c r="U1461" s="112"/>
      <c r="V1461" s="112"/>
      <c r="W1461" s="113"/>
      <c r="X1461" s="113"/>
      <c r="Y1461" s="113"/>
      <c r="Z1461" s="113"/>
      <c r="AA1461" s="113"/>
      <c r="AB1461" s="113"/>
      <c r="AC1461" s="113"/>
      <c r="AD1461" s="113"/>
      <c r="AE1461" s="112"/>
      <c r="AF1461" s="112"/>
      <c r="AG1461" s="112"/>
      <c r="AH1461" s="112"/>
      <c r="AI1461" s="112"/>
      <c r="AJ1461" s="112"/>
      <c r="AK1461" s="112"/>
      <c r="AL1461" s="112"/>
    </row>
    <row r="1462" spans="13:38" x14ac:dyDescent="0.35">
      <c r="M1462" s="112"/>
      <c r="N1462" s="112"/>
      <c r="O1462" s="112"/>
      <c r="P1462" s="112"/>
      <c r="Q1462" s="112"/>
      <c r="R1462" s="112"/>
      <c r="S1462" s="112"/>
      <c r="T1462" s="112"/>
      <c r="U1462" s="112"/>
      <c r="V1462" s="112"/>
      <c r="W1462" s="113"/>
      <c r="X1462" s="113"/>
      <c r="Y1462" s="113"/>
      <c r="Z1462" s="113"/>
      <c r="AA1462" s="113"/>
      <c r="AB1462" s="113"/>
      <c r="AC1462" s="113"/>
      <c r="AD1462" s="113"/>
      <c r="AE1462" s="112"/>
      <c r="AF1462" s="112"/>
      <c r="AG1462" s="112"/>
      <c r="AH1462" s="112"/>
      <c r="AI1462" s="112"/>
      <c r="AJ1462" s="112"/>
      <c r="AK1462" s="112"/>
      <c r="AL1462" s="112"/>
    </row>
    <row r="1463" spans="13:38" x14ac:dyDescent="0.35">
      <c r="M1463" s="112"/>
      <c r="N1463" s="112"/>
      <c r="O1463" s="112"/>
      <c r="P1463" s="112"/>
      <c r="Q1463" s="112"/>
      <c r="R1463" s="112"/>
      <c r="S1463" s="112"/>
      <c r="T1463" s="112"/>
      <c r="U1463" s="112"/>
      <c r="V1463" s="112"/>
      <c r="W1463" s="113"/>
      <c r="X1463" s="113"/>
      <c r="Y1463" s="113"/>
      <c r="Z1463" s="113"/>
      <c r="AA1463" s="113"/>
      <c r="AB1463" s="113"/>
      <c r="AC1463" s="113"/>
      <c r="AD1463" s="113"/>
      <c r="AE1463" s="112"/>
      <c r="AF1463" s="112"/>
      <c r="AG1463" s="112"/>
      <c r="AH1463" s="112"/>
      <c r="AI1463" s="112"/>
      <c r="AJ1463" s="112"/>
      <c r="AK1463" s="112"/>
      <c r="AL1463" s="112"/>
    </row>
    <row r="1464" spans="13:38" x14ac:dyDescent="0.35">
      <c r="M1464" s="112"/>
      <c r="N1464" s="112"/>
      <c r="O1464" s="112"/>
      <c r="P1464" s="112"/>
      <c r="Q1464" s="112"/>
      <c r="R1464" s="112"/>
      <c r="S1464" s="112"/>
      <c r="T1464" s="112"/>
      <c r="U1464" s="112"/>
      <c r="V1464" s="112"/>
      <c r="W1464" s="113"/>
      <c r="X1464" s="113"/>
      <c r="Y1464" s="113"/>
      <c r="Z1464" s="113"/>
      <c r="AA1464" s="113"/>
      <c r="AB1464" s="113"/>
      <c r="AC1464" s="113"/>
      <c r="AD1464" s="113"/>
      <c r="AE1464" s="112"/>
      <c r="AF1464" s="112"/>
      <c r="AG1464" s="112"/>
      <c r="AH1464" s="112"/>
      <c r="AI1464" s="112"/>
      <c r="AJ1464" s="112"/>
      <c r="AK1464" s="112"/>
      <c r="AL1464" s="112"/>
    </row>
    <row r="1465" spans="13:38" x14ac:dyDescent="0.35">
      <c r="M1465" s="112"/>
      <c r="N1465" s="112"/>
      <c r="O1465" s="112"/>
      <c r="P1465" s="112"/>
      <c r="Q1465" s="112"/>
      <c r="R1465" s="112"/>
      <c r="S1465" s="112"/>
      <c r="T1465" s="112"/>
      <c r="U1465" s="112"/>
      <c r="V1465" s="112"/>
      <c r="W1465" s="113"/>
      <c r="X1465" s="113"/>
      <c r="Y1465" s="113"/>
      <c r="Z1465" s="113"/>
      <c r="AA1465" s="113"/>
      <c r="AB1465" s="113"/>
      <c r="AC1465" s="113"/>
      <c r="AD1465" s="113"/>
      <c r="AE1465" s="112"/>
      <c r="AF1465" s="112"/>
      <c r="AG1465" s="112"/>
      <c r="AH1465" s="112"/>
      <c r="AI1465" s="112"/>
      <c r="AJ1465" s="112"/>
      <c r="AK1465" s="112"/>
      <c r="AL1465" s="112"/>
    </row>
    <row r="1466" spans="13:38" x14ac:dyDescent="0.35">
      <c r="M1466" s="112"/>
      <c r="N1466" s="112"/>
      <c r="O1466" s="112"/>
      <c r="P1466" s="112"/>
      <c r="Q1466" s="112"/>
      <c r="R1466" s="112"/>
      <c r="S1466" s="112"/>
      <c r="T1466" s="112"/>
      <c r="U1466" s="112"/>
      <c r="V1466" s="112"/>
      <c r="W1466" s="113"/>
      <c r="X1466" s="113"/>
      <c r="Y1466" s="113"/>
      <c r="Z1466" s="113"/>
      <c r="AA1466" s="113"/>
      <c r="AB1466" s="113"/>
      <c r="AC1466" s="113"/>
      <c r="AD1466" s="113"/>
      <c r="AE1466" s="112"/>
      <c r="AF1466" s="112"/>
      <c r="AG1466" s="112"/>
      <c r="AH1466" s="112"/>
      <c r="AI1466" s="112"/>
      <c r="AJ1466" s="112"/>
      <c r="AK1466" s="112"/>
      <c r="AL1466" s="112"/>
    </row>
    <row r="1467" spans="13:38" x14ac:dyDescent="0.35">
      <c r="M1467" s="112"/>
      <c r="N1467" s="112"/>
      <c r="O1467" s="112"/>
      <c r="P1467" s="112"/>
      <c r="Q1467" s="112"/>
      <c r="R1467" s="112"/>
      <c r="S1467" s="112"/>
      <c r="T1467" s="112"/>
      <c r="U1467" s="112"/>
      <c r="V1467" s="112"/>
      <c r="W1467" s="113"/>
      <c r="X1467" s="113"/>
      <c r="Y1467" s="113"/>
      <c r="Z1467" s="113"/>
      <c r="AA1467" s="113"/>
      <c r="AB1467" s="113"/>
      <c r="AC1467" s="113"/>
      <c r="AD1467" s="113"/>
      <c r="AE1467" s="112"/>
      <c r="AF1467" s="112"/>
      <c r="AG1467" s="112"/>
      <c r="AH1467" s="112"/>
      <c r="AI1467" s="112"/>
      <c r="AJ1467" s="112"/>
      <c r="AK1467" s="112"/>
      <c r="AL1467" s="112"/>
    </row>
    <row r="1468" spans="13:38" x14ac:dyDescent="0.35">
      <c r="M1468" s="112"/>
      <c r="N1468" s="112"/>
      <c r="O1468" s="112"/>
      <c r="P1468" s="112"/>
      <c r="Q1468" s="112"/>
      <c r="R1468" s="112"/>
      <c r="S1468" s="112"/>
      <c r="T1468" s="112"/>
      <c r="U1468" s="112"/>
      <c r="V1468" s="112"/>
      <c r="W1468" s="113"/>
      <c r="X1468" s="113"/>
      <c r="Y1468" s="113"/>
      <c r="Z1468" s="113"/>
      <c r="AA1468" s="113"/>
      <c r="AB1468" s="113"/>
      <c r="AC1468" s="113"/>
      <c r="AD1468" s="113"/>
      <c r="AE1468" s="112"/>
      <c r="AF1468" s="112"/>
      <c r="AG1468" s="112"/>
      <c r="AH1468" s="112"/>
      <c r="AI1468" s="112"/>
      <c r="AJ1468" s="112"/>
      <c r="AK1468" s="112"/>
      <c r="AL1468" s="112"/>
    </row>
    <row r="1469" spans="13:38" x14ac:dyDescent="0.35">
      <c r="M1469" s="112"/>
      <c r="N1469" s="112"/>
      <c r="O1469" s="112"/>
      <c r="P1469" s="112"/>
      <c r="Q1469" s="112"/>
      <c r="R1469" s="112"/>
      <c r="S1469" s="112"/>
      <c r="T1469" s="112"/>
      <c r="U1469" s="112"/>
      <c r="V1469" s="112"/>
      <c r="W1469" s="113"/>
      <c r="X1469" s="113"/>
      <c r="Y1469" s="113"/>
      <c r="Z1469" s="113"/>
      <c r="AA1469" s="113"/>
      <c r="AB1469" s="113"/>
      <c r="AC1469" s="113"/>
      <c r="AD1469" s="113"/>
      <c r="AE1469" s="112"/>
      <c r="AF1469" s="112"/>
      <c r="AG1469" s="112"/>
      <c r="AH1469" s="112"/>
      <c r="AI1469" s="112"/>
      <c r="AJ1469" s="112"/>
      <c r="AK1469" s="112"/>
      <c r="AL1469" s="112"/>
    </row>
    <row r="1470" spans="13:38" x14ac:dyDescent="0.35">
      <c r="M1470" s="112"/>
      <c r="N1470" s="112"/>
      <c r="O1470" s="112"/>
      <c r="P1470" s="112"/>
      <c r="Q1470" s="112"/>
      <c r="R1470" s="112"/>
      <c r="S1470" s="112"/>
      <c r="T1470" s="112"/>
      <c r="U1470" s="112"/>
      <c r="V1470" s="112"/>
      <c r="W1470" s="113"/>
      <c r="X1470" s="113"/>
      <c r="Y1470" s="113"/>
      <c r="Z1470" s="113"/>
      <c r="AA1470" s="113"/>
      <c r="AB1470" s="113"/>
      <c r="AC1470" s="113"/>
      <c r="AD1470" s="113"/>
      <c r="AE1470" s="112"/>
      <c r="AF1470" s="112"/>
      <c r="AG1470" s="112"/>
      <c r="AH1470" s="112"/>
      <c r="AI1470" s="112"/>
      <c r="AJ1470" s="112"/>
      <c r="AK1470" s="112"/>
      <c r="AL1470" s="112"/>
    </row>
    <row r="1471" spans="13:38" x14ac:dyDescent="0.35">
      <c r="M1471" s="112"/>
      <c r="N1471" s="112"/>
      <c r="O1471" s="112"/>
      <c r="P1471" s="112"/>
      <c r="Q1471" s="112"/>
      <c r="R1471" s="112"/>
      <c r="S1471" s="112"/>
      <c r="T1471" s="112"/>
      <c r="U1471" s="112"/>
      <c r="V1471" s="112"/>
      <c r="W1471" s="113"/>
      <c r="X1471" s="113"/>
      <c r="Y1471" s="113"/>
      <c r="Z1471" s="113"/>
      <c r="AA1471" s="113"/>
      <c r="AB1471" s="113"/>
      <c r="AC1471" s="113"/>
      <c r="AD1471" s="113"/>
      <c r="AE1471" s="112"/>
      <c r="AF1471" s="112"/>
      <c r="AG1471" s="112"/>
      <c r="AH1471" s="112"/>
      <c r="AI1471" s="112"/>
      <c r="AJ1471" s="112"/>
      <c r="AK1471" s="112"/>
      <c r="AL1471" s="112"/>
    </row>
    <row r="1472" spans="13:38" x14ac:dyDescent="0.35">
      <c r="M1472" s="112"/>
      <c r="N1472" s="112"/>
      <c r="O1472" s="112"/>
      <c r="P1472" s="112"/>
      <c r="Q1472" s="112"/>
      <c r="R1472" s="112"/>
      <c r="S1472" s="112"/>
      <c r="T1472" s="112"/>
      <c r="U1472" s="112"/>
      <c r="V1472" s="112"/>
      <c r="W1472" s="113"/>
      <c r="X1472" s="113"/>
      <c r="Y1472" s="113"/>
      <c r="Z1472" s="113"/>
      <c r="AA1472" s="113"/>
      <c r="AB1472" s="113"/>
      <c r="AC1472" s="113"/>
      <c r="AD1472" s="113"/>
      <c r="AE1472" s="112"/>
      <c r="AF1472" s="112"/>
      <c r="AG1472" s="112"/>
      <c r="AH1472" s="112"/>
      <c r="AI1472" s="112"/>
      <c r="AJ1472" s="112"/>
      <c r="AK1472" s="112"/>
      <c r="AL1472" s="112"/>
    </row>
    <row r="1473" spans="13:38" x14ac:dyDescent="0.35">
      <c r="M1473" s="112"/>
      <c r="N1473" s="112"/>
      <c r="O1473" s="112"/>
      <c r="P1473" s="112"/>
      <c r="Q1473" s="112"/>
      <c r="R1473" s="112"/>
      <c r="S1473" s="112"/>
      <c r="T1473" s="112"/>
      <c r="U1473" s="112"/>
      <c r="V1473" s="112"/>
      <c r="W1473" s="113"/>
      <c r="X1473" s="113"/>
      <c r="Y1473" s="113"/>
      <c r="Z1473" s="113"/>
      <c r="AA1473" s="113"/>
      <c r="AB1473" s="113"/>
      <c r="AC1473" s="113"/>
      <c r="AD1473" s="113"/>
      <c r="AE1473" s="112"/>
      <c r="AF1473" s="112"/>
      <c r="AG1473" s="112"/>
      <c r="AH1473" s="112"/>
      <c r="AI1473" s="112"/>
      <c r="AJ1473" s="112"/>
      <c r="AK1473" s="112"/>
      <c r="AL1473" s="112"/>
    </row>
    <row r="1474" spans="13:38" x14ac:dyDescent="0.35">
      <c r="M1474" s="112"/>
      <c r="N1474" s="112"/>
      <c r="O1474" s="112"/>
      <c r="P1474" s="112"/>
      <c r="Q1474" s="112"/>
      <c r="R1474" s="112"/>
      <c r="S1474" s="112"/>
      <c r="T1474" s="112"/>
      <c r="U1474" s="112"/>
      <c r="V1474" s="112"/>
      <c r="W1474" s="113"/>
      <c r="X1474" s="113"/>
      <c r="Y1474" s="113"/>
      <c r="Z1474" s="113"/>
      <c r="AA1474" s="113"/>
      <c r="AB1474" s="113"/>
      <c r="AC1474" s="113"/>
      <c r="AD1474" s="113"/>
      <c r="AE1474" s="112"/>
      <c r="AF1474" s="112"/>
      <c r="AG1474" s="112"/>
      <c r="AH1474" s="112"/>
      <c r="AI1474" s="112"/>
      <c r="AJ1474" s="112"/>
      <c r="AK1474" s="112"/>
      <c r="AL1474" s="112"/>
    </row>
    <row r="1475" spans="13:38" x14ac:dyDescent="0.35">
      <c r="M1475" s="112"/>
      <c r="N1475" s="112"/>
      <c r="O1475" s="112"/>
      <c r="P1475" s="112"/>
      <c r="Q1475" s="112"/>
      <c r="R1475" s="112"/>
      <c r="S1475" s="112"/>
      <c r="T1475" s="112"/>
      <c r="U1475" s="112"/>
      <c r="V1475" s="112"/>
      <c r="W1475" s="113"/>
      <c r="X1475" s="113"/>
      <c r="Y1475" s="113"/>
      <c r="Z1475" s="113"/>
      <c r="AA1475" s="113"/>
      <c r="AB1475" s="113"/>
      <c r="AC1475" s="113"/>
      <c r="AD1475" s="113"/>
      <c r="AE1475" s="112"/>
      <c r="AF1475" s="112"/>
      <c r="AG1475" s="112"/>
      <c r="AH1475" s="112"/>
      <c r="AI1475" s="112"/>
      <c r="AJ1475" s="112"/>
      <c r="AK1475" s="112"/>
      <c r="AL1475" s="112"/>
    </row>
    <row r="1476" spans="13:38" x14ac:dyDescent="0.35">
      <c r="M1476" s="112"/>
      <c r="N1476" s="112"/>
      <c r="O1476" s="112"/>
      <c r="P1476" s="112"/>
      <c r="Q1476" s="112"/>
      <c r="R1476" s="112"/>
      <c r="S1476" s="112"/>
      <c r="T1476" s="112"/>
      <c r="U1476" s="112"/>
      <c r="V1476" s="112"/>
      <c r="W1476" s="113"/>
      <c r="X1476" s="113"/>
      <c r="Y1476" s="113"/>
      <c r="Z1476" s="113"/>
      <c r="AA1476" s="113"/>
      <c r="AB1476" s="113"/>
      <c r="AC1476" s="113"/>
      <c r="AD1476" s="113"/>
      <c r="AE1476" s="112"/>
      <c r="AF1476" s="112"/>
      <c r="AG1476" s="112"/>
      <c r="AH1476" s="112"/>
      <c r="AI1476" s="112"/>
      <c r="AJ1476" s="112"/>
      <c r="AK1476" s="112"/>
      <c r="AL1476" s="112"/>
    </row>
    <row r="1477" spans="13:38" x14ac:dyDescent="0.35">
      <c r="M1477" s="112"/>
      <c r="N1477" s="112"/>
      <c r="O1477" s="112"/>
      <c r="P1477" s="112"/>
      <c r="Q1477" s="112"/>
      <c r="R1477" s="112"/>
      <c r="S1477" s="112"/>
      <c r="T1477" s="112"/>
      <c r="U1477" s="112"/>
      <c r="V1477" s="112"/>
      <c r="W1477" s="113"/>
      <c r="X1477" s="113"/>
      <c r="Y1477" s="113"/>
      <c r="Z1477" s="113"/>
      <c r="AA1477" s="113"/>
      <c r="AB1477" s="113"/>
      <c r="AC1477" s="113"/>
      <c r="AD1477" s="113"/>
      <c r="AE1477" s="112"/>
      <c r="AF1477" s="112"/>
      <c r="AG1477" s="112"/>
      <c r="AH1477" s="112"/>
      <c r="AI1477" s="112"/>
      <c r="AJ1477" s="112"/>
      <c r="AK1477" s="112"/>
      <c r="AL1477" s="112"/>
    </row>
    <row r="1478" spans="13:38" x14ac:dyDescent="0.35">
      <c r="M1478" s="112"/>
      <c r="N1478" s="112"/>
      <c r="O1478" s="112"/>
      <c r="P1478" s="112"/>
      <c r="Q1478" s="112"/>
      <c r="R1478" s="112"/>
      <c r="S1478" s="112"/>
      <c r="T1478" s="112"/>
      <c r="U1478" s="112"/>
      <c r="V1478" s="112"/>
      <c r="W1478" s="113"/>
      <c r="X1478" s="113"/>
      <c r="Y1478" s="113"/>
      <c r="Z1478" s="113"/>
      <c r="AA1478" s="113"/>
      <c r="AB1478" s="113"/>
      <c r="AC1478" s="113"/>
      <c r="AD1478" s="113"/>
      <c r="AE1478" s="112"/>
      <c r="AF1478" s="112"/>
      <c r="AG1478" s="112"/>
      <c r="AH1478" s="112"/>
      <c r="AI1478" s="112"/>
      <c r="AJ1478" s="112"/>
      <c r="AK1478" s="112"/>
      <c r="AL1478" s="112"/>
    </row>
    <row r="1479" spans="13:38" x14ac:dyDescent="0.35">
      <c r="M1479" s="112"/>
      <c r="N1479" s="112"/>
      <c r="O1479" s="112"/>
      <c r="P1479" s="112"/>
      <c r="Q1479" s="112"/>
      <c r="R1479" s="112"/>
      <c r="S1479" s="112"/>
      <c r="T1479" s="112"/>
      <c r="U1479" s="112"/>
      <c r="V1479" s="112"/>
      <c r="W1479" s="113"/>
      <c r="X1479" s="113"/>
      <c r="Y1479" s="113"/>
      <c r="Z1479" s="113"/>
      <c r="AA1479" s="113"/>
      <c r="AB1479" s="113"/>
      <c r="AC1479" s="113"/>
      <c r="AD1479" s="113"/>
      <c r="AE1479" s="112"/>
      <c r="AF1479" s="112"/>
      <c r="AG1479" s="112"/>
      <c r="AH1479" s="112"/>
      <c r="AI1479" s="112"/>
      <c r="AJ1479" s="112"/>
      <c r="AK1479" s="112"/>
      <c r="AL1479" s="112"/>
    </row>
    <row r="1480" spans="13:38" x14ac:dyDescent="0.35">
      <c r="M1480" s="112"/>
      <c r="N1480" s="112"/>
      <c r="O1480" s="112"/>
      <c r="P1480" s="112"/>
      <c r="Q1480" s="112"/>
      <c r="R1480" s="112"/>
      <c r="S1480" s="112"/>
      <c r="T1480" s="112"/>
      <c r="U1480" s="112"/>
      <c r="V1480" s="112"/>
      <c r="W1480" s="113"/>
      <c r="X1480" s="113"/>
      <c r="Y1480" s="113"/>
      <c r="Z1480" s="113"/>
      <c r="AA1480" s="113"/>
      <c r="AB1480" s="113"/>
      <c r="AC1480" s="113"/>
      <c r="AD1480" s="113"/>
      <c r="AE1480" s="112"/>
      <c r="AF1480" s="112"/>
      <c r="AG1480" s="112"/>
      <c r="AH1480" s="112"/>
      <c r="AI1480" s="112"/>
      <c r="AJ1480" s="112"/>
      <c r="AK1480" s="112"/>
      <c r="AL1480" s="112"/>
    </row>
    <row r="1481" spans="13:38" x14ac:dyDescent="0.35">
      <c r="M1481" s="112"/>
      <c r="N1481" s="112"/>
      <c r="O1481" s="112"/>
      <c r="P1481" s="112"/>
      <c r="Q1481" s="112"/>
      <c r="R1481" s="112"/>
      <c r="S1481" s="112"/>
      <c r="T1481" s="112"/>
      <c r="U1481" s="112"/>
      <c r="V1481" s="112"/>
      <c r="W1481" s="113"/>
      <c r="X1481" s="113"/>
      <c r="Y1481" s="113"/>
      <c r="Z1481" s="113"/>
      <c r="AA1481" s="113"/>
      <c r="AB1481" s="113"/>
      <c r="AC1481" s="113"/>
      <c r="AD1481" s="113"/>
      <c r="AE1481" s="112"/>
      <c r="AF1481" s="112"/>
      <c r="AG1481" s="112"/>
      <c r="AH1481" s="112"/>
      <c r="AI1481" s="112"/>
      <c r="AJ1481" s="112"/>
      <c r="AK1481" s="112"/>
      <c r="AL1481" s="112"/>
    </row>
    <row r="1482" spans="13:38" x14ac:dyDescent="0.35">
      <c r="M1482" s="112"/>
      <c r="N1482" s="112"/>
      <c r="O1482" s="112"/>
      <c r="P1482" s="112"/>
      <c r="Q1482" s="112"/>
      <c r="R1482" s="112"/>
      <c r="S1482" s="112"/>
      <c r="T1482" s="112"/>
      <c r="U1482" s="112"/>
      <c r="V1482" s="112"/>
      <c r="W1482" s="113"/>
      <c r="X1482" s="113"/>
      <c r="Y1482" s="113"/>
      <c r="Z1482" s="113"/>
      <c r="AA1482" s="113"/>
      <c r="AB1482" s="113"/>
      <c r="AC1482" s="113"/>
      <c r="AD1482" s="113"/>
      <c r="AE1482" s="112"/>
      <c r="AF1482" s="112"/>
      <c r="AG1482" s="112"/>
      <c r="AH1482" s="112"/>
      <c r="AI1482" s="112"/>
      <c r="AJ1482" s="112"/>
      <c r="AK1482" s="112"/>
      <c r="AL1482" s="112"/>
    </row>
    <row r="1483" spans="13:38" x14ac:dyDescent="0.35">
      <c r="M1483" s="112"/>
      <c r="N1483" s="112"/>
      <c r="O1483" s="112"/>
      <c r="P1483" s="112"/>
      <c r="Q1483" s="112"/>
      <c r="R1483" s="112"/>
      <c r="S1483" s="112"/>
      <c r="T1483" s="112"/>
      <c r="U1483" s="112"/>
      <c r="V1483" s="112"/>
      <c r="W1483" s="113"/>
      <c r="X1483" s="113"/>
      <c r="Y1483" s="113"/>
      <c r="Z1483" s="113"/>
      <c r="AA1483" s="113"/>
      <c r="AB1483" s="113"/>
      <c r="AC1483" s="113"/>
      <c r="AD1483" s="113"/>
      <c r="AE1483" s="112"/>
      <c r="AF1483" s="112"/>
      <c r="AG1483" s="112"/>
      <c r="AH1483" s="112"/>
      <c r="AI1483" s="112"/>
      <c r="AJ1483" s="112"/>
      <c r="AK1483" s="112"/>
      <c r="AL1483" s="112"/>
    </row>
    <row r="1484" spans="13:38" x14ac:dyDescent="0.35">
      <c r="M1484" s="112"/>
      <c r="N1484" s="112"/>
      <c r="O1484" s="112"/>
      <c r="P1484" s="112"/>
      <c r="Q1484" s="112"/>
      <c r="R1484" s="112"/>
      <c r="S1484" s="112"/>
      <c r="T1484" s="112"/>
      <c r="U1484" s="112"/>
      <c r="V1484" s="112"/>
      <c r="W1484" s="113"/>
      <c r="X1484" s="113"/>
      <c r="Y1484" s="113"/>
      <c r="Z1484" s="113"/>
      <c r="AA1484" s="113"/>
      <c r="AB1484" s="113"/>
      <c r="AC1484" s="113"/>
      <c r="AD1484" s="113"/>
      <c r="AE1484" s="112"/>
      <c r="AF1484" s="112"/>
      <c r="AG1484" s="112"/>
      <c r="AH1484" s="112"/>
      <c r="AI1484" s="112"/>
      <c r="AJ1484" s="112"/>
      <c r="AK1484" s="112"/>
      <c r="AL1484" s="112"/>
    </row>
    <row r="1485" spans="13:38" x14ac:dyDescent="0.35">
      <c r="M1485" s="112"/>
      <c r="N1485" s="112"/>
      <c r="O1485" s="112"/>
      <c r="P1485" s="112"/>
      <c r="Q1485" s="112"/>
      <c r="R1485" s="112"/>
      <c r="S1485" s="112"/>
      <c r="T1485" s="112"/>
      <c r="U1485" s="112"/>
      <c r="V1485" s="112"/>
      <c r="W1485" s="113"/>
      <c r="X1485" s="113"/>
      <c r="Y1485" s="113"/>
      <c r="Z1485" s="113"/>
      <c r="AA1485" s="113"/>
      <c r="AB1485" s="113"/>
      <c r="AC1485" s="113"/>
      <c r="AD1485" s="113"/>
      <c r="AE1485" s="112"/>
      <c r="AF1485" s="112"/>
      <c r="AG1485" s="112"/>
      <c r="AH1485" s="112"/>
      <c r="AI1485" s="112"/>
      <c r="AJ1485" s="112"/>
      <c r="AK1485" s="112"/>
      <c r="AL1485" s="112"/>
    </row>
    <row r="1486" spans="13:38" x14ac:dyDescent="0.35">
      <c r="M1486" s="112"/>
      <c r="N1486" s="112"/>
      <c r="O1486" s="112"/>
      <c r="P1486" s="112"/>
      <c r="Q1486" s="112"/>
      <c r="R1486" s="112"/>
      <c r="S1486" s="112"/>
      <c r="T1486" s="112"/>
      <c r="U1486" s="112"/>
      <c r="V1486" s="112"/>
      <c r="W1486" s="113"/>
      <c r="X1486" s="113"/>
      <c r="Y1486" s="113"/>
      <c r="Z1486" s="113"/>
      <c r="AA1486" s="113"/>
      <c r="AB1486" s="113"/>
      <c r="AC1486" s="113"/>
      <c r="AD1486" s="113"/>
      <c r="AE1486" s="112"/>
      <c r="AF1486" s="112"/>
      <c r="AG1486" s="112"/>
      <c r="AH1486" s="112"/>
      <c r="AI1486" s="112"/>
      <c r="AJ1486" s="112"/>
      <c r="AK1486" s="112"/>
      <c r="AL1486" s="112"/>
    </row>
    <row r="1487" spans="13:38" x14ac:dyDescent="0.35">
      <c r="M1487" s="112"/>
      <c r="N1487" s="112"/>
      <c r="O1487" s="112"/>
      <c r="P1487" s="112"/>
      <c r="Q1487" s="112"/>
      <c r="R1487" s="112"/>
      <c r="S1487" s="112"/>
      <c r="T1487" s="112"/>
      <c r="U1487" s="112"/>
      <c r="V1487" s="112"/>
      <c r="W1487" s="113"/>
      <c r="X1487" s="113"/>
      <c r="Y1487" s="113"/>
      <c r="Z1487" s="113"/>
      <c r="AA1487" s="113"/>
      <c r="AB1487" s="113"/>
      <c r="AC1487" s="113"/>
      <c r="AD1487" s="113"/>
      <c r="AE1487" s="112"/>
      <c r="AF1487" s="112"/>
      <c r="AG1487" s="112"/>
      <c r="AH1487" s="112"/>
      <c r="AI1487" s="112"/>
      <c r="AJ1487" s="112"/>
      <c r="AK1487" s="112"/>
      <c r="AL1487" s="112"/>
    </row>
    <row r="1488" spans="13:38" x14ac:dyDescent="0.35">
      <c r="M1488" s="112"/>
      <c r="N1488" s="112"/>
      <c r="O1488" s="112"/>
      <c r="P1488" s="112"/>
      <c r="Q1488" s="112"/>
      <c r="R1488" s="112"/>
      <c r="S1488" s="112"/>
      <c r="T1488" s="112"/>
      <c r="U1488" s="112"/>
      <c r="V1488" s="112"/>
      <c r="W1488" s="113"/>
      <c r="X1488" s="113"/>
      <c r="Y1488" s="113"/>
      <c r="Z1488" s="113"/>
      <c r="AA1488" s="113"/>
      <c r="AB1488" s="113"/>
      <c r="AC1488" s="113"/>
      <c r="AD1488" s="113"/>
      <c r="AE1488" s="112"/>
      <c r="AF1488" s="112"/>
      <c r="AG1488" s="112"/>
      <c r="AH1488" s="112"/>
      <c r="AI1488" s="112"/>
      <c r="AJ1488" s="112"/>
      <c r="AK1488" s="112"/>
      <c r="AL1488" s="112"/>
    </row>
    <row r="1489" spans="13:38" x14ac:dyDescent="0.35">
      <c r="M1489" s="112"/>
      <c r="N1489" s="112"/>
      <c r="O1489" s="112"/>
      <c r="P1489" s="112"/>
      <c r="Q1489" s="112"/>
      <c r="R1489" s="112"/>
      <c r="S1489" s="112"/>
      <c r="T1489" s="112"/>
      <c r="U1489" s="112"/>
      <c r="V1489" s="112"/>
      <c r="W1489" s="113"/>
      <c r="X1489" s="113"/>
      <c r="Y1489" s="113"/>
      <c r="Z1489" s="113"/>
      <c r="AA1489" s="113"/>
      <c r="AB1489" s="113"/>
      <c r="AC1489" s="113"/>
      <c r="AD1489" s="113"/>
      <c r="AE1489" s="112"/>
      <c r="AF1489" s="112"/>
      <c r="AG1489" s="112"/>
      <c r="AH1489" s="112"/>
      <c r="AI1489" s="112"/>
      <c r="AJ1489" s="112"/>
      <c r="AK1489" s="112"/>
      <c r="AL1489" s="112"/>
    </row>
    <row r="1490" spans="13:38" x14ac:dyDescent="0.35">
      <c r="M1490" s="112"/>
      <c r="N1490" s="112"/>
      <c r="O1490" s="112"/>
      <c r="P1490" s="112"/>
      <c r="Q1490" s="112"/>
      <c r="R1490" s="112"/>
      <c r="S1490" s="112"/>
      <c r="T1490" s="112"/>
      <c r="U1490" s="112"/>
      <c r="V1490" s="112"/>
      <c r="W1490" s="113"/>
      <c r="X1490" s="113"/>
      <c r="Y1490" s="113"/>
      <c r="Z1490" s="113"/>
      <c r="AA1490" s="113"/>
      <c r="AB1490" s="113"/>
      <c r="AC1490" s="113"/>
      <c r="AD1490" s="113"/>
      <c r="AE1490" s="112"/>
      <c r="AF1490" s="112"/>
      <c r="AG1490" s="112"/>
      <c r="AH1490" s="112"/>
      <c r="AI1490" s="112"/>
      <c r="AJ1490" s="112"/>
      <c r="AK1490" s="112"/>
      <c r="AL1490" s="112"/>
    </row>
    <row r="1491" spans="13:38" x14ac:dyDescent="0.35">
      <c r="M1491" s="112"/>
      <c r="N1491" s="112"/>
      <c r="O1491" s="112"/>
      <c r="P1491" s="112"/>
      <c r="Q1491" s="112"/>
      <c r="R1491" s="112"/>
      <c r="S1491" s="112"/>
      <c r="T1491" s="112"/>
      <c r="U1491" s="112"/>
      <c r="V1491" s="112"/>
      <c r="W1491" s="113"/>
      <c r="X1491" s="113"/>
      <c r="Y1491" s="113"/>
      <c r="Z1491" s="113"/>
      <c r="AA1491" s="113"/>
      <c r="AB1491" s="113"/>
      <c r="AC1491" s="113"/>
      <c r="AD1491" s="113"/>
      <c r="AE1491" s="112"/>
      <c r="AF1491" s="112"/>
      <c r="AG1491" s="112"/>
      <c r="AH1491" s="112"/>
      <c r="AI1491" s="112"/>
      <c r="AJ1491" s="112"/>
      <c r="AK1491" s="112"/>
      <c r="AL1491" s="112"/>
    </row>
    <row r="1492" spans="13:38" x14ac:dyDescent="0.35">
      <c r="M1492" s="112"/>
      <c r="N1492" s="112"/>
      <c r="O1492" s="112"/>
      <c r="P1492" s="112"/>
      <c r="Q1492" s="112"/>
      <c r="R1492" s="112"/>
      <c r="S1492" s="112"/>
      <c r="T1492" s="112"/>
      <c r="U1492" s="112"/>
      <c r="V1492" s="112"/>
      <c r="W1492" s="113"/>
      <c r="X1492" s="113"/>
      <c r="Y1492" s="113"/>
      <c r="Z1492" s="113"/>
      <c r="AA1492" s="113"/>
      <c r="AB1492" s="113"/>
      <c r="AC1492" s="113"/>
      <c r="AD1492" s="113"/>
      <c r="AE1492" s="112"/>
      <c r="AF1492" s="112"/>
      <c r="AG1492" s="112"/>
      <c r="AH1492" s="112"/>
      <c r="AI1492" s="112"/>
      <c r="AJ1492" s="112"/>
      <c r="AK1492" s="112"/>
      <c r="AL1492" s="112"/>
    </row>
    <row r="1493" spans="13:38" x14ac:dyDescent="0.35">
      <c r="M1493" s="112"/>
      <c r="N1493" s="112"/>
      <c r="O1493" s="112"/>
      <c r="P1493" s="112"/>
      <c r="Q1493" s="112"/>
      <c r="R1493" s="112"/>
      <c r="S1493" s="112"/>
      <c r="T1493" s="112"/>
      <c r="U1493" s="112"/>
      <c r="V1493" s="112"/>
      <c r="W1493" s="113"/>
      <c r="X1493" s="113"/>
      <c r="Y1493" s="113"/>
      <c r="Z1493" s="113"/>
      <c r="AA1493" s="113"/>
      <c r="AB1493" s="113"/>
      <c r="AC1493" s="113"/>
      <c r="AD1493" s="113"/>
      <c r="AE1493" s="112"/>
      <c r="AF1493" s="112"/>
      <c r="AG1493" s="112"/>
      <c r="AH1493" s="112"/>
      <c r="AI1493" s="112"/>
      <c r="AJ1493" s="112"/>
      <c r="AK1493" s="112"/>
      <c r="AL1493" s="112"/>
    </row>
    <row r="1494" spans="13:38" x14ac:dyDescent="0.35">
      <c r="M1494" s="112"/>
      <c r="N1494" s="112"/>
      <c r="O1494" s="112"/>
      <c r="P1494" s="112"/>
      <c r="Q1494" s="112"/>
      <c r="R1494" s="112"/>
      <c r="S1494" s="112"/>
      <c r="T1494" s="112"/>
      <c r="U1494" s="112"/>
      <c r="V1494" s="112"/>
      <c r="W1494" s="113"/>
      <c r="X1494" s="113"/>
      <c r="Y1494" s="113"/>
      <c r="Z1494" s="113"/>
      <c r="AA1494" s="113"/>
      <c r="AB1494" s="113"/>
      <c r="AC1494" s="113"/>
      <c r="AD1494" s="113"/>
      <c r="AE1494" s="112"/>
      <c r="AF1494" s="112"/>
      <c r="AG1494" s="112"/>
      <c r="AH1494" s="112"/>
      <c r="AI1494" s="112"/>
      <c r="AJ1494" s="112"/>
      <c r="AK1494" s="112"/>
      <c r="AL1494" s="112"/>
    </row>
    <row r="1495" spans="13:38" x14ac:dyDescent="0.35">
      <c r="M1495" s="112"/>
      <c r="N1495" s="112"/>
      <c r="O1495" s="112"/>
      <c r="P1495" s="112"/>
      <c r="Q1495" s="112"/>
      <c r="R1495" s="112"/>
      <c r="S1495" s="112"/>
      <c r="T1495" s="112"/>
      <c r="U1495" s="112"/>
      <c r="V1495" s="112"/>
      <c r="W1495" s="113"/>
      <c r="X1495" s="113"/>
      <c r="Y1495" s="113"/>
      <c r="Z1495" s="113"/>
      <c r="AA1495" s="113"/>
      <c r="AB1495" s="113"/>
      <c r="AC1495" s="113"/>
      <c r="AD1495" s="113"/>
      <c r="AE1495" s="112"/>
      <c r="AF1495" s="112"/>
      <c r="AG1495" s="112"/>
      <c r="AH1495" s="112"/>
      <c r="AI1495" s="112"/>
      <c r="AJ1495" s="112"/>
      <c r="AK1495" s="112"/>
      <c r="AL1495" s="112"/>
    </row>
    <row r="1496" spans="13:38" x14ac:dyDescent="0.35">
      <c r="M1496" s="112"/>
      <c r="N1496" s="112"/>
      <c r="O1496" s="112"/>
      <c r="P1496" s="112"/>
      <c r="Q1496" s="112"/>
      <c r="R1496" s="112"/>
      <c r="S1496" s="112"/>
      <c r="T1496" s="112"/>
      <c r="U1496" s="112"/>
      <c r="V1496" s="112"/>
      <c r="W1496" s="113"/>
      <c r="X1496" s="113"/>
      <c r="Y1496" s="113"/>
      <c r="Z1496" s="113"/>
      <c r="AA1496" s="113"/>
      <c r="AB1496" s="113"/>
      <c r="AC1496" s="113"/>
      <c r="AD1496" s="113"/>
      <c r="AE1496" s="112"/>
      <c r="AF1496" s="112"/>
      <c r="AG1496" s="112"/>
      <c r="AH1496" s="112"/>
      <c r="AI1496" s="112"/>
      <c r="AJ1496" s="112"/>
      <c r="AK1496" s="112"/>
      <c r="AL1496" s="112"/>
    </row>
    <row r="1497" spans="13:38" x14ac:dyDescent="0.35">
      <c r="M1497" s="112"/>
      <c r="N1497" s="112"/>
      <c r="O1497" s="112"/>
      <c r="P1497" s="112"/>
      <c r="Q1497" s="112"/>
      <c r="R1497" s="112"/>
      <c r="S1497" s="112"/>
      <c r="T1497" s="112"/>
      <c r="U1497" s="112"/>
      <c r="V1497" s="112"/>
      <c r="W1497" s="113"/>
      <c r="X1497" s="113"/>
      <c r="Y1497" s="113"/>
      <c r="Z1497" s="113"/>
      <c r="AA1497" s="113"/>
      <c r="AB1497" s="113"/>
      <c r="AC1497" s="113"/>
      <c r="AD1497" s="113"/>
      <c r="AE1497" s="112"/>
      <c r="AF1497" s="112"/>
      <c r="AG1497" s="112"/>
      <c r="AH1497" s="112"/>
      <c r="AI1497" s="112"/>
      <c r="AJ1497" s="112"/>
      <c r="AK1497" s="112"/>
      <c r="AL1497" s="112"/>
    </row>
    <row r="1498" spans="13:38" x14ac:dyDescent="0.35">
      <c r="M1498" s="112"/>
      <c r="N1498" s="112"/>
      <c r="O1498" s="112"/>
      <c r="P1498" s="112"/>
      <c r="Q1498" s="112"/>
      <c r="R1498" s="112"/>
      <c r="S1498" s="112"/>
      <c r="T1498" s="112"/>
      <c r="U1498" s="112"/>
      <c r="V1498" s="112"/>
      <c r="W1498" s="113"/>
      <c r="X1498" s="113"/>
      <c r="Y1498" s="113"/>
      <c r="Z1498" s="113"/>
      <c r="AA1498" s="113"/>
      <c r="AB1498" s="113"/>
      <c r="AC1498" s="113"/>
      <c r="AD1498" s="113"/>
      <c r="AE1498" s="112"/>
      <c r="AF1498" s="112"/>
      <c r="AG1498" s="112"/>
      <c r="AH1498" s="112"/>
      <c r="AI1498" s="112"/>
      <c r="AJ1498" s="112"/>
      <c r="AK1498" s="112"/>
      <c r="AL1498" s="112"/>
    </row>
    <row r="1499" spans="13:38" x14ac:dyDescent="0.35">
      <c r="M1499" s="112"/>
      <c r="N1499" s="112"/>
      <c r="O1499" s="112"/>
      <c r="P1499" s="112"/>
      <c r="Q1499" s="112"/>
      <c r="R1499" s="112"/>
      <c r="S1499" s="112"/>
      <c r="T1499" s="112"/>
      <c r="U1499" s="112"/>
      <c r="V1499" s="112"/>
      <c r="W1499" s="113"/>
      <c r="X1499" s="113"/>
      <c r="Y1499" s="113"/>
      <c r="Z1499" s="113"/>
      <c r="AA1499" s="113"/>
      <c r="AB1499" s="113"/>
      <c r="AC1499" s="113"/>
      <c r="AD1499" s="113"/>
      <c r="AE1499" s="112"/>
      <c r="AF1499" s="112"/>
      <c r="AG1499" s="112"/>
      <c r="AH1499" s="112"/>
      <c r="AI1499" s="112"/>
      <c r="AJ1499" s="112"/>
      <c r="AK1499" s="112"/>
      <c r="AL1499" s="112"/>
    </row>
    <row r="1500" spans="13:38" x14ac:dyDescent="0.35">
      <c r="M1500" s="112"/>
      <c r="N1500" s="112"/>
      <c r="O1500" s="112"/>
      <c r="P1500" s="112"/>
      <c r="Q1500" s="112"/>
      <c r="R1500" s="112"/>
      <c r="S1500" s="112"/>
      <c r="T1500" s="112"/>
      <c r="U1500" s="112"/>
      <c r="V1500" s="112"/>
      <c r="W1500" s="113"/>
      <c r="X1500" s="113"/>
      <c r="Y1500" s="113"/>
      <c r="Z1500" s="113"/>
      <c r="AA1500" s="113"/>
      <c r="AB1500" s="113"/>
      <c r="AC1500" s="113"/>
      <c r="AD1500" s="113"/>
      <c r="AE1500" s="112"/>
      <c r="AF1500" s="112"/>
      <c r="AG1500" s="112"/>
      <c r="AH1500" s="112"/>
      <c r="AI1500" s="112"/>
      <c r="AJ1500" s="112"/>
      <c r="AK1500" s="112"/>
      <c r="AL1500" s="112"/>
    </row>
    <row r="1501" spans="13:38" x14ac:dyDescent="0.35">
      <c r="M1501" s="112"/>
      <c r="N1501" s="112"/>
      <c r="O1501" s="112"/>
      <c r="P1501" s="112"/>
      <c r="Q1501" s="112"/>
      <c r="R1501" s="112"/>
      <c r="S1501" s="112"/>
      <c r="T1501" s="112"/>
      <c r="U1501" s="112"/>
      <c r="V1501" s="112"/>
      <c r="W1501" s="113"/>
      <c r="X1501" s="113"/>
      <c r="Y1501" s="113"/>
      <c r="Z1501" s="113"/>
      <c r="AA1501" s="113"/>
      <c r="AB1501" s="113"/>
      <c r="AC1501" s="113"/>
      <c r="AD1501" s="113"/>
      <c r="AE1501" s="112"/>
      <c r="AF1501" s="112"/>
      <c r="AG1501" s="112"/>
      <c r="AH1501" s="112"/>
      <c r="AI1501" s="112"/>
      <c r="AJ1501" s="112"/>
      <c r="AK1501" s="112"/>
      <c r="AL1501" s="112"/>
    </row>
    <row r="1502" spans="13:38" x14ac:dyDescent="0.35">
      <c r="M1502" s="112"/>
      <c r="N1502" s="112"/>
      <c r="O1502" s="112"/>
      <c r="P1502" s="112"/>
      <c r="Q1502" s="112"/>
      <c r="R1502" s="112"/>
      <c r="S1502" s="112"/>
      <c r="T1502" s="112"/>
      <c r="U1502" s="112"/>
      <c r="V1502" s="112"/>
      <c r="W1502" s="113"/>
      <c r="X1502" s="113"/>
      <c r="Y1502" s="113"/>
      <c r="Z1502" s="113"/>
      <c r="AA1502" s="113"/>
      <c r="AB1502" s="113"/>
      <c r="AC1502" s="113"/>
      <c r="AD1502" s="113"/>
      <c r="AE1502" s="112"/>
      <c r="AF1502" s="112"/>
      <c r="AG1502" s="112"/>
      <c r="AH1502" s="112"/>
      <c r="AI1502" s="112"/>
      <c r="AJ1502" s="112"/>
      <c r="AK1502" s="112"/>
      <c r="AL1502" s="112"/>
    </row>
    <row r="1503" spans="13:38" x14ac:dyDescent="0.35">
      <c r="M1503" s="112"/>
      <c r="N1503" s="112"/>
      <c r="O1503" s="112"/>
      <c r="P1503" s="112"/>
      <c r="Q1503" s="112"/>
      <c r="R1503" s="112"/>
      <c r="S1503" s="112"/>
      <c r="T1503" s="112"/>
      <c r="U1503" s="112"/>
      <c r="V1503" s="112"/>
      <c r="W1503" s="113"/>
      <c r="X1503" s="113"/>
      <c r="Y1503" s="113"/>
      <c r="Z1503" s="113"/>
      <c r="AA1503" s="113"/>
      <c r="AB1503" s="113"/>
      <c r="AC1503" s="113"/>
      <c r="AD1503" s="113"/>
      <c r="AE1503" s="112"/>
      <c r="AF1503" s="112"/>
      <c r="AG1503" s="112"/>
      <c r="AH1503" s="112"/>
      <c r="AI1503" s="112"/>
      <c r="AJ1503" s="112"/>
      <c r="AK1503" s="112"/>
      <c r="AL1503" s="112"/>
    </row>
    <row r="1504" spans="13:38" x14ac:dyDescent="0.35">
      <c r="M1504" s="112"/>
      <c r="N1504" s="112"/>
      <c r="O1504" s="112"/>
      <c r="P1504" s="112"/>
      <c r="Q1504" s="112"/>
      <c r="R1504" s="112"/>
      <c r="S1504" s="112"/>
      <c r="T1504" s="112"/>
      <c r="U1504" s="112"/>
      <c r="V1504" s="112"/>
      <c r="W1504" s="113"/>
      <c r="X1504" s="113"/>
      <c r="Y1504" s="113"/>
      <c r="Z1504" s="113"/>
      <c r="AA1504" s="113"/>
      <c r="AB1504" s="113"/>
      <c r="AC1504" s="113"/>
      <c r="AD1504" s="113"/>
      <c r="AE1504" s="112"/>
      <c r="AF1504" s="112"/>
      <c r="AG1504" s="112"/>
      <c r="AH1504" s="112"/>
      <c r="AI1504" s="112"/>
      <c r="AJ1504" s="112"/>
      <c r="AK1504" s="112"/>
      <c r="AL1504" s="112"/>
    </row>
    <row r="1505" spans="13:38" x14ac:dyDescent="0.35">
      <c r="M1505" s="112"/>
      <c r="N1505" s="112"/>
      <c r="O1505" s="112"/>
      <c r="P1505" s="112"/>
      <c r="Q1505" s="112"/>
      <c r="R1505" s="112"/>
      <c r="S1505" s="112"/>
      <c r="T1505" s="112"/>
      <c r="U1505" s="112"/>
      <c r="V1505" s="112"/>
      <c r="W1505" s="113"/>
      <c r="X1505" s="113"/>
      <c r="Y1505" s="113"/>
      <c r="Z1505" s="113"/>
      <c r="AA1505" s="113"/>
      <c r="AB1505" s="113"/>
      <c r="AC1505" s="113"/>
      <c r="AD1505" s="113"/>
      <c r="AE1505" s="112"/>
      <c r="AF1505" s="112"/>
      <c r="AG1505" s="112"/>
      <c r="AH1505" s="112"/>
      <c r="AI1505" s="112"/>
      <c r="AJ1505" s="112"/>
      <c r="AK1505" s="112"/>
      <c r="AL1505" s="112"/>
    </row>
    <row r="1506" spans="13:38" x14ac:dyDescent="0.35">
      <c r="M1506" s="112"/>
      <c r="N1506" s="112"/>
      <c r="O1506" s="112"/>
      <c r="P1506" s="112"/>
      <c r="Q1506" s="112"/>
      <c r="R1506" s="112"/>
      <c r="S1506" s="112"/>
      <c r="T1506" s="112"/>
      <c r="U1506" s="112"/>
      <c r="V1506" s="112"/>
      <c r="W1506" s="113"/>
      <c r="X1506" s="113"/>
      <c r="Y1506" s="113"/>
      <c r="Z1506" s="113"/>
      <c r="AA1506" s="113"/>
      <c r="AB1506" s="113"/>
      <c r="AC1506" s="113"/>
      <c r="AD1506" s="113"/>
      <c r="AE1506" s="112"/>
      <c r="AF1506" s="112"/>
      <c r="AG1506" s="112"/>
      <c r="AH1506" s="112"/>
      <c r="AI1506" s="112"/>
      <c r="AJ1506" s="112"/>
      <c r="AK1506" s="112"/>
      <c r="AL1506" s="112"/>
    </row>
    <row r="1507" spans="13:38" x14ac:dyDescent="0.35">
      <c r="M1507" s="112"/>
      <c r="N1507" s="112"/>
      <c r="O1507" s="112"/>
      <c r="P1507" s="112"/>
      <c r="Q1507" s="112"/>
      <c r="R1507" s="112"/>
      <c r="S1507" s="112"/>
      <c r="T1507" s="112"/>
      <c r="U1507" s="112"/>
      <c r="V1507" s="112"/>
      <c r="W1507" s="113"/>
      <c r="X1507" s="113"/>
      <c r="Y1507" s="113"/>
      <c r="Z1507" s="113"/>
      <c r="AA1507" s="113"/>
      <c r="AB1507" s="113"/>
      <c r="AC1507" s="113"/>
      <c r="AD1507" s="113"/>
      <c r="AE1507" s="112"/>
      <c r="AF1507" s="112"/>
      <c r="AG1507" s="112"/>
      <c r="AH1507" s="112"/>
      <c r="AI1507" s="112"/>
      <c r="AJ1507" s="112"/>
      <c r="AK1507" s="112"/>
      <c r="AL1507" s="112"/>
    </row>
    <row r="1508" spans="13:38" x14ac:dyDescent="0.35">
      <c r="M1508" s="112"/>
      <c r="N1508" s="112"/>
      <c r="O1508" s="112"/>
      <c r="P1508" s="112"/>
      <c r="Q1508" s="112"/>
      <c r="R1508" s="112"/>
      <c r="S1508" s="112"/>
      <c r="T1508" s="112"/>
      <c r="U1508" s="112"/>
      <c r="V1508" s="112"/>
      <c r="W1508" s="113"/>
      <c r="X1508" s="113"/>
      <c r="Y1508" s="113"/>
      <c r="Z1508" s="113"/>
      <c r="AA1508" s="113"/>
      <c r="AB1508" s="113"/>
      <c r="AC1508" s="113"/>
      <c r="AD1508" s="113"/>
      <c r="AE1508" s="112"/>
      <c r="AF1508" s="112"/>
      <c r="AG1508" s="112"/>
      <c r="AH1508" s="112"/>
      <c r="AI1508" s="112"/>
      <c r="AJ1508" s="112"/>
      <c r="AK1508" s="112"/>
      <c r="AL1508" s="112"/>
    </row>
    <row r="1509" spans="13:38" x14ac:dyDescent="0.35">
      <c r="M1509" s="112"/>
      <c r="N1509" s="112"/>
      <c r="O1509" s="112"/>
      <c r="P1509" s="112"/>
      <c r="Q1509" s="112"/>
      <c r="R1509" s="112"/>
      <c r="S1509" s="112"/>
      <c r="T1509" s="112"/>
      <c r="U1509" s="112"/>
      <c r="V1509" s="112"/>
      <c r="W1509" s="113"/>
      <c r="X1509" s="113"/>
      <c r="Y1509" s="113"/>
      <c r="Z1509" s="113"/>
      <c r="AA1509" s="113"/>
      <c r="AB1509" s="113"/>
      <c r="AC1509" s="113"/>
      <c r="AD1509" s="113"/>
      <c r="AE1509" s="112"/>
      <c r="AF1509" s="112"/>
      <c r="AG1509" s="112"/>
      <c r="AH1509" s="112"/>
      <c r="AI1509" s="112"/>
      <c r="AJ1509" s="112"/>
      <c r="AK1509" s="112"/>
      <c r="AL1509" s="112"/>
    </row>
    <row r="1510" spans="13:38" x14ac:dyDescent="0.35">
      <c r="M1510" s="112"/>
      <c r="N1510" s="112"/>
      <c r="O1510" s="112"/>
      <c r="P1510" s="112"/>
      <c r="Q1510" s="112"/>
      <c r="R1510" s="112"/>
      <c r="S1510" s="112"/>
      <c r="T1510" s="112"/>
      <c r="U1510" s="112"/>
      <c r="V1510" s="112"/>
      <c r="W1510" s="113"/>
      <c r="X1510" s="113"/>
      <c r="Y1510" s="113"/>
      <c r="Z1510" s="113"/>
      <c r="AA1510" s="113"/>
      <c r="AB1510" s="113"/>
      <c r="AC1510" s="113"/>
      <c r="AD1510" s="113"/>
      <c r="AE1510" s="112"/>
      <c r="AF1510" s="112"/>
      <c r="AG1510" s="112"/>
      <c r="AH1510" s="112"/>
      <c r="AI1510" s="112"/>
      <c r="AJ1510" s="112"/>
      <c r="AK1510" s="112"/>
      <c r="AL1510" s="112"/>
    </row>
    <row r="1511" spans="13:38" x14ac:dyDescent="0.35">
      <c r="M1511" s="112"/>
      <c r="N1511" s="112"/>
      <c r="O1511" s="112"/>
      <c r="P1511" s="112"/>
      <c r="Q1511" s="112"/>
      <c r="R1511" s="112"/>
      <c r="S1511" s="112"/>
      <c r="T1511" s="112"/>
      <c r="U1511" s="112"/>
      <c r="V1511" s="112"/>
      <c r="W1511" s="113"/>
      <c r="X1511" s="113"/>
      <c r="Y1511" s="113"/>
      <c r="Z1511" s="113"/>
      <c r="AA1511" s="113"/>
      <c r="AB1511" s="113"/>
      <c r="AC1511" s="113"/>
      <c r="AD1511" s="113"/>
      <c r="AE1511" s="112"/>
      <c r="AF1511" s="112"/>
      <c r="AG1511" s="112"/>
      <c r="AH1511" s="112"/>
      <c r="AI1511" s="112"/>
      <c r="AJ1511" s="112"/>
      <c r="AK1511" s="112"/>
      <c r="AL1511" s="112"/>
    </row>
    <row r="1512" spans="13:38" x14ac:dyDescent="0.35">
      <c r="M1512" s="112"/>
      <c r="N1512" s="112"/>
      <c r="O1512" s="112"/>
      <c r="P1512" s="112"/>
      <c r="Q1512" s="112"/>
      <c r="R1512" s="112"/>
      <c r="S1512" s="112"/>
      <c r="T1512" s="112"/>
      <c r="U1512" s="112"/>
      <c r="V1512" s="112"/>
      <c r="W1512" s="113"/>
      <c r="X1512" s="113"/>
      <c r="Y1512" s="113"/>
      <c r="Z1512" s="113"/>
      <c r="AA1512" s="113"/>
      <c r="AB1512" s="113"/>
      <c r="AC1512" s="113"/>
      <c r="AD1512" s="113"/>
      <c r="AE1512" s="112"/>
      <c r="AF1512" s="112"/>
      <c r="AG1512" s="112"/>
      <c r="AH1512" s="112"/>
      <c r="AI1512" s="112"/>
      <c r="AJ1512" s="112"/>
      <c r="AK1512" s="112"/>
      <c r="AL1512" s="112"/>
    </row>
    <row r="1513" spans="13:38" x14ac:dyDescent="0.35">
      <c r="M1513" s="112"/>
      <c r="N1513" s="112"/>
      <c r="O1513" s="112"/>
      <c r="P1513" s="112"/>
      <c r="Q1513" s="112"/>
      <c r="R1513" s="112"/>
      <c r="S1513" s="112"/>
      <c r="T1513" s="112"/>
      <c r="U1513" s="112"/>
      <c r="V1513" s="112"/>
      <c r="W1513" s="113"/>
      <c r="X1513" s="113"/>
      <c r="Y1513" s="113"/>
      <c r="Z1513" s="113"/>
      <c r="AA1513" s="113"/>
      <c r="AB1513" s="113"/>
      <c r="AC1513" s="113"/>
      <c r="AD1513" s="113"/>
      <c r="AE1513" s="112"/>
      <c r="AF1513" s="112"/>
      <c r="AG1513" s="112"/>
      <c r="AH1513" s="112"/>
      <c r="AI1513" s="112"/>
      <c r="AJ1513" s="112"/>
      <c r="AK1513" s="112"/>
      <c r="AL1513" s="112"/>
    </row>
    <row r="1514" spans="13:38" x14ac:dyDescent="0.35">
      <c r="M1514" s="112"/>
      <c r="N1514" s="112"/>
      <c r="O1514" s="112"/>
      <c r="P1514" s="112"/>
      <c r="Q1514" s="112"/>
      <c r="R1514" s="112"/>
      <c r="S1514" s="112"/>
      <c r="T1514" s="112"/>
      <c r="U1514" s="112"/>
      <c r="V1514" s="112"/>
      <c r="W1514" s="113"/>
      <c r="X1514" s="113"/>
      <c r="Y1514" s="113"/>
      <c r="Z1514" s="113"/>
      <c r="AA1514" s="113"/>
      <c r="AB1514" s="113"/>
      <c r="AC1514" s="113"/>
      <c r="AD1514" s="113"/>
      <c r="AE1514" s="112"/>
      <c r="AF1514" s="112"/>
      <c r="AG1514" s="112"/>
      <c r="AH1514" s="112"/>
      <c r="AI1514" s="112"/>
      <c r="AJ1514" s="112"/>
      <c r="AK1514" s="112"/>
      <c r="AL1514" s="112"/>
    </row>
    <row r="1515" spans="13:38" x14ac:dyDescent="0.35">
      <c r="M1515" s="112"/>
      <c r="N1515" s="112"/>
      <c r="O1515" s="112"/>
      <c r="P1515" s="112"/>
      <c r="Q1515" s="112"/>
      <c r="R1515" s="112"/>
      <c r="S1515" s="112"/>
      <c r="T1515" s="112"/>
      <c r="U1515" s="112"/>
      <c r="V1515" s="112"/>
      <c r="W1515" s="113"/>
      <c r="X1515" s="113"/>
      <c r="Y1515" s="113"/>
      <c r="Z1515" s="113"/>
      <c r="AA1515" s="113"/>
      <c r="AB1515" s="113"/>
      <c r="AC1515" s="113"/>
      <c r="AD1515" s="113"/>
      <c r="AE1515" s="112"/>
      <c r="AF1515" s="112"/>
      <c r="AG1515" s="112"/>
      <c r="AH1515" s="112"/>
      <c r="AI1515" s="112"/>
      <c r="AJ1515" s="112"/>
      <c r="AK1515" s="112"/>
      <c r="AL1515" s="112"/>
    </row>
    <row r="1516" spans="13:38" x14ac:dyDescent="0.35">
      <c r="M1516" s="112"/>
      <c r="N1516" s="112"/>
      <c r="O1516" s="112"/>
      <c r="P1516" s="112"/>
      <c r="Q1516" s="112"/>
      <c r="R1516" s="112"/>
      <c r="S1516" s="112"/>
      <c r="T1516" s="112"/>
      <c r="U1516" s="112"/>
      <c r="V1516" s="112"/>
      <c r="W1516" s="113"/>
      <c r="X1516" s="113"/>
      <c r="Y1516" s="113"/>
      <c r="Z1516" s="113"/>
      <c r="AA1516" s="113"/>
      <c r="AB1516" s="113"/>
      <c r="AC1516" s="113"/>
      <c r="AD1516" s="113"/>
      <c r="AE1516" s="112"/>
      <c r="AF1516" s="112"/>
      <c r="AG1516" s="112"/>
      <c r="AH1516" s="112"/>
      <c r="AI1516" s="112"/>
      <c r="AJ1516" s="112"/>
      <c r="AK1516" s="112"/>
      <c r="AL1516" s="112"/>
    </row>
    <row r="1517" spans="13:38" x14ac:dyDescent="0.35">
      <c r="M1517" s="112"/>
      <c r="N1517" s="112"/>
      <c r="O1517" s="112"/>
      <c r="P1517" s="112"/>
      <c r="Q1517" s="112"/>
      <c r="R1517" s="112"/>
      <c r="S1517" s="112"/>
      <c r="T1517" s="112"/>
      <c r="U1517" s="112"/>
      <c r="V1517" s="112"/>
      <c r="W1517" s="113"/>
      <c r="X1517" s="113"/>
      <c r="Y1517" s="113"/>
      <c r="Z1517" s="113"/>
      <c r="AA1517" s="113"/>
      <c r="AB1517" s="113"/>
      <c r="AC1517" s="113"/>
      <c r="AD1517" s="113"/>
      <c r="AE1517" s="112"/>
      <c r="AF1517" s="112"/>
      <c r="AG1517" s="112"/>
      <c r="AH1517" s="112"/>
      <c r="AI1517" s="112"/>
      <c r="AJ1517" s="112"/>
      <c r="AK1517" s="112"/>
      <c r="AL1517" s="112"/>
    </row>
    <row r="1518" spans="13:38" x14ac:dyDescent="0.35">
      <c r="M1518" s="112"/>
      <c r="N1518" s="112"/>
      <c r="O1518" s="112"/>
      <c r="P1518" s="112"/>
      <c r="Q1518" s="112"/>
      <c r="R1518" s="112"/>
      <c r="S1518" s="112"/>
      <c r="T1518" s="112"/>
      <c r="U1518" s="112"/>
      <c r="V1518" s="112"/>
      <c r="W1518" s="113"/>
      <c r="X1518" s="113"/>
      <c r="Y1518" s="113"/>
      <c r="Z1518" s="113"/>
      <c r="AA1518" s="113"/>
      <c r="AB1518" s="113"/>
      <c r="AC1518" s="113"/>
      <c r="AD1518" s="113"/>
      <c r="AE1518" s="112"/>
      <c r="AF1518" s="112"/>
      <c r="AG1518" s="112"/>
      <c r="AH1518" s="112"/>
      <c r="AI1518" s="112"/>
      <c r="AJ1518" s="112"/>
      <c r="AK1518" s="112"/>
      <c r="AL1518" s="112"/>
    </row>
    <row r="1519" spans="13:38" x14ac:dyDescent="0.35">
      <c r="M1519" s="112"/>
      <c r="N1519" s="112"/>
      <c r="O1519" s="112"/>
      <c r="P1519" s="112"/>
      <c r="Q1519" s="112"/>
      <c r="R1519" s="112"/>
      <c r="S1519" s="112"/>
      <c r="T1519" s="112"/>
      <c r="U1519" s="112"/>
      <c r="V1519" s="112"/>
      <c r="W1519" s="113"/>
      <c r="X1519" s="113"/>
      <c r="Y1519" s="113"/>
      <c r="Z1519" s="113"/>
      <c r="AA1519" s="113"/>
      <c r="AB1519" s="113"/>
      <c r="AC1519" s="113"/>
      <c r="AD1519" s="113"/>
      <c r="AE1519" s="112"/>
      <c r="AF1519" s="112"/>
      <c r="AG1519" s="112"/>
      <c r="AH1519" s="112"/>
      <c r="AI1519" s="112"/>
      <c r="AJ1519" s="112"/>
      <c r="AK1519" s="112"/>
      <c r="AL1519" s="112"/>
    </row>
    <row r="1520" spans="13:38" x14ac:dyDescent="0.35">
      <c r="M1520" s="112"/>
      <c r="N1520" s="112"/>
      <c r="O1520" s="112"/>
      <c r="P1520" s="112"/>
      <c r="Q1520" s="112"/>
      <c r="R1520" s="112"/>
      <c r="S1520" s="112"/>
      <c r="T1520" s="112"/>
      <c r="U1520" s="112"/>
      <c r="V1520" s="112"/>
      <c r="W1520" s="113"/>
      <c r="X1520" s="113"/>
      <c r="Y1520" s="113"/>
      <c r="Z1520" s="113"/>
      <c r="AA1520" s="113"/>
      <c r="AB1520" s="113"/>
      <c r="AC1520" s="113"/>
      <c r="AD1520" s="113"/>
      <c r="AE1520" s="112"/>
      <c r="AF1520" s="112"/>
      <c r="AG1520" s="112"/>
      <c r="AH1520" s="112"/>
      <c r="AI1520" s="112"/>
      <c r="AJ1520" s="112"/>
      <c r="AK1520" s="112"/>
      <c r="AL1520" s="112"/>
    </row>
    <row r="1521" spans="13:38" x14ac:dyDescent="0.35">
      <c r="M1521" s="112"/>
      <c r="N1521" s="112"/>
      <c r="O1521" s="112"/>
      <c r="P1521" s="112"/>
      <c r="Q1521" s="112"/>
      <c r="R1521" s="112"/>
      <c r="S1521" s="112"/>
      <c r="T1521" s="112"/>
      <c r="U1521" s="112"/>
      <c r="V1521" s="112"/>
      <c r="W1521" s="113"/>
      <c r="X1521" s="113"/>
      <c r="Y1521" s="113"/>
      <c r="Z1521" s="113"/>
      <c r="AA1521" s="113"/>
      <c r="AB1521" s="113"/>
      <c r="AC1521" s="113"/>
      <c r="AD1521" s="113"/>
      <c r="AE1521" s="112"/>
      <c r="AF1521" s="112"/>
      <c r="AG1521" s="112"/>
      <c r="AH1521" s="112"/>
      <c r="AI1521" s="112"/>
      <c r="AJ1521" s="112"/>
      <c r="AK1521" s="112"/>
      <c r="AL1521" s="112"/>
    </row>
    <row r="1522" spans="13:38" x14ac:dyDescent="0.35">
      <c r="M1522" s="112"/>
      <c r="N1522" s="112"/>
      <c r="O1522" s="112"/>
      <c r="P1522" s="112"/>
      <c r="Q1522" s="112"/>
      <c r="R1522" s="112"/>
      <c r="S1522" s="112"/>
      <c r="T1522" s="112"/>
      <c r="U1522" s="112"/>
      <c r="V1522" s="112"/>
      <c r="W1522" s="113"/>
      <c r="X1522" s="113"/>
      <c r="Y1522" s="113"/>
      <c r="Z1522" s="113"/>
      <c r="AA1522" s="113"/>
      <c r="AB1522" s="113"/>
      <c r="AC1522" s="113"/>
      <c r="AD1522" s="113"/>
      <c r="AE1522" s="112"/>
      <c r="AF1522" s="112"/>
      <c r="AG1522" s="112"/>
      <c r="AH1522" s="112"/>
      <c r="AI1522" s="112"/>
      <c r="AJ1522" s="112"/>
      <c r="AK1522" s="112"/>
      <c r="AL1522" s="112"/>
    </row>
    <row r="1523" spans="13:38" x14ac:dyDescent="0.35">
      <c r="M1523" s="112"/>
      <c r="N1523" s="112"/>
      <c r="O1523" s="112"/>
      <c r="P1523" s="112"/>
      <c r="Q1523" s="112"/>
      <c r="R1523" s="112"/>
      <c r="S1523" s="112"/>
      <c r="T1523" s="112"/>
      <c r="U1523" s="112"/>
      <c r="V1523" s="112"/>
      <c r="W1523" s="113"/>
      <c r="X1523" s="113"/>
      <c r="Y1523" s="113"/>
      <c r="Z1523" s="113"/>
      <c r="AA1523" s="113"/>
      <c r="AB1523" s="113"/>
      <c r="AC1523" s="113"/>
      <c r="AD1523" s="113"/>
      <c r="AE1523" s="112"/>
      <c r="AF1523" s="112"/>
      <c r="AG1523" s="112"/>
      <c r="AH1523" s="112"/>
      <c r="AI1523" s="112"/>
      <c r="AJ1523" s="112"/>
      <c r="AK1523" s="112"/>
      <c r="AL1523" s="112"/>
    </row>
    <row r="1524" spans="13:38" x14ac:dyDescent="0.35">
      <c r="M1524" s="112"/>
      <c r="N1524" s="112"/>
      <c r="O1524" s="112"/>
      <c r="P1524" s="112"/>
      <c r="Q1524" s="112"/>
      <c r="R1524" s="112"/>
      <c r="S1524" s="112"/>
      <c r="T1524" s="112"/>
      <c r="U1524" s="112"/>
      <c r="V1524" s="112"/>
      <c r="W1524" s="113"/>
      <c r="X1524" s="113"/>
      <c r="Y1524" s="113"/>
      <c r="Z1524" s="113"/>
      <c r="AA1524" s="113"/>
      <c r="AB1524" s="113"/>
      <c r="AC1524" s="113"/>
      <c r="AD1524" s="113"/>
      <c r="AE1524" s="112"/>
      <c r="AF1524" s="112"/>
      <c r="AG1524" s="112"/>
      <c r="AH1524" s="112"/>
      <c r="AI1524" s="112"/>
      <c r="AJ1524" s="112"/>
      <c r="AK1524" s="112"/>
      <c r="AL1524" s="112"/>
    </row>
    <row r="1525" spans="13:38" x14ac:dyDescent="0.35">
      <c r="M1525" s="112"/>
      <c r="N1525" s="112"/>
      <c r="O1525" s="112"/>
      <c r="P1525" s="112"/>
      <c r="Q1525" s="112"/>
      <c r="R1525" s="112"/>
      <c r="S1525" s="112"/>
      <c r="T1525" s="112"/>
      <c r="U1525" s="112"/>
      <c r="V1525" s="112"/>
      <c r="W1525" s="113"/>
      <c r="X1525" s="113"/>
      <c r="Y1525" s="113"/>
      <c r="Z1525" s="113"/>
      <c r="AA1525" s="113"/>
      <c r="AB1525" s="113"/>
      <c r="AC1525" s="113"/>
      <c r="AD1525" s="113"/>
      <c r="AE1525" s="112"/>
      <c r="AF1525" s="112"/>
      <c r="AG1525" s="112"/>
      <c r="AH1525" s="112"/>
      <c r="AI1525" s="112"/>
      <c r="AJ1525" s="112"/>
      <c r="AK1525" s="112"/>
      <c r="AL1525" s="112"/>
    </row>
    <row r="1526" spans="13:38" x14ac:dyDescent="0.35">
      <c r="M1526" s="112"/>
      <c r="N1526" s="112"/>
      <c r="O1526" s="112"/>
      <c r="P1526" s="112"/>
      <c r="Q1526" s="112"/>
      <c r="R1526" s="112"/>
      <c r="S1526" s="112"/>
      <c r="T1526" s="112"/>
      <c r="U1526" s="112"/>
      <c r="V1526" s="112"/>
      <c r="W1526" s="113"/>
      <c r="X1526" s="113"/>
      <c r="Y1526" s="113"/>
      <c r="Z1526" s="113"/>
      <c r="AA1526" s="113"/>
      <c r="AB1526" s="113"/>
      <c r="AC1526" s="113"/>
      <c r="AD1526" s="113"/>
      <c r="AE1526" s="112"/>
      <c r="AF1526" s="112"/>
      <c r="AG1526" s="112"/>
      <c r="AH1526" s="112"/>
      <c r="AI1526" s="112"/>
      <c r="AJ1526" s="112"/>
      <c r="AK1526" s="112"/>
      <c r="AL1526" s="112"/>
    </row>
    <row r="1527" spans="13:38" x14ac:dyDescent="0.35">
      <c r="M1527" s="112"/>
      <c r="N1527" s="112"/>
      <c r="O1527" s="112"/>
      <c r="P1527" s="112"/>
      <c r="Q1527" s="112"/>
      <c r="R1527" s="112"/>
      <c r="S1527" s="112"/>
      <c r="T1527" s="112"/>
      <c r="U1527" s="112"/>
      <c r="V1527" s="112"/>
      <c r="W1527" s="113"/>
      <c r="X1527" s="113"/>
      <c r="Y1527" s="113"/>
      <c r="Z1527" s="113"/>
      <c r="AA1527" s="113"/>
      <c r="AB1527" s="113"/>
      <c r="AC1527" s="113"/>
      <c r="AD1527" s="113"/>
      <c r="AE1527" s="112"/>
      <c r="AF1527" s="112"/>
      <c r="AG1527" s="112"/>
      <c r="AH1527" s="112"/>
      <c r="AI1527" s="112"/>
      <c r="AJ1527" s="112"/>
      <c r="AK1527" s="112"/>
      <c r="AL1527" s="112"/>
    </row>
    <row r="1528" spans="13:38" x14ac:dyDescent="0.35">
      <c r="M1528" s="112"/>
      <c r="N1528" s="112"/>
      <c r="O1528" s="112"/>
      <c r="P1528" s="112"/>
      <c r="Q1528" s="112"/>
      <c r="R1528" s="112"/>
      <c r="S1528" s="112"/>
      <c r="T1528" s="112"/>
      <c r="U1528" s="112"/>
      <c r="V1528" s="112"/>
      <c r="W1528" s="113"/>
      <c r="X1528" s="113"/>
      <c r="Y1528" s="113"/>
      <c r="Z1528" s="113"/>
      <c r="AA1528" s="113"/>
      <c r="AB1528" s="113"/>
      <c r="AC1528" s="113"/>
      <c r="AD1528" s="113"/>
      <c r="AE1528" s="112"/>
      <c r="AF1528" s="112"/>
      <c r="AG1528" s="112"/>
      <c r="AH1528" s="112"/>
      <c r="AI1528" s="112"/>
      <c r="AJ1528" s="112"/>
      <c r="AK1528" s="112"/>
      <c r="AL1528" s="112"/>
    </row>
    <row r="1529" spans="13:38" x14ac:dyDescent="0.35">
      <c r="M1529" s="112"/>
      <c r="N1529" s="112"/>
      <c r="O1529" s="112"/>
      <c r="P1529" s="112"/>
      <c r="Q1529" s="112"/>
      <c r="R1529" s="112"/>
      <c r="S1529" s="112"/>
      <c r="T1529" s="112"/>
      <c r="U1529" s="112"/>
      <c r="V1529" s="112"/>
      <c r="W1529" s="113"/>
      <c r="X1529" s="113"/>
      <c r="Y1529" s="113"/>
      <c r="Z1529" s="113"/>
      <c r="AA1529" s="113"/>
      <c r="AB1529" s="113"/>
      <c r="AC1529" s="113"/>
      <c r="AD1529" s="113"/>
      <c r="AE1529" s="112"/>
      <c r="AF1529" s="112"/>
      <c r="AG1529" s="112"/>
      <c r="AH1529" s="112"/>
      <c r="AI1529" s="112"/>
      <c r="AJ1529" s="112"/>
      <c r="AK1529" s="112"/>
      <c r="AL1529" s="112"/>
    </row>
    <row r="1530" spans="13:38" x14ac:dyDescent="0.35">
      <c r="M1530" s="112"/>
      <c r="N1530" s="112"/>
      <c r="O1530" s="112"/>
      <c r="P1530" s="112"/>
      <c r="Q1530" s="112"/>
      <c r="R1530" s="112"/>
      <c r="S1530" s="112"/>
      <c r="T1530" s="112"/>
      <c r="U1530" s="112"/>
      <c r="V1530" s="112"/>
      <c r="W1530" s="113"/>
      <c r="X1530" s="113"/>
      <c r="Y1530" s="113"/>
      <c r="Z1530" s="113"/>
      <c r="AA1530" s="113"/>
      <c r="AB1530" s="113"/>
      <c r="AC1530" s="113"/>
      <c r="AD1530" s="113"/>
      <c r="AE1530" s="112"/>
      <c r="AF1530" s="112"/>
      <c r="AG1530" s="112"/>
      <c r="AH1530" s="112"/>
      <c r="AI1530" s="112"/>
      <c r="AJ1530" s="112"/>
      <c r="AK1530" s="112"/>
      <c r="AL1530" s="112"/>
    </row>
    <row r="1531" spans="13:38" x14ac:dyDescent="0.35">
      <c r="M1531" s="112"/>
      <c r="N1531" s="112"/>
      <c r="O1531" s="112"/>
      <c r="P1531" s="112"/>
      <c r="Q1531" s="112"/>
      <c r="R1531" s="112"/>
      <c r="S1531" s="112"/>
      <c r="T1531" s="112"/>
      <c r="U1531" s="112"/>
      <c r="V1531" s="112"/>
      <c r="W1531" s="113"/>
      <c r="X1531" s="113"/>
      <c r="Y1531" s="113"/>
      <c r="Z1531" s="113"/>
      <c r="AA1531" s="113"/>
      <c r="AB1531" s="113"/>
      <c r="AC1531" s="113"/>
      <c r="AD1531" s="113"/>
      <c r="AE1531" s="112"/>
      <c r="AF1531" s="112"/>
      <c r="AG1531" s="112"/>
      <c r="AH1531" s="112"/>
      <c r="AI1531" s="112"/>
      <c r="AJ1531" s="112"/>
      <c r="AK1531" s="112"/>
      <c r="AL1531" s="112"/>
    </row>
    <row r="1532" spans="13:38" x14ac:dyDescent="0.35">
      <c r="M1532" s="112"/>
      <c r="N1532" s="112"/>
      <c r="O1532" s="112"/>
      <c r="P1532" s="112"/>
      <c r="Q1532" s="112"/>
      <c r="R1532" s="112"/>
      <c r="S1532" s="112"/>
      <c r="T1532" s="112"/>
      <c r="U1532" s="112"/>
      <c r="V1532" s="112"/>
      <c r="W1532" s="113"/>
      <c r="X1532" s="113"/>
      <c r="Y1532" s="113"/>
      <c r="Z1532" s="113"/>
      <c r="AA1532" s="113"/>
      <c r="AB1532" s="113"/>
      <c r="AC1532" s="113"/>
      <c r="AD1532" s="113"/>
      <c r="AE1532" s="112"/>
      <c r="AF1532" s="112"/>
      <c r="AG1532" s="112"/>
      <c r="AH1532" s="112"/>
      <c r="AI1532" s="112"/>
      <c r="AJ1532" s="112"/>
      <c r="AK1532" s="112"/>
      <c r="AL1532" s="112"/>
    </row>
    <row r="1533" spans="13:38" x14ac:dyDescent="0.35">
      <c r="M1533" s="112"/>
      <c r="N1533" s="112"/>
      <c r="O1533" s="112"/>
      <c r="P1533" s="112"/>
      <c r="Q1533" s="112"/>
      <c r="R1533" s="112"/>
      <c r="S1533" s="112"/>
      <c r="T1533" s="112"/>
      <c r="U1533" s="112"/>
      <c r="V1533" s="112"/>
      <c r="W1533" s="113"/>
      <c r="X1533" s="113"/>
      <c r="Y1533" s="113"/>
      <c r="Z1533" s="113"/>
      <c r="AA1533" s="113"/>
      <c r="AB1533" s="113"/>
      <c r="AC1533" s="113"/>
      <c r="AD1533" s="113"/>
      <c r="AE1533" s="112"/>
      <c r="AF1533" s="112"/>
      <c r="AG1533" s="112"/>
      <c r="AH1533" s="112"/>
      <c r="AI1533" s="112"/>
      <c r="AJ1533" s="112"/>
      <c r="AK1533" s="112"/>
      <c r="AL1533" s="112"/>
    </row>
    <row r="1534" spans="13:38" x14ac:dyDescent="0.35">
      <c r="M1534" s="112"/>
      <c r="N1534" s="112"/>
      <c r="O1534" s="112"/>
      <c r="P1534" s="112"/>
      <c r="Q1534" s="112"/>
      <c r="R1534" s="112"/>
      <c r="S1534" s="112"/>
      <c r="T1534" s="112"/>
      <c r="U1534" s="112"/>
      <c r="V1534" s="112"/>
      <c r="W1534" s="113"/>
      <c r="X1534" s="113"/>
      <c r="Y1534" s="113"/>
      <c r="Z1534" s="113"/>
      <c r="AA1534" s="113"/>
      <c r="AB1534" s="113"/>
      <c r="AC1534" s="113"/>
      <c r="AD1534" s="113"/>
      <c r="AE1534" s="112"/>
      <c r="AF1534" s="112"/>
      <c r="AG1534" s="112"/>
      <c r="AH1534" s="112"/>
      <c r="AI1534" s="112"/>
      <c r="AJ1534" s="112"/>
      <c r="AK1534" s="112"/>
      <c r="AL1534" s="112"/>
    </row>
    <row r="1535" spans="13:38" x14ac:dyDescent="0.35">
      <c r="M1535" s="112"/>
      <c r="N1535" s="112"/>
      <c r="O1535" s="112"/>
      <c r="P1535" s="112"/>
      <c r="Q1535" s="112"/>
      <c r="R1535" s="112"/>
      <c r="S1535" s="112"/>
      <c r="T1535" s="112"/>
      <c r="U1535" s="112"/>
      <c r="V1535" s="112"/>
      <c r="W1535" s="113"/>
      <c r="X1535" s="113"/>
      <c r="Y1535" s="113"/>
      <c r="Z1535" s="113"/>
      <c r="AA1535" s="113"/>
      <c r="AB1535" s="113"/>
      <c r="AC1535" s="113"/>
      <c r="AD1535" s="113"/>
      <c r="AE1535" s="112"/>
      <c r="AF1535" s="112"/>
      <c r="AG1535" s="112"/>
      <c r="AH1535" s="112"/>
      <c r="AI1535" s="112"/>
      <c r="AJ1535" s="112"/>
      <c r="AK1535" s="112"/>
      <c r="AL1535" s="112"/>
    </row>
    <row r="1536" spans="13:38" x14ac:dyDescent="0.35">
      <c r="M1536" s="112"/>
      <c r="N1536" s="112"/>
      <c r="O1536" s="112"/>
      <c r="P1536" s="112"/>
      <c r="Q1536" s="112"/>
      <c r="R1536" s="112"/>
      <c r="S1536" s="112"/>
      <c r="T1536" s="112"/>
      <c r="U1536" s="112"/>
      <c r="V1536" s="112"/>
      <c r="W1536" s="113"/>
      <c r="X1536" s="113"/>
      <c r="Y1536" s="113"/>
      <c r="Z1536" s="113"/>
      <c r="AA1536" s="113"/>
      <c r="AB1536" s="113"/>
      <c r="AC1536" s="113"/>
      <c r="AD1536" s="113"/>
      <c r="AE1536" s="112"/>
      <c r="AF1536" s="112"/>
      <c r="AG1536" s="112"/>
      <c r="AH1536" s="112"/>
      <c r="AI1536" s="112"/>
      <c r="AJ1536" s="112"/>
      <c r="AK1536" s="112"/>
      <c r="AL1536" s="112"/>
    </row>
    <row r="1537" spans="13:38" x14ac:dyDescent="0.35">
      <c r="M1537" s="112"/>
      <c r="N1537" s="112"/>
      <c r="O1537" s="112"/>
      <c r="P1537" s="112"/>
      <c r="Q1537" s="112"/>
      <c r="R1537" s="112"/>
      <c r="S1537" s="112"/>
      <c r="T1537" s="112"/>
      <c r="U1537" s="112"/>
      <c r="V1537" s="112"/>
      <c r="W1537" s="113"/>
      <c r="X1537" s="113"/>
      <c r="Y1537" s="113"/>
      <c r="Z1537" s="113"/>
      <c r="AA1537" s="113"/>
      <c r="AB1537" s="113"/>
      <c r="AC1537" s="113"/>
      <c r="AD1537" s="113"/>
      <c r="AE1537" s="112"/>
      <c r="AF1537" s="112"/>
      <c r="AG1537" s="112"/>
      <c r="AH1537" s="112"/>
      <c r="AI1537" s="112"/>
      <c r="AJ1537" s="112"/>
      <c r="AK1537" s="112"/>
      <c r="AL1537" s="112"/>
    </row>
    <row r="1538" spans="13:38" x14ac:dyDescent="0.35">
      <c r="M1538" s="112"/>
      <c r="N1538" s="112"/>
      <c r="O1538" s="112"/>
      <c r="P1538" s="112"/>
      <c r="Q1538" s="112"/>
      <c r="R1538" s="112"/>
      <c r="S1538" s="112"/>
      <c r="T1538" s="112"/>
      <c r="U1538" s="112"/>
      <c r="V1538" s="112"/>
      <c r="W1538" s="113"/>
      <c r="X1538" s="113"/>
      <c r="Y1538" s="113"/>
      <c r="Z1538" s="113"/>
      <c r="AA1538" s="113"/>
      <c r="AB1538" s="113"/>
      <c r="AC1538" s="113"/>
      <c r="AD1538" s="113"/>
      <c r="AE1538" s="112"/>
      <c r="AF1538" s="112"/>
      <c r="AG1538" s="112"/>
      <c r="AH1538" s="112"/>
      <c r="AI1538" s="112"/>
      <c r="AJ1538" s="112"/>
      <c r="AK1538" s="112"/>
      <c r="AL1538" s="112"/>
    </row>
    <row r="1539" spans="13:38" x14ac:dyDescent="0.35">
      <c r="M1539" s="112"/>
      <c r="N1539" s="112"/>
      <c r="O1539" s="112"/>
      <c r="P1539" s="112"/>
      <c r="Q1539" s="112"/>
      <c r="R1539" s="112"/>
      <c r="S1539" s="112"/>
      <c r="T1539" s="112"/>
      <c r="U1539" s="112"/>
      <c r="V1539" s="112"/>
      <c r="W1539" s="113"/>
      <c r="X1539" s="113"/>
      <c r="Y1539" s="113"/>
      <c r="Z1539" s="113"/>
      <c r="AA1539" s="113"/>
      <c r="AB1539" s="113"/>
      <c r="AC1539" s="113"/>
      <c r="AD1539" s="113"/>
      <c r="AE1539" s="112"/>
      <c r="AF1539" s="112"/>
      <c r="AG1539" s="112"/>
      <c r="AH1539" s="112"/>
      <c r="AI1539" s="112"/>
      <c r="AJ1539" s="112"/>
      <c r="AK1539" s="112"/>
      <c r="AL1539" s="112"/>
    </row>
    <row r="1540" spans="13:38" x14ac:dyDescent="0.35">
      <c r="M1540" s="112"/>
      <c r="N1540" s="112"/>
      <c r="O1540" s="112"/>
      <c r="P1540" s="112"/>
      <c r="Q1540" s="112"/>
      <c r="R1540" s="112"/>
      <c r="S1540" s="112"/>
      <c r="T1540" s="112"/>
      <c r="U1540" s="112"/>
      <c r="V1540" s="112"/>
      <c r="W1540" s="113"/>
      <c r="X1540" s="113"/>
      <c r="Y1540" s="113"/>
      <c r="Z1540" s="113"/>
      <c r="AA1540" s="113"/>
      <c r="AB1540" s="113"/>
      <c r="AC1540" s="113"/>
      <c r="AD1540" s="113"/>
      <c r="AE1540" s="112"/>
      <c r="AF1540" s="112"/>
      <c r="AG1540" s="112"/>
      <c r="AH1540" s="112"/>
      <c r="AI1540" s="112"/>
      <c r="AJ1540" s="112"/>
      <c r="AK1540" s="112"/>
      <c r="AL1540" s="112"/>
    </row>
    <row r="1541" spans="13:38" x14ac:dyDescent="0.35">
      <c r="M1541" s="112"/>
      <c r="N1541" s="112"/>
      <c r="O1541" s="112"/>
      <c r="P1541" s="112"/>
      <c r="Q1541" s="112"/>
      <c r="R1541" s="112"/>
      <c r="S1541" s="112"/>
      <c r="T1541" s="112"/>
      <c r="U1541" s="112"/>
      <c r="V1541" s="112"/>
      <c r="W1541" s="113"/>
      <c r="X1541" s="113"/>
      <c r="Y1541" s="113"/>
      <c r="Z1541" s="113"/>
      <c r="AA1541" s="113"/>
      <c r="AB1541" s="113"/>
      <c r="AC1541" s="113"/>
      <c r="AD1541" s="113"/>
      <c r="AE1541" s="112"/>
      <c r="AF1541" s="112"/>
      <c r="AG1541" s="112"/>
      <c r="AH1541" s="112"/>
      <c r="AI1541" s="112"/>
      <c r="AJ1541" s="112"/>
      <c r="AK1541" s="112"/>
      <c r="AL1541" s="112"/>
    </row>
    <row r="1542" spans="13:38" x14ac:dyDescent="0.35">
      <c r="M1542" s="112"/>
      <c r="N1542" s="112"/>
      <c r="O1542" s="112"/>
      <c r="P1542" s="112"/>
      <c r="Q1542" s="112"/>
      <c r="R1542" s="112"/>
      <c r="S1542" s="112"/>
      <c r="T1542" s="112"/>
      <c r="U1542" s="112"/>
      <c r="V1542" s="112"/>
      <c r="W1542" s="113"/>
      <c r="X1542" s="113"/>
      <c r="Y1542" s="113"/>
      <c r="Z1542" s="113"/>
      <c r="AA1542" s="113"/>
      <c r="AB1542" s="113"/>
      <c r="AC1542" s="113"/>
      <c r="AD1542" s="113"/>
      <c r="AE1542" s="112"/>
      <c r="AF1542" s="112"/>
      <c r="AG1542" s="112"/>
      <c r="AH1542" s="112"/>
      <c r="AI1542" s="112"/>
      <c r="AJ1542" s="112"/>
      <c r="AK1542" s="112"/>
      <c r="AL1542" s="112"/>
    </row>
    <row r="1543" spans="13:38" x14ac:dyDescent="0.35">
      <c r="M1543" s="112"/>
      <c r="N1543" s="112"/>
      <c r="O1543" s="112"/>
      <c r="P1543" s="112"/>
      <c r="Q1543" s="112"/>
      <c r="R1543" s="112"/>
      <c r="S1543" s="112"/>
      <c r="T1543" s="112"/>
      <c r="U1543" s="112"/>
      <c r="V1543" s="112"/>
      <c r="W1543" s="113"/>
      <c r="X1543" s="113"/>
      <c r="Y1543" s="113"/>
      <c r="Z1543" s="113"/>
      <c r="AA1543" s="113"/>
      <c r="AB1543" s="113"/>
      <c r="AC1543" s="113"/>
      <c r="AD1543" s="113"/>
      <c r="AE1543" s="112"/>
      <c r="AF1543" s="112"/>
      <c r="AG1543" s="112"/>
      <c r="AH1543" s="112"/>
      <c r="AI1543" s="112"/>
      <c r="AJ1543" s="112"/>
      <c r="AK1543" s="112"/>
      <c r="AL1543" s="112"/>
    </row>
    <row r="1544" spans="13:38" x14ac:dyDescent="0.35">
      <c r="M1544" s="112"/>
      <c r="N1544" s="112"/>
      <c r="O1544" s="112"/>
      <c r="P1544" s="112"/>
      <c r="Q1544" s="112"/>
      <c r="R1544" s="112"/>
      <c r="S1544" s="112"/>
      <c r="T1544" s="112"/>
      <c r="U1544" s="112"/>
      <c r="V1544" s="112"/>
      <c r="W1544" s="113"/>
      <c r="X1544" s="113"/>
      <c r="Y1544" s="113"/>
      <c r="Z1544" s="113"/>
      <c r="AA1544" s="113"/>
      <c r="AB1544" s="113"/>
      <c r="AC1544" s="113"/>
      <c r="AD1544" s="113"/>
      <c r="AE1544" s="112"/>
      <c r="AF1544" s="112"/>
      <c r="AG1544" s="112"/>
      <c r="AH1544" s="112"/>
      <c r="AI1544" s="112"/>
      <c r="AJ1544" s="112"/>
      <c r="AK1544" s="112"/>
      <c r="AL1544" s="112"/>
    </row>
    <row r="1545" spans="13:38" x14ac:dyDescent="0.35">
      <c r="M1545" s="112"/>
      <c r="N1545" s="112"/>
      <c r="O1545" s="112"/>
      <c r="P1545" s="112"/>
      <c r="Q1545" s="112"/>
      <c r="R1545" s="112"/>
      <c r="S1545" s="112"/>
      <c r="T1545" s="112"/>
      <c r="U1545" s="112"/>
      <c r="V1545" s="112"/>
      <c r="W1545" s="113"/>
      <c r="X1545" s="113"/>
      <c r="Y1545" s="113"/>
      <c r="Z1545" s="113"/>
      <c r="AA1545" s="113"/>
      <c r="AB1545" s="113"/>
      <c r="AC1545" s="113"/>
      <c r="AD1545" s="113"/>
      <c r="AE1545" s="112"/>
      <c r="AF1545" s="112"/>
      <c r="AG1545" s="112"/>
      <c r="AH1545" s="112"/>
      <c r="AI1545" s="112"/>
      <c r="AJ1545" s="112"/>
      <c r="AK1545" s="112"/>
      <c r="AL1545" s="112"/>
    </row>
    <row r="1546" spans="13:38" x14ac:dyDescent="0.35">
      <c r="M1546" s="112"/>
      <c r="N1546" s="112"/>
      <c r="O1546" s="112"/>
      <c r="P1546" s="112"/>
      <c r="Q1546" s="112"/>
      <c r="R1546" s="112"/>
      <c r="S1546" s="112"/>
      <c r="T1546" s="112"/>
      <c r="U1546" s="112"/>
      <c r="V1546" s="112"/>
      <c r="W1546" s="113"/>
      <c r="X1546" s="113"/>
      <c r="Y1546" s="113"/>
      <c r="Z1546" s="113"/>
      <c r="AA1546" s="113"/>
      <c r="AB1546" s="113"/>
      <c r="AC1546" s="113"/>
      <c r="AD1546" s="113"/>
      <c r="AE1546" s="112"/>
      <c r="AF1546" s="112"/>
      <c r="AG1546" s="112"/>
      <c r="AH1546" s="112"/>
      <c r="AI1546" s="112"/>
      <c r="AJ1546" s="112"/>
      <c r="AK1546" s="112"/>
      <c r="AL1546" s="112"/>
    </row>
    <row r="1547" spans="13:38" x14ac:dyDescent="0.35">
      <c r="M1547" s="112"/>
      <c r="N1547" s="112"/>
      <c r="O1547" s="112"/>
      <c r="P1547" s="112"/>
      <c r="Q1547" s="112"/>
      <c r="R1547" s="112"/>
      <c r="S1547" s="112"/>
      <c r="T1547" s="112"/>
      <c r="U1547" s="112"/>
      <c r="V1547" s="112"/>
      <c r="W1547" s="113"/>
      <c r="X1547" s="113"/>
      <c r="Y1547" s="113"/>
      <c r="Z1547" s="113"/>
      <c r="AA1547" s="113"/>
      <c r="AB1547" s="113"/>
      <c r="AC1547" s="113"/>
      <c r="AD1547" s="113"/>
      <c r="AE1547" s="112"/>
      <c r="AF1547" s="112"/>
      <c r="AG1547" s="112"/>
      <c r="AH1547" s="112"/>
      <c r="AI1547" s="112"/>
      <c r="AJ1547" s="112"/>
      <c r="AK1547" s="112"/>
      <c r="AL1547" s="112"/>
    </row>
    <row r="1548" spans="13:38" x14ac:dyDescent="0.35">
      <c r="M1548" s="112"/>
      <c r="N1548" s="112"/>
      <c r="O1548" s="112"/>
      <c r="P1548" s="112"/>
      <c r="Q1548" s="112"/>
      <c r="R1548" s="112"/>
      <c r="S1548" s="112"/>
      <c r="T1548" s="112"/>
      <c r="U1548" s="112"/>
      <c r="V1548" s="112"/>
      <c r="W1548" s="113"/>
      <c r="X1548" s="113"/>
      <c r="Y1548" s="113"/>
      <c r="Z1548" s="113"/>
      <c r="AA1548" s="113"/>
      <c r="AB1548" s="113"/>
      <c r="AC1548" s="113"/>
      <c r="AD1548" s="113"/>
      <c r="AE1548" s="112"/>
      <c r="AF1548" s="112"/>
      <c r="AG1548" s="112"/>
      <c r="AH1548" s="112"/>
      <c r="AI1548" s="112"/>
      <c r="AJ1548" s="112"/>
      <c r="AK1548" s="112"/>
      <c r="AL1548" s="112"/>
    </row>
    <row r="1549" spans="13:38" x14ac:dyDescent="0.35">
      <c r="M1549" s="112"/>
      <c r="N1549" s="112"/>
      <c r="O1549" s="112"/>
      <c r="P1549" s="112"/>
      <c r="Q1549" s="112"/>
      <c r="R1549" s="112"/>
      <c r="S1549" s="112"/>
      <c r="T1549" s="112"/>
      <c r="U1549" s="112"/>
      <c r="V1549" s="112"/>
      <c r="W1549" s="113"/>
      <c r="X1549" s="113"/>
      <c r="Y1549" s="113"/>
      <c r="Z1549" s="113"/>
      <c r="AA1549" s="113"/>
      <c r="AB1549" s="113"/>
      <c r="AC1549" s="113"/>
      <c r="AD1549" s="113"/>
      <c r="AE1549" s="112"/>
      <c r="AF1549" s="112"/>
      <c r="AG1549" s="112"/>
      <c r="AH1549" s="112"/>
      <c r="AI1549" s="112"/>
      <c r="AJ1549" s="112"/>
      <c r="AK1549" s="112"/>
      <c r="AL1549" s="112"/>
    </row>
    <row r="1550" spans="13:38" x14ac:dyDescent="0.35">
      <c r="M1550" s="112"/>
      <c r="N1550" s="112"/>
      <c r="O1550" s="112"/>
      <c r="P1550" s="112"/>
      <c r="Q1550" s="112"/>
      <c r="R1550" s="112"/>
      <c r="S1550" s="112"/>
      <c r="T1550" s="112"/>
      <c r="U1550" s="112"/>
      <c r="V1550" s="112"/>
      <c r="W1550" s="113"/>
      <c r="X1550" s="113"/>
      <c r="Y1550" s="113"/>
      <c r="Z1550" s="113"/>
      <c r="AA1550" s="113"/>
      <c r="AB1550" s="113"/>
      <c r="AC1550" s="113"/>
      <c r="AD1550" s="113"/>
      <c r="AE1550" s="112"/>
      <c r="AF1550" s="112"/>
      <c r="AG1550" s="112"/>
      <c r="AH1550" s="112"/>
      <c r="AI1550" s="112"/>
      <c r="AJ1550" s="112"/>
      <c r="AK1550" s="112"/>
      <c r="AL1550" s="112"/>
    </row>
    <row r="1551" spans="13:38" x14ac:dyDescent="0.35">
      <c r="M1551" s="112"/>
      <c r="N1551" s="112"/>
      <c r="O1551" s="112"/>
      <c r="P1551" s="112"/>
      <c r="Q1551" s="112"/>
      <c r="R1551" s="112"/>
      <c r="S1551" s="112"/>
      <c r="T1551" s="112"/>
      <c r="U1551" s="112"/>
      <c r="V1551" s="112"/>
      <c r="W1551" s="113"/>
      <c r="X1551" s="113"/>
      <c r="Y1551" s="113"/>
      <c r="Z1551" s="113"/>
      <c r="AA1551" s="113"/>
      <c r="AB1551" s="113"/>
      <c r="AC1551" s="113"/>
      <c r="AD1551" s="113"/>
      <c r="AE1551" s="112"/>
      <c r="AF1551" s="112"/>
      <c r="AG1551" s="112"/>
      <c r="AH1551" s="112"/>
      <c r="AI1551" s="112"/>
      <c r="AJ1551" s="112"/>
      <c r="AK1551" s="112"/>
      <c r="AL1551" s="112"/>
    </row>
    <row r="1552" spans="13:38" x14ac:dyDescent="0.35">
      <c r="M1552" s="112"/>
      <c r="N1552" s="112"/>
      <c r="O1552" s="112"/>
      <c r="P1552" s="112"/>
      <c r="Q1552" s="112"/>
      <c r="R1552" s="112"/>
      <c r="S1552" s="112"/>
      <c r="T1552" s="112"/>
      <c r="U1552" s="112"/>
      <c r="V1552" s="112"/>
      <c r="W1552" s="113"/>
      <c r="X1552" s="113"/>
      <c r="Y1552" s="113"/>
      <c r="Z1552" s="113"/>
      <c r="AA1552" s="113"/>
      <c r="AB1552" s="113"/>
      <c r="AC1552" s="113"/>
      <c r="AD1552" s="113"/>
      <c r="AE1552" s="112"/>
      <c r="AF1552" s="112"/>
      <c r="AG1552" s="112"/>
      <c r="AH1552" s="112"/>
      <c r="AI1552" s="112"/>
      <c r="AJ1552" s="112"/>
      <c r="AK1552" s="112"/>
      <c r="AL1552" s="112"/>
    </row>
    <row r="1553" spans="13:38" x14ac:dyDescent="0.35">
      <c r="M1553" s="112"/>
      <c r="N1553" s="112"/>
      <c r="O1553" s="112"/>
      <c r="P1553" s="112"/>
      <c r="Q1553" s="112"/>
      <c r="R1553" s="112"/>
      <c r="S1553" s="112"/>
      <c r="T1553" s="112"/>
      <c r="U1553" s="112"/>
      <c r="V1553" s="112"/>
      <c r="W1553" s="113"/>
      <c r="X1553" s="113"/>
      <c r="Y1553" s="113"/>
      <c r="Z1553" s="113"/>
      <c r="AA1553" s="113"/>
      <c r="AB1553" s="113"/>
      <c r="AC1553" s="113"/>
      <c r="AD1553" s="113"/>
      <c r="AE1553" s="112"/>
      <c r="AF1553" s="112"/>
      <c r="AG1553" s="112"/>
      <c r="AH1553" s="112"/>
      <c r="AI1553" s="112"/>
      <c r="AJ1553" s="112"/>
      <c r="AK1553" s="112"/>
      <c r="AL1553" s="112"/>
    </row>
    <row r="1554" spans="13:38" x14ac:dyDescent="0.35">
      <c r="M1554" s="112"/>
      <c r="N1554" s="112"/>
      <c r="O1554" s="112"/>
      <c r="P1554" s="112"/>
      <c r="Q1554" s="112"/>
      <c r="R1554" s="112"/>
      <c r="S1554" s="112"/>
      <c r="T1554" s="112"/>
      <c r="U1554" s="112"/>
      <c r="V1554" s="112"/>
      <c r="W1554" s="113"/>
      <c r="X1554" s="113"/>
      <c r="Y1554" s="113"/>
      <c r="Z1554" s="113"/>
      <c r="AA1554" s="113"/>
      <c r="AB1554" s="113"/>
      <c r="AC1554" s="113"/>
      <c r="AD1554" s="113"/>
      <c r="AE1554" s="112"/>
      <c r="AF1554" s="112"/>
      <c r="AG1554" s="112"/>
      <c r="AH1554" s="112"/>
      <c r="AI1554" s="112"/>
      <c r="AJ1554" s="112"/>
      <c r="AK1554" s="112"/>
      <c r="AL1554" s="112"/>
    </row>
    <row r="1555" spans="13:38" x14ac:dyDescent="0.35">
      <c r="M1555" s="112"/>
      <c r="N1555" s="112"/>
      <c r="O1555" s="112"/>
      <c r="P1555" s="112"/>
      <c r="Q1555" s="112"/>
      <c r="R1555" s="112"/>
      <c r="S1555" s="112"/>
      <c r="T1555" s="112"/>
      <c r="U1555" s="112"/>
      <c r="V1555" s="112"/>
      <c r="W1555" s="113"/>
      <c r="X1555" s="113"/>
      <c r="Y1555" s="113"/>
      <c r="Z1555" s="113"/>
      <c r="AA1555" s="113"/>
      <c r="AB1555" s="113"/>
      <c r="AC1555" s="113"/>
      <c r="AD1555" s="113"/>
      <c r="AE1555" s="112"/>
      <c r="AF1555" s="112"/>
      <c r="AG1555" s="112"/>
      <c r="AH1555" s="112"/>
      <c r="AI1555" s="112"/>
      <c r="AJ1555" s="112"/>
      <c r="AK1555" s="112"/>
      <c r="AL1555" s="112"/>
    </row>
    <row r="1556" spans="13:38" x14ac:dyDescent="0.35">
      <c r="M1556" s="112"/>
      <c r="N1556" s="112"/>
      <c r="O1556" s="112"/>
      <c r="P1556" s="112"/>
      <c r="Q1556" s="112"/>
      <c r="R1556" s="112"/>
      <c r="S1556" s="112"/>
      <c r="T1556" s="112"/>
      <c r="U1556" s="112"/>
      <c r="V1556" s="112"/>
      <c r="W1556" s="113"/>
      <c r="X1556" s="113"/>
      <c r="Y1556" s="113"/>
      <c r="Z1556" s="113"/>
      <c r="AA1556" s="113"/>
      <c r="AB1556" s="113"/>
      <c r="AC1556" s="113"/>
      <c r="AD1556" s="113"/>
      <c r="AE1556" s="112"/>
      <c r="AF1556" s="112"/>
      <c r="AG1556" s="112"/>
      <c r="AH1556" s="112"/>
      <c r="AI1556" s="112"/>
      <c r="AJ1556" s="112"/>
      <c r="AK1556" s="112"/>
      <c r="AL1556" s="112"/>
    </row>
    <row r="1557" spans="13:38" x14ac:dyDescent="0.35">
      <c r="M1557" s="112"/>
      <c r="N1557" s="112"/>
      <c r="O1557" s="112"/>
      <c r="P1557" s="112"/>
      <c r="Q1557" s="112"/>
      <c r="R1557" s="112"/>
      <c r="S1557" s="112"/>
      <c r="T1557" s="112"/>
      <c r="U1557" s="112"/>
      <c r="V1557" s="112"/>
      <c r="W1557" s="113"/>
      <c r="X1557" s="113"/>
      <c r="Y1557" s="113"/>
      <c r="Z1557" s="113"/>
      <c r="AA1557" s="113"/>
      <c r="AB1557" s="113"/>
      <c r="AC1557" s="113"/>
      <c r="AD1557" s="113"/>
      <c r="AE1557" s="112"/>
      <c r="AF1557" s="112"/>
      <c r="AG1557" s="112"/>
      <c r="AH1557" s="112"/>
      <c r="AI1557" s="112"/>
      <c r="AJ1557" s="112"/>
      <c r="AK1557" s="112"/>
      <c r="AL1557" s="112"/>
    </row>
    <row r="1558" spans="13:38" x14ac:dyDescent="0.35">
      <c r="M1558" s="112"/>
      <c r="N1558" s="112"/>
      <c r="O1558" s="112"/>
      <c r="P1558" s="112"/>
      <c r="Q1558" s="112"/>
      <c r="R1558" s="112"/>
      <c r="S1558" s="112"/>
      <c r="T1558" s="112"/>
      <c r="U1558" s="112"/>
      <c r="V1558" s="112"/>
      <c r="W1558" s="113"/>
      <c r="X1558" s="113"/>
      <c r="Y1558" s="113"/>
      <c r="Z1558" s="113"/>
      <c r="AA1558" s="113"/>
      <c r="AB1558" s="113"/>
      <c r="AC1558" s="113"/>
      <c r="AD1558" s="113"/>
      <c r="AE1558" s="112"/>
      <c r="AF1558" s="112"/>
      <c r="AG1558" s="112"/>
      <c r="AH1558" s="112"/>
      <c r="AI1558" s="112"/>
      <c r="AJ1558" s="112"/>
      <c r="AK1558" s="112"/>
      <c r="AL1558" s="112"/>
    </row>
    <row r="1559" spans="13:38" x14ac:dyDescent="0.35">
      <c r="M1559" s="112"/>
      <c r="N1559" s="112"/>
      <c r="O1559" s="112"/>
      <c r="P1559" s="112"/>
      <c r="Q1559" s="112"/>
      <c r="R1559" s="112"/>
      <c r="S1559" s="112"/>
      <c r="T1559" s="112"/>
      <c r="U1559" s="112"/>
      <c r="V1559" s="112"/>
      <c r="W1559" s="113"/>
      <c r="X1559" s="113"/>
      <c r="Y1559" s="113"/>
      <c r="Z1559" s="113"/>
      <c r="AA1559" s="113"/>
      <c r="AB1559" s="113"/>
      <c r="AC1559" s="113"/>
      <c r="AD1559" s="113"/>
      <c r="AE1559" s="112"/>
      <c r="AF1559" s="112"/>
      <c r="AG1559" s="112"/>
      <c r="AH1559" s="112"/>
      <c r="AI1559" s="112"/>
      <c r="AJ1559" s="112"/>
      <c r="AK1559" s="112"/>
      <c r="AL1559" s="112"/>
    </row>
    <row r="1560" spans="13:38" x14ac:dyDescent="0.35">
      <c r="M1560" s="112"/>
      <c r="N1560" s="112"/>
      <c r="O1560" s="112"/>
      <c r="P1560" s="112"/>
      <c r="Q1560" s="112"/>
      <c r="R1560" s="112"/>
      <c r="S1560" s="112"/>
      <c r="T1560" s="112"/>
      <c r="U1560" s="112"/>
      <c r="V1560" s="112"/>
      <c r="W1560" s="113"/>
      <c r="X1560" s="113"/>
      <c r="Y1560" s="113"/>
      <c r="Z1560" s="113"/>
      <c r="AA1560" s="113"/>
      <c r="AB1560" s="113"/>
      <c r="AC1560" s="113"/>
      <c r="AD1560" s="113"/>
      <c r="AE1560" s="112"/>
      <c r="AF1560" s="112"/>
      <c r="AG1560" s="112"/>
      <c r="AH1560" s="112"/>
      <c r="AI1560" s="112"/>
      <c r="AJ1560" s="112"/>
      <c r="AK1560" s="112"/>
      <c r="AL1560" s="112"/>
    </row>
    <row r="1561" spans="13:38" x14ac:dyDescent="0.35">
      <c r="M1561" s="112"/>
      <c r="N1561" s="112"/>
      <c r="O1561" s="112"/>
      <c r="P1561" s="112"/>
      <c r="Q1561" s="112"/>
      <c r="R1561" s="112"/>
      <c r="S1561" s="112"/>
      <c r="T1561" s="112"/>
      <c r="U1561" s="112"/>
      <c r="V1561" s="112"/>
      <c r="W1561" s="113"/>
      <c r="X1561" s="113"/>
      <c r="Y1561" s="113"/>
      <c r="Z1561" s="113"/>
      <c r="AA1561" s="113"/>
      <c r="AB1561" s="113"/>
      <c r="AC1561" s="113"/>
      <c r="AD1561" s="113"/>
      <c r="AE1561" s="112"/>
      <c r="AF1561" s="112"/>
      <c r="AG1561" s="112"/>
      <c r="AH1561" s="112"/>
      <c r="AI1561" s="112"/>
      <c r="AJ1561" s="112"/>
      <c r="AK1561" s="112"/>
      <c r="AL1561" s="112"/>
    </row>
    <row r="1562" spans="13:38" x14ac:dyDescent="0.35">
      <c r="M1562" s="112"/>
      <c r="N1562" s="112"/>
      <c r="O1562" s="112"/>
      <c r="P1562" s="112"/>
      <c r="Q1562" s="112"/>
      <c r="R1562" s="112"/>
      <c r="S1562" s="112"/>
      <c r="T1562" s="112"/>
      <c r="U1562" s="112"/>
      <c r="V1562" s="112"/>
      <c r="W1562" s="113"/>
      <c r="X1562" s="113"/>
      <c r="Y1562" s="113"/>
      <c r="Z1562" s="113"/>
      <c r="AA1562" s="113"/>
      <c r="AB1562" s="113"/>
      <c r="AC1562" s="113"/>
      <c r="AD1562" s="113"/>
      <c r="AE1562" s="112"/>
      <c r="AF1562" s="112"/>
      <c r="AG1562" s="112"/>
      <c r="AH1562" s="112"/>
      <c r="AI1562" s="112"/>
      <c r="AJ1562" s="112"/>
      <c r="AK1562" s="112"/>
      <c r="AL1562" s="112"/>
    </row>
    <row r="1563" spans="13:38" x14ac:dyDescent="0.35">
      <c r="M1563" s="112"/>
      <c r="N1563" s="112"/>
      <c r="O1563" s="112"/>
      <c r="P1563" s="112"/>
      <c r="Q1563" s="112"/>
      <c r="R1563" s="112"/>
      <c r="S1563" s="112"/>
      <c r="T1563" s="112"/>
      <c r="U1563" s="112"/>
      <c r="V1563" s="112"/>
      <c r="W1563" s="113"/>
      <c r="X1563" s="113"/>
      <c r="Y1563" s="113"/>
      <c r="Z1563" s="113"/>
      <c r="AA1563" s="113"/>
      <c r="AB1563" s="113"/>
      <c r="AC1563" s="113"/>
      <c r="AD1563" s="113"/>
      <c r="AE1563" s="112"/>
      <c r="AF1563" s="112"/>
      <c r="AG1563" s="112"/>
      <c r="AH1563" s="112"/>
      <c r="AI1563" s="112"/>
      <c r="AJ1563" s="112"/>
      <c r="AK1563" s="112"/>
      <c r="AL1563" s="112"/>
    </row>
    <row r="1564" spans="13:38" x14ac:dyDescent="0.35">
      <c r="M1564" s="112"/>
      <c r="N1564" s="112"/>
      <c r="O1564" s="112"/>
      <c r="P1564" s="112"/>
      <c r="Q1564" s="112"/>
      <c r="R1564" s="112"/>
      <c r="S1564" s="112"/>
      <c r="T1564" s="112"/>
      <c r="U1564" s="112"/>
      <c r="V1564" s="112"/>
      <c r="W1564" s="113"/>
      <c r="X1564" s="113"/>
      <c r="Y1564" s="113"/>
      <c r="Z1564" s="113"/>
      <c r="AA1564" s="113"/>
      <c r="AB1564" s="113"/>
      <c r="AC1564" s="113"/>
      <c r="AD1564" s="113"/>
      <c r="AE1564" s="112"/>
      <c r="AF1564" s="112"/>
      <c r="AG1564" s="112"/>
      <c r="AH1564" s="112"/>
      <c r="AI1564" s="112"/>
      <c r="AJ1564" s="112"/>
      <c r="AK1564" s="112"/>
      <c r="AL1564" s="112"/>
    </row>
    <row r="1565" spans="13:38" x14ac:dyDescent="0.35">
      <c r="M1565" s="112"/>
      <c r="N1565" s="112"/>
      <c r="O1565" s="112"/>
      <c r="P1565" s="112"/>
      <c r="Q1565" s="112"/>
      <c r="R1565" s="112"/>
      <c r="S1565" s="112"/>
      <c r="T1565" s="112"/>
      <c r="U1565" s="112"/>
      <c r="V1565" s="112"/>
      <c r="W1565" s="113"/>
      <c r="X1565" s="113"/>
      <c r="Y1565" s="113"/>
      <c r="Z1565" s="113"/>
      <c r="AA1565" s="113"/>
      <c r="AB1565" s="113"/>
      <c r="AC1565" s="113"/>
      <c r="AD1565" s="113"/>
      <c r="AE1565" s="112"/>
      <c r="AF1565" s="112"/>
      <c r="AG1565" s="112"/>
      <c r="AH1565" s="112"/>
      <c r="AI1565" s="112"/>
      <c r="AJ1565" s="112"/>
      <c r="AK1565" s="112"/>
      <c r="AL1565" s="112"/>
    </row>
    <row r="1566" spans="13:38" x14ac:dyDescent="0.35">
      <c r="M1566" s="112"/>
      <c r="N1566" s="112"/>
      <c r="O1566" s="112"/>
      <c r="P1566" s="112"/>
      <c r="Q1566" s="112"/>
      <c r="R1566" s="112"/>
      <c r="S1566" s="112"/>
      <c r="T1566" s="112"/>
      <c r="U1566" s="112"/>
      <c r="V1566" s="112"/>
      <c r="W1566" s="113"/>
      <c r="X1566" s="113"/>
      <c r="Y1566" s="113"/>
      <c r="Z1566" s="113"/>
      <c r="AA1566" s="113"/>
      <c r="AB1566" s="113"/>
      <c r="AC1566" s="113"/>
      <c r="AD1566" s="113"/>
      <c r="AE1566" s="112"/>
      <c r="AF1566" s="112"/>
      <c r="AG1566" s="112"/>
      <c r="AH1566" s="112"/>
      <c r="AI1566" s="112"/>
      <c r="AJ1566" s="112"/>
      <c r="AK1566" s="112"/>
      <c r="AL1566" s="112"/>
    </row>
    <row r="1567" spans="13:38" x14ac:dyDescent="0.35">
      <c r="M1567" s="112"/>
      <c r="N1567" s="112"/>
      <c r="O1567" s="112"/>
      <c r="P1567" s="112"/>
      <c r="Q1567" s="112"/>
      <c r="R1567" s="112"/>
      <c r="S1567" s="112"/>
      <c r="T1567" s="112"/>
      <c r="U1567" s="112"/>
      <c r="V1567" s="112"/>
      <c r="W1567" s="113"/>
      <c r="X1567" s="113"/>
      <c r="Y1567" s="113"/>
      <c r="Z1567" s="113"/>
      <c r="AA1567" s="113"/>
      <c r="AB1567" s="113"/>
      <c r="AC1567" s="113"/>
      <c r="AD1567" s="113"/>
      <c r="AE1567" s="112"/>
      <c r="AF1567" s="112"/>
      <c r="AG1567" s="112"/>
      <c r="AH1567" s="112"/>
      <c r="AI1567" s="112"/>
      <c r="AJ1567" s="112"/>
      <c r="AK1567" s="112"/>
      <c r="AL1567" s="112"/>
    </row>
    <row r="1568" spans="13:38" x14ac:dyDescent="0.35">
      <c r="M1568" s="112"/>
      <c r="N1568" s="112"/>
      <c r="O1568" s="112"/>
      <c r="P1568" s="112"/>
      <c r="Q1568" s="112"/>
      <c r="R1568" s="112"/>
      <c r="S1568" s="112"/>
      <c r="T1568" s="112"/>
      <c r="U1568" s="112"/>
      <c r="V1568" s="112"/>
      <c r="W1568" s="113"/>
      <c r="X1568" s="113"/>
      <c r="Y1568" s="113"/>
      <c r="Z1568" s="113"/>
      <c r="AA1568" s="113"/>
      <c r="AB1568" s="113"/>
      <c r="AC1568" s="113"/>
      <c r="AD1568" s="113"/>
      <c r="AE1568" s="112"/>
      <c r="AF1568" s="112"/>
      <c r="AG1568" s="112"/>
      <c r="AH1568" s="112"/>
      <c r="AI1568" s="112"/>
      <c r="AJ1568" s="112"/>
      <c r="AK1568" s="112"/>
      <c r="AL1568" s="112"/>
    </row>
    <row r="1569" spans="13:38" x14ac:dyDescent="0.35">
      <c r="M1569" s="112"/>
      <c r="N1569" s="112"/>
      <c r="O1569" s="112"/>
      <c r="P1569" s="112"/>
      <c r="Q1569" s="112"/>
      <c r="R1569" s="112"/>
      <c r="S1569" s="112"/>
      <c r="T1569" s="112"/>
      <c r="U1569" s="112"/>
      <c r="V1569" s="112"/>
      <c r="W1569" s="113"/>
      <c r="X1569" s="113"/>
      <c r="Y1569" s="113"/>
      <c r="Z1569" s="113"/>
      <c r="AA1569" s="113"/>
      <c r="AB1569" s="113"/>
      <c r="AC1569" s="113"/>
      <c r="AD1569" s="113"/>
      <c r="AE1569" s="112"/>
      <c r="AF1569" s="112"/>
      <c r="AG1569" s="112"/>
      <c r="AH1569" s="112"/>
      <c r="AI1569" s="112"/>
      <c r="AJ1569" s="112"/>
      <c r="AK1569" s="112"/>
      <c r="AL1569" s="112"/>
    </row>
    <row r="1570" spans="13:38" x14ac:dyDescent="0.35">
      <c r="M1570" s="112"/>
      <c r="N1570" s="112"/>
      <c r="O1570" s="112"/>
      <c r="P1570" s="112"/>
      <c r="Q1570" s="112"/>
      <c r="R1570" s="112"/>
      <c r="S1570" s="112"/>
      <c r="T1570" s="112"/>
      <c r="U1570" s="112"/>
      <c r="V1570" s="112"/>
      <c r="W1570" s="113"/>
      <c r="X1570" s="113"/>
      <c r="Y1570" s="113"/>
      <c r="Z1570" s="113"/>
      <c r="AA1570" s="113"/>
      <c r="AB1570" s="113"/>
      <c r="AC1570" s="113"/>
      <c r="AD1570" s="113"/>
      <c r="AE1570" s="112"/>
      <c r="AF1570" s="112"/>
      <c r="AG1570" s="112"/>
      <c r="AH1570" s="112"/>
      <c r="AI1570" s="112"/>
      <c r="AJ1570" s="112"/>
      <c r="AK1570" s="112"/>
      <c r="AL1570" s="112"/>
    </row>
    <row r="1571" spans="13:38" x14ac:dyDescent="0.35">
      <c r="M1571" s="112"/>
      <c r="N1571" s="112"/>
      <c r="O1571" s="112"/>
      <c r="P1571" s="112"/>
      <c r="Q1571" s="112"/>
      <c r="R1571" s="112"/>
      <c r="S1571" s="112"/>
      <c r="T1571" s="112"/>
      <c r="U1571" s="112"/>
      <c r="V1571" s="112"/>
      <c r="W1571" s="113"/>
      <c r="X1571" s="113"/>
      <c r="Y1571" s="113"/>
      <c r="Z1571" s="113"/>
      <c r="AA1571" s="113"/>
      <c r="AB1571" s="113"/>
      <c r="AC1571" s="113"/>
      <c r="AD1571" s="113"/>
      <c r="AE1571" s="112"/>
      <c r="AF1571" s="112"/>
      <c r="AG1571" s="112"/>
      <c r="AH1571" s="112"/>
      <c r="AI1571" s="112"/>
      <c r="AJ1571" s="112"/>
      <c r="AK1571" s="112"/>
      <c r="AL1571" s="112"/>
    </row>
    <row r="1572" spans="13:38" x14ac:dyDescent="0.35">
      <c r="M1572" s="112"/>
      <c r="N1572" s="112"/>
      <c r="O1572" s="112"/>
      <c r="P1572" s="112"/>
      <c r="Q1572" s="112"/>
      <c r="R1572" s="112"/>
      <c r="S1572" s="112"/>
      <c r="T1572" s="112"/>
      <c r="U1572" s="112"/>
      <c r="V1572" s="112"/>
      <c r="W1572" s="113"/>
      <c r="X1572" s="113"/>
      <c r="Y1572" s="113"/>
      <c r="Z1572" s="113"/>
      <c r="AA1572" s="113"/>
      <c r="AB1572" s="113"/>
      <c r="AC1572" s="113"/>
      <c r="AD1572" s="113"/>
      <c r="AE1572" s="112"/>
      <c r="AF1572" s="112"/>
      <c r="AG1572" s="112"/>
      <c r="AH1572" s="112"/>
      <c r="AI1572" s="112"/>
      <c r="AJ1572" s="112"/>
      <c r="AK1572" s="112"/>
      <c r="AL1572" s="112"/>
    </row>
    <row r="1573" spans="13:38" x14ac:dyDescent="0.35">
      <c r="M1573" s="112"/>
      <c r="N1573" s="112"/>
      <c r="O1573" s="112"/>
      <c r="P1573" s="112"/>
      <c r="Q1573" s="112"/>
      <c r="R1573" s="112"/>
      <c r="S1573" s="112"/>
      <c r="T1573" s="112"/>
      <c r="U1573" s="112"/>
      <c r="V1573" s="112"/>
      <c r="W1573" s="113"/>
      <c r="X1573" s="113"/>
      <c r="Y1573" s="113"/>
      <c r="Z1573" s="113"/>
      <c r="AA1573" s="113"/>
      <c r="AB1573" s="113"/>
      <c r="AC1573" s="113"/>
      <c r="AD1573" s="113"/>
      <c r="AE1573" s="112"/>
      <c r="AF1573" s="112"/>
      <c r="AG1573" s="112"/>
      <c r="AH1573" s="112"/>
      <c r="AI1573" s="112"/>
      <c r="AJ1573" s="112"/>
      <c r="AK1573" s="112"/>
      <c r="AL1573" s="112"/>
    </row>
    <row r="1574" spans="13:38" x14ac:dyDescent="0.35">
      <c r="M1574" s="112"/>
      <c r="N1574" s="112"/>
      <c r="O1574" s="112"/>
      <c r="P1574" s="112"/>
      <c r="Q1574" s="112"/>
      <c r="R1574" s="112"/>
      <c r="S1574" s="112"/>
      <c r="T1574" s="112"/>
      <c r="U1574" s="112"/>
      <c r="V1574" s="112"/>
      <c r="W1574" s="113"/>
      <c r="X1574" s="113"/>
      <c r="Y1574" s="113"/>
      <c r="Z1574" s="113"/>
      <c r="AA1574" s="113"/>
      <c r="AB1574" s="113"/>
      <c r="AC1574" s="113"/>
      <c r="AD1574" s="113"/>
      <c r="AE1574" s="112"/>
      <c r="AF1574" s="112"/>
      <c r="AG1574" s="112"/>
      <c r="AH1574" s="112"/>
      <c r="AI1574" s="112"/>
      <c r="AJ1574" s="112"/>
      <c r="AK1574" s="112"/>
      <c r="AL1574" s="112"/>
    </row>
    <row r="1575" spans="13:38" x14ac:dyDescent="0.35">
      <c r="M1575" s="112"/>
      <c r="N1575" s="112"/>
      <c r="O1575" s="112"/>
      <c r="P1575" s="112"/>
      <c r="Q1575" s="112"/>
      <c r="R1575" s="112"/>
      <c r="S1575" s="112"/>
      <c r="T1575" s="112"/>
      <c r="U1575" s="112"/>
      <c r="V1575" s="112"/>
      <c r="W1575" s="113"/>
      <c r="X1575" s="113"/>
      <c r="Y1575" s="113"/>
      <c r="Z1575" s="113"/>
      <c r="AA1575" s="113"/>
      <c r="AB1575" s="113"/>
      <c r="AC1575" s="113"/>
      <c r="AD1575" s="113"/>
      <c r="AE1575" s="112"/>
      <c r="AF1575" s="112"/>
      <c r="AG1575" s="112"/>
      <c r="AH1575" s="112"/>
      <c r="AI1575" s="112"/>
      <c r="AJ1575" s="112"/>
      <c r="AK1575" s="112"/>
      <c r="AL1575" s="112"/>
    </row>
    <row r="1576" spans="13:38" x14ac:dyDescent="0.35">
      <c r="M1576" s="112"/>
      <c r="N1576" s="112"/>
      <c r="O1576" s="112"/>
      <c r="P1576" s="112"/>
      <c r="Q1576" s="112"/>
      <c r="R1576" s="112"/>
      <c r="S1576" s="112"/>
      <c r="T1576" s="112"/>
      <c r="U1576" s="112"/>
      <c r="V1576" s="112"/>
      <c r="W1576" s="113"/>
      <c r="X1576" s="113"/>
      <c r="Y1576" s="113"/>
      <c r="Z1576" s="113"/>
      <c r="AA1576" s="113"/>
      <c r="AB1576" s="113"/>
      <c r="AC1576" s="113"/>
      <c r="AD1576" s="113"/>
      <c r="AE1576" s="112"/>
      <c r="AF1576" s="112"/>
      <c r="AG1576" s="112"/>
      <c r="AH1576" s="112"/>
      <c r="AI1576" s="112"/>
      <c r="AJ1576" s="112"/>
      <c r="AK1576" s="112"/>
      <c r="AL1576" s="112"/>
    </row>
    <row r="1577" spans="13:38" x14ac:dyDescent="0.35">
      <c r="M1577" s="112"/>
      <c r="N1577" s="112"/>
      <c r="O1577" s="112"/>
      <c r="P1577" s="112"/>
      <c r="Q1577" s="112"/>
      <c r="R1577" s="112"/>
      <c r="S1577" s="112"/>
      <c r="T1577" s="112"/>
      <c r="U1577" s="112"/>
      <c r="V1577" s="112"/>
      <c r="W1577" s="113"/>
      <c r="X1577" s="113"/>
      <c r="Y1577" s="113"/>
      <c r="Z1577" s="113"/>
      <c r="AA1577" s="113"/>
      <c r="AB1577" s="113"/>
      <c r="AC1577" s="113"/>
      <c r="AD1577" s="113"/>
      <c r="AE1577" s="112"/>
      <c r="AF1577" s="112"/>
      <c r="AG1577" s="112"/>
      <c r="AH1577" s="112"/>
      <c r="AI1577" s="112"/>
      <c r="AJ1577" s="112"/>
      <c r="AK1577" s="112"/>
      <c r="AL1577" s="112"/>
    </row>
    <row r="1578" spans="13:38" x14ac:dyDescent="0.35">
      <c r="M1578" s="112"/>
      <c r="N1578" s="112"/>
      <c r="O1578" s="112"/>
      <c r="P1578" s="112"/>
      <c r="Q1578" s="112"/>
      <c r="R1578" s="112"/>
      <c r="S1578" s="112"/>
      <c r="T1578" s="112"/>
      <c r="U1578" s="112"/>
      <c r="V1578" s="112"/>
      <c r="W1578" s="113"/>
      <c r="X1578" s="113"/>
      <c r="Y1578" s="113"/>
      <c r="Z1578" s="113"/>
      <c r="AA1578" s="113"/>
      <c r="AB1578" s="113"/>
      <c r="AC1578" s="113"/>
      <c r="AD1578" s="113"/>
      <c r="AE1578" s="112"/>
      <c r="AF1578" s="112"/>
      <c r="AG1578" s="112"/>
      <c r="AH1578" s="112"/>
      <c r="AI1578" s="112"/>
      <c r="AJ1578" s="112"/>
      <c r="AK1578" s="112"/>
      <c r="AL1578" s="112"/>
    </row>
    <row r="1579" spans="13:38" x14ac:dyDescent="0.35">
      <c r="M1579" s="112"/>
      <c r="N1579" s="112"/>
      <c r="O1579" s="112"/>
      <c r="P1579" s="112"/>
      <c r="Q1579" s="112"/>
      <c r="R1579" s="112"/>
      <c r="S1579" s="112"/>
      <c r="T1579" s="112"/>
      <c r="U1579" s="112"/>
      <c r="V1579" s="112"/>
      <c r="W1579" s="113"/>
      <c r="X1579" s="113"/>
      <c r="Y1579" s="113"/>
      <c r="Z1579" s="113"/>
      <c r="AA1579" s="113"/>
      <c r="AB1579" s="113"/>
      <c r="AC1579" s="113"/>
      <c r="AD1579" s="113"/>
      <c r="AE1579" s="112"/>
      <c r="AF1579" s="112"/>
      <c r="AG1579" s="112"/>
      <c r="AH1579" s="112"/>
      <c r="AI1579" s="112"/>
      <c r="AJ1579" s="112"/>
      <c r="AK1579" s="112"/>
      <c r="AL1579" s="112"/>
    </row>
    <row r="1580" spans="13:38" x14ac:dyDescent="0.35">
      <c r="M1580" s="112"/>
      <c r="N1580" s="112"/>
      <c r="O1580" s="112"/>
      <c r="P1580" s="112"/>
      <c r="Q1580" s="112"/>
      <c r="R1580" s="112"/>
      <c r="S1580" s="112"/>
      <c r="T1580" s="112"/>
      <c r="U1580" s="112"/>
      <c r="V1580" s="112"/>
      <c r="W1580" s="113"/>
      <c r="X1580" s="113"/>
      <c r="Y1580" s="113"/>
      <c r="Z1580" s="113"/>
      <c r="AA1580" s="113"/>
      <c r="AB1580" s="113"/>
      <c r="AC1580" s="113"/>
      <c r="AD1580" s="113"/>
      <c r="AE1580" s="112"/>
      <c r="AF1580" s="112"/>
      <c r="AG1580" s="112"/>
      <c r="AH1580" s="112"/>
      <c r="AI1580" s="112"/>
      <c r="AJ1580" s="112"/>
      <c r="AK1580" s="112"/>
      <c r="AL1580" s="112"/>
    </row>
    <row r="1581" spans="13:38" x14ac:dyDescent="0.35">
      <c r="M1581" s="112"/>
      <c r="N1581" s="112"/>
      <c r="O1581" s="112"/>
      <c r="P1581" s="112"/>
      <c r="Q1581" s="112"/>
      <c r="R1581" s="112"/>
      <c r="S1581" s="112"/>
      <c r="T1581" s="112"/>
      <c r="U1581" s="112"/>
      <c r="V1581" s="112"/>
      <c r="W1581" s="113"/>
      <c r="X1581" s="113"/>
      <c r="Y1581" s="113"/>
      <c r="Z1581" s="113"/>
      <c r="AA1581" s="113"/>
      <c r="AB1581" s="113"/>
      <c r="AC1581" s="113"/>
      <c r="AD1581" s="113"/>
      <c r="AE1581" s="112"/>
      <c r="AF1581" s="112"/>
      <c r="AG1581" s="112"/>
      <c r="AH1581" s="112"/>
      <c r="AI1581" s="112"/>
      <c r="AJ1581" s="112"/>
      <c r="AK1581" s="112"/>
      <c r="AL1581" s="112"/>
    </row>
    <row r="1582" spans="13:38" x14ac:dyDescent="0.35">
      <c r="M1582" s="112"/>
      <c r="N1582" s="112"/>
      <c r="O1582" s="112"/>
      <c r="P1582" s="112"/>
      <c r="Q1582" s="112"/>
      <c r="R1582" s="112"/>
      <c r="S1582" s="112"/>
      <c r="T1582" s="112"/>
      <c r="U1582" s="112"/>
      <c r="V1582" s="112"/>
      <c r="W1582" s="113"/>
      <c r="X1582" s="113"/>
      <c r="Y1582" s="113"/>
      <c r="Z1582" s="113"/>
      <c r="AA1582" s="113"/>
      <c r="AB1582" s="113"/>
      <c r="AC1582" s="113"/>
      <c r="AD1582" s="113"/>
      <c r="AE1582" s="112"/>
      <c r="AF1582" s="112"/>
      <c r="AG1582" s="112"/>
      <c r="AH1582" s="112"/>
      <c r="AI1582" s="112"/>
      <c r="AJ1582" s="112"/>
      <c r="AK1582" s="112"/>
      <c r="AL1582" s="112"/>
    </row>
    <row r="1583" spans="13:38" x14ac:dyDescent="0.35">
      <c r="M1583" s="112"/>
      <c r="N1583" s="112"/>
      <c r="O1583" s="112"/>
      <c r="P1583" s="112"/>
      <c r="Q1583" s="112"/>
      <c r="R1583" s="112"/>
      <c r="S1583" s="112"/>
      <c r="T1583" s="112"/>
      <c r="U1583" s="112"/>
      <c r="V1583" s="112"/>
      <c r="W1583" s="113"/>
      <c r="X1583" s="113"/>
      <c r="Y1583" s="113"/>
      <c r="Z1583" s="113"/>
      <c r="AA1583" s="113"/>
      <c r="AB1583" s="113"/>
      <c r="AC1583" s="113"/>
      <c r="AD1583" s="113"/>
      <c r="AE1583" s="112"/>
      <c r="AF1583" s="112"/>
      <c r="AG1583" s="112"/>
      <c r="AH1583" s="112"/>
      <c r="AI1583" s="112"/>
      <c r="AJ1583" s="112"/>
      <c r="AK1583" s="112"/>
      <c r="AL1583" s="112"/>
    </row>
    <row r="1584" spans="13:38" x14ac:dyDescent="0.35">
      <c r="M1584" s="112"/>
      <c r="N1584" s="112"/>
      <c r="O1584" s="112"/>
      <c r="P1584" s="112"/>
      <c r="Q1584" s="112"/>
      <c r="R1584" s="112"/>
      <c r="S1584" s="112"/>
      <c r="T1584" s="112"/>
      <c r="U1584" s="112"/>
      <c r="V1584" s="112"/>
      <c r="W1584" s="113"/>
      <c r="X1584" s="113"/>
      <c r="Y1584" s="113"/>
      <c r="Z1584" s="113"/>
      <c r="AA1584" s="113"/>
      <c r="AB1584" s="113"/>
      <c r="AC1584" s="113"/>
      <c r="AD1584" s="113"/>
      <c r="AE1584" s="112"/>
      <c r="AF1584" s="112"/>
      <c r="AG1584" s="112"/>
      <c r="AH1584" s="112"/>
      <c r="AI1584" s="112"/>
      <c r="AJ1584" s="112"/>
      <c r="AK1584" s="112"/>
      <c r="AL1584" s="112"/>
    </row>
    <row r="1585" spans="13:38" x14ac:dyDescent="0.35">
      <c r="M1585" s="112"/>
      <c r="N1585" s="112"/>
      <c r="O1585" s="112"/>
      <c r="P1585" s="112"/>
      <c r="Q1585" s="112"/>
      <c r="R1585" s="112"/>
      <c r="S1585" s="112"/>
      <c r="T1585" s="112"/>
      <c r="U1585" s="112"/>
      <c r="V1585" s="112"/>
      <c r="W1585" s="113"/>
      <c r="X1585" s="113"/>
      <c r="Y1585" s="113"/>
      <c r="Z1585" s="113"/>
      <c r="AA1585" s="113"/>
      <c r="AB1585" s="113"/>
      <c r="AC1585" s="113"/>
      <c r="AD1585" s="113"/>
      <c r="AE1585" s="112"/>
      <c r="AF1585" s="112"/>
      <c r="AG1585" s="112"/>
      <c r="AH1585" s="112"/>
      <c r="AI1585" s="112"/>
      <c r="AJ1585" s="112"/>
      <c r="AK1585" s="112"/>
      <c r="AL1585" s="112"/>
    </row>
    <row r="1586" spans="13:38" x14ac:dyDescent="0.35">
      <c r="M1586" s="112"/>
      <c r="N1586" s="112"/>
      <c r="O1586" s="112"/>
      <c r="P1586" s="112"/>
      <c r="Q1586" s="112"/>
      <c r="R1586" s="112"/>
      <c r="S1586" s="112"/>
      <c r="T1586" s="112"/>
      <c r="U1586" s="112"/>
      <c r="V1586" s="112"/>
      <c r="W1586" s="113"/>
      <c r="X1586" s="113"/>
      <c r="Y1586" s="113"/>
      <c r="Z1586" s="113"/>
      <c r="AA1586" s="113"/>
      <c r="AB1586" s="113"/>
      <c r="AC1586" s="113"/>
      <c r="AD1586" s="113"/>
      <c r="AE1586" s="112"/>
      <c r="AF1586" s="112"/>
      <c r="AG1586" s="112"/>
      <c r="AH1586" s="112"/>
      <c r="AI1586" s="112"/>
      <c r="AJ1586" s="112"/>
      <c r="AK1586" s="112"/>
      <c r="AL1586" s="112"/>
    </row>
    <row r="1587" spans="13:38" x14ac:dyDescent="0.35">
      <c r="M1587" s="112"/>
      <c r="N1587" s="112"/>
      <c r="O1587" s="112"/>
      <c r="P1587" s="112"/>
      <c r="Q1587" s="112"/>
      <c r="R1587" s="112"/>
      <c r="S1587" s="112"/>
      <c r="T1587" s="112"/>
      <c r="U1587" s="112"/>
      <c r="V1587" s="112"/>
      <c r="W1587" s="113"/>
      <c r="X1587" s="113"/>
      <c r="Y1587" s="113"/>
      <c r="Z1587" s="113"/>
      <c r="AA1587" s="113"/>
      <c r="AB1587" s="113"/>
      <c r="AC1587" s="113"/>
      <c r="AD1587" s="113"/>
      <c r="AE1587" s="112"/>
      <c r="AF1587" s="112"/>
      <c r="AG1587" s="112"/>
      <c r="AH1587" s="112"/>
      <c r="AI1587" s="112"/>
      <c r="AJ1587" s="112"/>
      <c r="AK1587" s="112"/>
      <c r="AL1587" s="112"/>
    </row>
    <row r="1588" spans="13:38" x14ac:dyDescent="0.35">
      <c r="M1588" s="112"/>
      <c r="N1588" s="112"/>
      <c r="O1588" s="112"/>
      <c r="P1588" s="112"/>
      <c r="Q1588" s="112"/>
      <c r="R1588" s="112"/>
      <c r="S1588" s="112"/>
      <c r="T1588" s="112"/>
      <c r="U1588" s="112"/>
      <c r="V1588" s="112"/>
      <c r="W1588" s="113"/>
      <c r="X1588" s="113"/>
      <c r="Y1588" s="113"/>
      <c r="Z1588" s="113"/>
      <c r="AA1588" s="113"/>
      <c r="AB1588" s="113"/>
      <c r="AC1588" s="113"/>
      <c r="AD1588" s="113"/>
      <c r="AE1588" s="112"/>
      <c r="AF1588" s="112"/>
      <c r="AG1588" s="112"/>
      <c r="AH1588" s="112"/>
      <c r="AI1588" s="112"/>
      <c r="AJ1588" s="112"/>
      <c r="AK1588" s="112"/>
      <c r="AL1588" s="112"/>
    </row>
    <row r="1589" spans="13:38" x14ac:dyDescent="0.35">
      <c r="M1589" s="112"/>
      <c r="N1589" s="112"/>
      <c r="O1589" s="112"/>
      <c r="P1589" s="112"/>
      <c r="Q1589" s="112"/>
      <c r="R1589" s="112"/>
      <c r="S1589" s="112"/>
      <c r="T1589" s="112"/>
      <c r="U1589" s="112"/>
      <c r="V1589" s="112"/>
      <c r="W1589" s="113"/>
      <c r="X1589" s="113"/>
      <c r="Y1589" s="113"/>
      <c r="Z1589" s="113"/>
      <c r="AA1589" s="113"/>
      <c r="AB1589" s="113"/>
      <c r="AC1589" s="113"/>
      <c r="AD1589" s="113"/>
      <c r="AE1589" s="112"/>
      <c r="AF1589" s="112"/>
      <c r="AG1589" s="112"/>
      <c r="AH1589" s="112"/>
      <c r="AI1589" s="112"/>
      <c r="AJ1589" s="112"/>
      <c r="AK1589" s="112"/>
      <c r="AL1589" s="112"/>
    </row>
    <row r="1590" spans="13:38" x14ac:dyDescent="0.35">
      <c r="M1590" s="112"/>
      <c r="N1590" s="112"/>
      <c r="O1590" s="112"/>
      <c r="P1590" s="112"/>
      <c r="Q1590" s="112"/>
      <c r="R1590" s="112"/>
      <c r="S1590" s="112"/>
      <c r="T1590" s="112"/>
      <c r="U1590" s="112"/>
      <c r="V1590" s="112"/>
      <c r="W1590" s="113"/>
      <c r="X1590" s="113"/>
      <c r="Y1590" s="113"/>
      <c r="Z1590" s="113"/>
      <c r="AA1590" s="113"/>
      <c r="AB1590" s="113"/>
      <c r="AC1590" s="113"/>
      <c r="AD1590" s="113"/>
      <c r="AE1590" s="112"/>
      <c r="AF1590" s="112"/>
      <c r="AG1590" s="112"/>
      <c r="AH1590" s="112"/>
      <c r="AI1590" s="112"/>
      <c r="AJ1590" s="112"/>
      <c r="AK1590" s="112"/>
      <c r="AL1590" s="112"/>
    </row>
    <row r="1591" spans="13:38" x14ac:dyDescent="0.35">
      <c r="M1591" s="112"/>
      <c r="N1591" s="112"/>
      <c r="O1591" s="112"/>
      <c r="P1591" s="112"/>
      <c r="Q1591" s="112"/>
      <c r="R1591" s="112"/>
      <c r="S1591" s="112"/>
      <c r="T1591" s="112"/>
      <c r="U1591" s="112"/>
      <c r="V1591" s="112"/>
      <c r="W1591" s="113"/>
      <c r="X1591" s="113"/>
      <c r="Y1591" s="113"/>
      <c r="Z1591" s="113"/>
      <c r="AA1591" s="113"/>
      <c r="AB1591" s="113"/>
      <c r="AC1591" s="113"/>
      <c r="AD1591" s="113"/>
      <c r="AE1591" s="112"/>
      <c r="AF1591" s="112"/>
      <c r="AG1591" s="112"/>
      <c r="AH1591" s="112"/>
      <c r="AI1591" s="112"/>
      <c r="AJ1591" s="112"/>
      <c r="AK1591" s="112"/>
      <c r="AL1591" s="112"/>
    </row>
    <row r="1592" spans="13:38" x14ac:dyDescent="0.35">
      <c r="M1592" s="112"/>
      <c r="N1592" s="112"/>
      <c r="O1592" s="112"/>
      <c r="P1592" s="112"/>
      <c r="Q1592" s="112"/>
      <c r="R1592" s="112"/>
      <c r="S1592" s="112"/>
      <c r="T1592" s="112"/>
      <c r="U1592" s="112"/>
      <c r="V1592" s="112"/>
      <c r="W1592" s="113"/>
      <c r="X1592" s="113"/>
      <c r="Y1592" s="113"/>
      <c r="Z1592" s="113"/>
      <c r="AA1592" s="113"/>
      <c r="AB1592" s="113"/>
      <c r="AC1592" s="113"/>
      <c r="AD1592" s="113"/>
      <c r="AE1592" s="112"/>
      <c r="AF1592" s="112"/>
      <c r="AG1592" s="112"/>
      <c r="AH1592" s="112"/>
      <c r="AI1592" s="112"/>
      <c r="AJ1592" s="112"/>
      <c r="AK1592" s="112"/>
      <c r="AL1592" s="112"/>
    </row>
    <row r="1593" spans="13:38" x14ac:dyDescent="0.35">
      <c r="M1593" s="112"/>
      <c r="N1593" s="112"/>
      <c r="O1593" s="112"/>
      <c r="P1593" s="112"/>
      <c r="Q1593" s="112"/>
      <c r="R1593" s="112"/>
      <c r="S1593" s="112"/>
      <c r="T1593" s="112"/>
      <c r="U1593" s="112"/>
      <c r="V1593" s="112"/>
      <c r="W1593" s="113"/>
      <c r="X1593" s="113"/>
      <c r="Y1593" s="113"/>
      <c r="Z1593" s="113"/>
      <c r="AA1593" s="113"/>
      <c r="AB1593" s="113"/>
      <c r="AC1593" s="113"/>
      <c r="AD1593" s="113"/>
      <c r="AE1593" s="112"/>
      <c r="AF1593" s="112"/>
      <c r="AG1593" s="112"/>
      <c r="AH1593" s="112"/>
      <c r="AI1593" s="112"/>
      <c r="AJ1593" s="112"/>
      <c r="AK1593" s="112"/>
      <c r="AL1593" s="112"/>
    </row>
    <row r="1594" spans="13:38" x14ac:dyDescent="0.35">
      <c r="M1594" s="112"/>
      <c r="N1594" s="112"/>
      <c r="O1594" s="112"/>
      <c r="P1594" s="112"/>
      <c r="Q1594" s="112"/>
      <c r="R1594" s="112"/>
      <c r="S1594" s="112"/>
      <c r="T1594" s="112"/>
      <c r="U1594" s="112"/>
      <c r="V1594" s="112"/>
      <c r="W1594" s="113"/>
      <c r="X1594" s="113"/>
      <c r="Y1594" s="113"/>
      <c r="Z1594" s="113"/>
      <c r="AA1594" s="113"/>
      <c r="AB1594" s="113"/>
      <c r="AC1594" s="113"/>
      <c r="AD1594" s="113"/>
      <c r="AE1594" s="112"/>
      <c r="AF1594" s="112"/>
      <c r="AG1594" s="112"/>
      <c r="AH1594" s="112"/>
      <c r="AI1594" s="112"/>
      <c r="AJ1594" s="112"/>
      <c r="AK1594" s="112"/>
      <c r="AL1594" s="112"/>
    </row>
    <row r="1595" spans="13:38" x14ac:dyDescent="0.35">
      <c r="M1595" s="112"/>
      <c r="N1595" s="112"/>
      <c r="O1595" s="112"/>
      <c r="P1595" s="112"/>
      <c r="Q1595" s="112"/>
      <c r="R1595" s="112"/>
      <c r="S1595" s="112"/>
      <c r="T1595" s="112"/>
      <c r="U1595" s="112"/>
      <c r="V1595" s="112"/>
      <c r="W1595" s="113"/>
      <c r="X1595" s="113"/>
      <c r="Y1595" s="113"/>
      <c r="Z1595" s="113"/>
      <c r="AA1595" s="113"/>
      <c r="AB1595" s="113"/>
      <c r="AC1595" s="113"/>
      <c r="AD1595" s="113"/>
      <c r="AE1595" s="112"/>
      <c r="AF1595" s="112"/>
      <c r="AG1595" s="112"/>
      <c r="AH1595" s="112"/>
      <c r="AI1595" s="112"/>
      <c r="AJ1595" s="112"/>
      <c r="AK1595" s="112"/>
      <c r="AL1595" s="112"/>
    </row>
    <row r="1596" spans="13:38" x14ac:dyDescent="0.35">
      <c r="M1596" s="112"/>
      <c r="N1596" s="112"/>
      <c r="O1596" s="112"/>
      <c r="P1596" s="112"/>
      <c r="Q1596" s="112"/>
      <c r="R1596" s="112"/>
      <c r="S1596" s="112"/>
      <c r="T1596" s="112"/>
      <c r="U1596" s="112"/>
      <c r="V1596" s="112"/>
      <c r="W1596" s="113"/>
      <c r="X1596" s="113"/>
      <c r="Y1596" s="113"/>
      <c r="Z1596" s="113"/>
      <c r="AA1596" s="113"/>
      <c r="AB1596" s="113"/>
      <c r="AC1596" s="113"/>
      <c r="AD1596" s="113"/>
      <c r="AE1596" s="112"/>
      <c r="AF1596" s="112"/>
      <c r="AG1596" s="112"/>
      <c r="AH1596" s="112"/>
      <c r="AI1596" s="112"/>
      <c r="AJ1596" s="112"/>
      <c r="AK1596" s="112"/>
      <c r="AL1596" s="112"/>
    </row>
    <row r="1597" spans="13:38" x14ac:dyDescent="0.35">
      <c r="M1597" s="112"/>
      <c r="N1597" s="112"/>
      <c r="O1597" s="112"/>
      <c r="P1597" s="112"/>
      <c r="Q1597" s="112"/>
      <c r="R1597" s="112"/>
      <c r="S1597" s="112"/>
      <c r="T1597" s="112"/>
      <c r="U1597" s="112"/>
      <c r="V1597" s="112"/>
      <c r="W1597" s="113"/>
      <c r="X1597" s="113"/>
      <c r="Y1597" s="113"/>
      <c r="Z1597" s="113"/>
      <c r="AA1597" s="113"/>
      <c r="AB1597" s="113"/>
      <c r="AC1597" s="113"/>
      <c r="AD1597" s="113"/>
      <c r="AE1597" s="112"/>
      <c r="AF1597" s="112"/>
      <c r="AG1597" s="112"/>
      <c r="AH1597" s="112"/>
      <c r="AI1597" s="112"/>
      <c r="AJ1597" s="112"/>
      <c r="AK1597" s="112"/>
      <c r="AL1597" s="112"/>
    </row>
    <row r="1598" spans="13:38" x14ac:dyDescent="0.35">
      <c r="M1598" s="112"/>
      <c r="N1598" s="112"/>
      <c r="O1598" s="112"/>
      <c r="P1598" s="112"/>
      <c r="Q1598" s="112"/>
      <c r="R1598" s="112"/>
      <c r="S1598" s="112"/>
      <c r="T1598" s="112"/>
      <c r="U1598" s="112"/>
      <c r="V1598" s="112"/>
      <c r="W1598" s="113"/>
      <c r="X1598" s="113"/>
      <c r="Y1598" s="113"/>
      <c r="Z1598" s="113"/>
      <c r="AA1598" s="113"/>
      <c r="AB1598" s="113"/>
      <c r="AC1598" s="113"/>
      <c r="AD1598" s="113"/>
      <c r="AE1598" s="112"/>
      <c r="AF1598" s="112"/>
      <c r="AG1598" s="112"/>
      <c r="AH1598" s="112"/>
      <c r="AI1598" s="112"/>
      <c r="AJ1598" s="112"/>
      <c r="AK1598" s="112"/>
      <c r="AL1598" s="112"/>
    </row>
    <row r="1599" spans="13:38" x14ac:dyDescent="0.35">
      <c r="M1599" s="112"/>
      <c r="N1599" s="112"/>
      <c r="O1599" s="112"/>
      <c r="P1599" s="112"/>
      <c r="Q1599" s="112"/>
      <c r="R1599" s="112"/>
      <c r="S1599" s="112"/>
      <c r="T1599" s="112"/>
      <c r="U1599" s="112"/>
      <c r="V1599" s="112"/>
      <c r="W1599" s="113"/>
      <c r="X1599" s="113"/>
      <c r="Y1599" s="113"/>
      <c r="Z1599" s="113"/>
      <c r="AA1599" s="113"/>
      <c r="AB1599" s="113"/>
      <c r="AC1599" s="113"/>
      <c r="AD1599" s="113"/>
      <c r="AE1599" s="112"/>
      <c r="AF1599" s="112"/>
      <c r="AG1599" s="112"/>
      <c r="AH1599" s="112"/>
      <c r="AI1599" s="112"/>
      <c r="AJ1599" s="112"/>
      <c r="AK1599" s="112"/>
      <c r="AL1599" s="112"/>
    </row>
    <row r="1600" spans="13:38" x14ac:dyDescent="0.35">
      <c r="M1600" s="112"/>
      <c r="N1600" s="112"/>
      <c r="O1600" s="112"/>
      <c r="P1600" s="112"/>
      <c r="Q1600" s="112"/>
      <c r="R1600" s="112"/>
      <c r="S1600" s="112"/>
      <c r="T1600" s="112"/>
      <c r="U1600" s="112"/>
      <c r="V1600" s="112"/>
      <c r="W1600" s="113"/>
      <c r="X1600" s="113"/>
      <c r="Y1600" s="113"/>
      <c r="Z1600" s="113"/>
      <c r="AA1600" s="113"/>
      <c r="AB1600" s="113"/>
      <c r="AC1600" s="113"/>
      <c r="AD1600" s="113"/>
      <c r="AE1600" s="112"/>
      <c r="AF1600" s="112"/>
      <c r="AG1600" s="112"/>
      <c r="AH1600" s="112"/>
      <c r="AI1600" s="112"/>
      <c r="AJ1600" s="112"/>
      <c r="AK1600" s="112"/>
      <c r="AL1600" s="112"/>
    </row>
    <row r="1601" spans="13:38" x14ac:dyDescent="0.35">
      <c r="M1601" s="112"/>
      <c r="N1601" s="112"/>
      <c r="O1601" s="112"/>
      <c r="P1601" s="112"/>
      <c r="Q1601" s="112"/>
      <c r="R1601" s="112"/>
      <c r="S1601" s="112"/>
      <c r="T1601" s="112"/>
      <c r="U1601" s="112"/>
      <c r="V1601" s="112"/>
      <c r="W1601" s="113"/>
      <c r="X1601" s="113"/>
      <c r="Y1601" s="113"/>
      <c r="Z1601" s="113"/>
      <c r="AA1601" s="113"/>
      <c r="AB1601" s="113"/>
      <c r="AC1601" s="113"/>
      <c r="AD1601" s="113"/>
      <c r="AE1601" s="112"/>
      <c r="AF1601" s="112"/>
      <c r="AG1601" s="112"/>
      <c r="AH1601" s="112"/>
      <c r="AI1601" s="112"/>
      <c r="AJ1601" s="112"/>
      <c r="AK1601" s="112"/>
      <c r="AL1601" s="112"/>
    </row>
    <row r="1602" spans="13:38" x14ac:dyDescent="0.35">
      <c r="M1602" s="112"/>
      <c r="N1602" s="112"/>
      <c r="O1602" s="112"/>
      <c r="P1602" s="112"/>
      <c r="Q1602" s="112"/>
      <c r="R1602" s="112"/>
      <c r="S1602" s="112"/>
      <c r="T1602" s="112"/>
      <c r="U1602" s="112"/>
      <c r="V1602" s="112"/>
      <c r="W1602" s="113"/>
      <c r="X1602" s="113"/>
      <c r="Y1602" s="113"/>
      <c r="Z1602" s="113"/>
      <c r="AA1602" s="113"/>
      <c r="AB1602" s="113"/>
      <c r="AC1602" s="113"/>
      <c r="AD1602" s="113"/>
      <c r="AE1602" s="112"/>
      <c r="AF1602" s="112"/>
      <c r="AG1602" s="112"/>
      <c r="AH1602" s="112"/>
      <c r="AI1602" s="112"/>
      <c r="AJ1602" s="112"/>
      <c r="AK1602" s="112"/>
      <c r="AL1602" s="112"/>
    </row>
    <row r="1603" spans="13:38" x14ac:dyDescent="0.35">
      <c r="M1603" s="112"/>
      <c r="N1603" s="112"/>
      <c r="O1603" s="112"/>
      <c r="P1603" s="112"/>
      <c r="Q1603" s="112"/>
      <c r="R1603" s="112"/>
      <c r="S1603" s="112"/>
      <c r="T1603" s="112"/>
      <c r="U1603" s="112"/>
      <c r="V1603" s="112"/>
      <c r="W1603" s="113"/>
      <c r="X1603" s="113"/>
      <c r="Y1603" s="113"/>
      <c r="Z1603" s="113"/>
      <c r="AA1603" s="113"/>
      <c r="AB1603" s="113"/>
      <c r="AC1603" s="113"/>
      <c r="AD1603" s="113"/>
      <c r="AE1603" s="112"/>
      <c r="AF1603" s="112"/>
      <c r="AG1603" s="112"/>
      <c r="AH1603" s="112"/>
      <c r="AI1603" s="112"/>
      <c r="AJ1603" s="112"/>
      <c r="AK1603" s="112"/>
      <c r="AL1603" s="112"/>
    </row>
    <row r="1604" spans="13:38" x14ac:dyDescent="0.35">
      <c r="M1604" s="112"/>
      <c r="N1604" s="112"/>
      <c r="O1604" s="112"/>
      <c r="P1604" s="112"/>
      <c r="Q1604" s="112"/>
      <c r="R1604" s="112"/>
      <c r="S1604" s="112"/>
      <c r="T1604" s="112"/>
      <c r="U1604" s="112"/>
      <c r="V1604" s="112"/>
      <c r="W1604" s="113"/>
      <c r="X1604" s="113"/>
      <c r="Y1604" s="113"/>
      <c r="Z1604" s="113"/>
      <c r="AA1604" s="113"/>
      <c r="AB1604" s="113"/>
      <c r="AC1604" s="113"/>
      <c r="AD1604" s="113"/>
      <c r="AE1604" s="112"/>
      <c r="AF1604" s="112"/>
      <c r="AG1604" s="112"/>
      <c r="AH1604" s="112"/>
      <c r="AI1604" s="112"/>
      <c r="AJ1604" s="112"/>
      <c r="AK1604" s="112"/>
      <c r="AL1604" s="112"/>
    </row>
    <row r="1605" spans="13:38" x14ac:dyDescent="0.35">
      <c r="M1605" s="112"/>
      <c r="N1605" s="112"/>
      <c r="O1605" s="112"/>
      <c r="P1605" s="112"/>
      <c r="Q1605" s="112"/>
      <c r="R1605" s="112"/>
      <c r="S1605" s="112"/>
      <c r="T1605" s="112"/>
      <c r="U1605" s="112"/>
      <c r="V1605" s="112"/>
      <c r="W1605" s="113"/>
      <c r="X1605" s="113"/>
      <c r="Y1605" s="113"/>
      <c r="Z1605" s="113"/>
      <c r="AA1605" s="113"/>
      <c r="AB1605" s="113"/>
      <c r="AC1605" s="113"/>
      <c r="AD1605" s="113"/>
      <c r="AE1605" s="112"/>
      <c r="AF1605" s="112"/>
      <c r="AG1605" s="112"/>
      <c r="AH1605" s="112"/>
      <c r="AI1605" s="112"/>
      <c r="AJ1605" s="112"/>
      <c r="AK1605" s="112"/>
      <c r="AL1605" s="112"/>
    </row>
    <row r="1606" spans="13:38" x14ac:dyDescent="0.35">
      <c r="M1606" s="112"/>
      <c r="N1606" s="112"/>
      <c r="O1606" s="112"/>
      <c r="P1606" s="112"/>
      <c r="Q1606" s="112"/>
      <c r="R1606" s="112"/>
      <c r="S1606" s="112"/>
      <c r="T1606" s="112"/>
      <c r="U1606" s="112"/>
      <c r="V1606" s="112"/>
      <c r="W1606" s="113"/>
      <c r="X1606" s="113"/>
      <c r="Y1606" s="113"/>
      <c r="Z1606" s="113"/>
      <c r="AA1606" s="113"/>
      <c r="AB1606" s="113"/>
      <c r="AC1606" s="113"/>
      <c r="AD1606" s="113"/>
      <c r="AE1606" s="112"/>
      <c r="AF1606" s="112"/>
      <c r="AG1606" s="112"/>
      <c r="AH1606" s="112"/>
      <c r="AI1606" s="112"/>
      <c r="AJ1606" s="112"/>
      <c r="AK1606" s="112"/>
      <c r="AL1606" s="112"/>
    </row>
    <row r="1607" spans="13:38" x14ac:dyDescent="0.35">
      <c r="M1607" s="112"/>
      <c r="N1607" s="112"/>
      <c r="O1607" s="112"/>
      <c r="P1607" s="112"/>
      <c r="Q1607" s="112"/>
      <c r="R1607" s="112"/>
      <c r="S1607" s="112"/>
      <c r="T1607" s="112"/>
      <c r="U1607" s="112"/>
      <c r="V1607" s="112"/>
      <c r="W1607" s="113"/>
      <c r="X1607" s="113"/>
      <c r="Y1607" s="113"/>
      <c r="Z1607" s="113"/>
      <c r="AA1607" s="113"/>
      <c r="AB1607" s="113"/>
      <c r="AC1607" s="113"/>
      <c r="AD1607" s="113"/>
      <c r="AE1607" s="112"/>
      <c r="AF1607" s="112"/>
      <c r="AG1607" s="112"/>
      <c r="AH1607" s="112"/>
      <c r="AI1607" s="112"/>
      <c r="AJ1607" s="112"/>
      <c r="AK1607" s="112"/>
      <c r="AL1607" s="112"/>
    </row>
    <row r="1608" spans="13:38" x14ac:dyDescent="0.35">
      <c r="M1608" s="112"/>
      <c r="N1608" s="112"/>
      <c r="O1608" s="112"/>
      <c r="P1608" s="112"/>
      <c r="Q1608" s="112"/>
      <c r="R1608" s="112"/>
      <c r="S1608" s="112"/>
      <c r="T1608" s="112"/>
      <c r="U1608" s="112"/>
      <c r="V1608" s="112"/>
      <c r="W1608" s="113"/>
      <c r="X1608" s="113"/>
      <c r="Y1608" s="113"/>
      <c r="Z1608" s="113"/>
      <c r="AA1608" s="113"/>
      <c r="AB1608" s="113"/>
      <c r="AC1608" s="113"/>
      <c r="AD1608" s="113"/>
      <c r="AE1608" s="112"/>
      <c r="AF1608" s="112"/>
      <c r="AG1608" s="112"/>
      <c r="AH1608" s="112"/>
      <c r="AI1608" s="112"/>
      <c r="AJ1608" s="112"/>
      <c r="AK1608" s="112"/>
      <c r="AL1608" s="112"/>
    </row>
    <row r="1609" spans="13:38" x14ac:dyDescent="0.35">
      <c r="M1609" s="112"/>
      <c r="N1609" s="112"/>
      <c r="O1609" s="112"/>
      <c r="P1609" s="112"/>
      <c r="Q1609" s="112"/>
      <c r="R1609" s="112"/>
      <c r="S1609" s="112"/>
      <c r="T1609" s="112"/>
      <c r="U1609" s="112"/>
      <c r="V1609" s="112"/>
      <c r="W1609" s="113"/>
      <c r="X1609" s="113"/>
      <c r="Y1609" s="113"/>
      <c r="Z1609" s="113"/>
      <c r="AA1609" s="113"/>
      <c r="AB1609" s="113"/>
      <c r="AC1609" s="113"/>
      <c r="AD1609" s="113"/>
      <c r="AE1609" s="112"/>
      <c r="AF1609" s="112"/>
      <c r="AG1609" s="112"/>
      <c r="AH1609" s="112"/>
      <c r="AI1609" s="112"/>
      <c r="AJ1609" s="112"/>
      <c r="AK1609" s="112"/>
      <c r="AL1609" s="112"/>
    </row>
    <row r="1610" spans="13:38" x14ac:dyDescent="0.35">
      <c r="M1610" s="112"/>
      <c r="N1610" s="112"/>
      <c r="O1610" s="112"/>
      <c r="P1610" s="112"/>
      <c r="Q1610" s="112"/>
      <c r="R1610" s="112"/>
      <c r="S1610" s="112"/>
      <c r="T1610" s="112"/>
      <c r="U1610" s="112"/>
      <c r="V1610" s="112"/>
      <c r="W1610" s="113"/>
      <c r="X1610" s="113"/>
      <c r="Y1610" s="113"/>
      <c r="Z1610" s="113"/>
      <c r="AA1610" s="113"/>
      <c r="AB1610" s="113"/>
      <c r="AC1610" s="113"/>
      <c r="AD1610" s="113"/>
      <c r="AE1610" s="112"/>
      <c r="AF1610" s="112"/>
      <c r="AG1610" s="112"/>
      <c r="AH1610" s="112"/>
      <c r="AI1610" s="112"/>
      <c r="AJ1610" s="112"/>
      <c r="AK1610" s="112"/>
      <c r="AL1610" s="112"/>
    </row>
    <row r="1611" spans="13:38" x14ac:dyDescent="0.35">
      <c r="M1611" s="112"/>
      <c r="N1611" s="112"/>
      <c r="O1611" s="112"/>
      <c r="P1611" s="112"/>
      <c r="Q1611" s="112"/>
      <c r="R1611" s="112"/>
      <c r="S1611" s="112"/>
      <c r="T1611" s="112"/>
      <c r="U1611" s="112"/>
      <c r="V1611" s="112"/>
      <c r="W1611" s="113"/>
      <c r="X1611" s="113"/>
      <c r="Y1611" s="113"/>
      <c r="Z1611" s="113"/>
      <c r="AA1611" s="113"/>
      <c r="AB1611" s="113"/>
      <c r="AC1611" s="113"/>
      <c r="AD1611" s="113"/>
      <c r="AE1611" s="112"/>
      <c r="AF1611" s="112"/>
      <c r="AG1611" s="112"/>
      <c r="AH1611" s="112"/>
      <c r="AI1611" s="112"/>
      <c r="AJ1611" s="112"/>
      <c r="AK1611" s="112"/>
      <c r="AL1611" s="112"/>
    </row>
    <row r="1612" spans="13:38" x14ac:dyDescent="0.35">
      <c r="M1612" s="112"/>
      <c r="N1612" s="112"/>
      <c r="O1612" s="112"/>
      <c r="P1612" s="112"/>
      <c r="Q1612" s="112"/>
      <c r="R1612" s="112"/>
      <c r="S1612" s="112"/>
      <c r="T1612" s="112"/>
      <c r="U1612" s="112"/>
      <c r="V1612" s="112"/>
      <c r="W1612" s="113"/>
      <c r="X1612" s="113"/>
      <c r="Y1612" s="113"/>
      <c r="Z1612" s="113"/>
      <c r="AA1612" s="113"/>
      <c r="AB1612" s="113"/>
      <c r="AC1612" s="113"/>
      <c r="AD1612" s="113"/>
      <c r="AE1612" s="112"/>
      <c r="AF1612" s="112"/>
      <c r="AG1612" s="112"/>
      <c r="AH1612" s="112"/>
      <c r="AI1612" s="112"/>
      <c r="AJ1612" s="112"/>
      <c r="AK1612" s="112"/>
      <c r="AL1612" s="112"/>
    </row>
    <row r="1613" spans="13:38" x14ac:dyDescent="0.35">
      <c r="M1613" s="112"/>
      <c r="N1613" s="112"/>
      <c r="O1613" s="112"/>
      <c r="P1613" s="112"/>
      <c r="Q1613" s="112"/>
      <c r="R1613" s="112"/>
      <c r="S1613" s="112"/>
      <c r="T1613" s="112"/>
      <c r="U1613" s="112"/>
      <c r="V1613" s="112"/>
      <c r="W1613" s="113"/>
      <c r="X1613" s="113"/>
      <c r="Y1613" s="113"/>
      <c r="Z1613" s="113"/>
      <c r="AA1613" s="113"/>
      <c r="AB1613" s="113"/>
      <c r="AC1613" s="113"/>
      <c r="AD1613" s="113"/>
      <c r="AE1613" s="112"/>
      <c r="AF1613" s="112"/>
      <c r="AG1613" s="112"/>
      <c r="AH1613" s="112"/>
      <c r="AI1613" s="112"/>
      <c r="AJ1613" s="112"/>
      <c r="AK1613" s="112"/>
      <c r="AL1613" s="112"/>
    </row>
    <row r="1614" spans="13:38" x14ac:dyDescent="0.35">
      <c r="M1614" s="112"/>
      <c r="N1614" s="112"/>
      <c r="O1614" s="112"/>
      <c r="P1614" s="112"/>
      <c r="Q1614" s="112"/>
      <c r="R1614" s="112"/>
      <c r="S1614" s="112"/>
      <c r="T1614" s="112"/>
      <c r="U1614" s="112"/>
      <c r="V1614" s="112"/>
      <c r="W1614" s="113"/>
      <c r="X1614" s="113"/>
      <c r="Y1614" s="113"/>
      <c r="Z1614" s="113"/>
      <c r="AA1614" s="113"/>
      <c r="AB1614" s="113"/>
      <c r="AC1614" s="113"/>
      <c r="AD1614" s="113"/>
      <c r="AE1614" s="112"/>
      <c r="AF1614" s="112"/>
      <c r="AG1614" s="112"/>
      <c r="AH1614" s="112"/>
      <c r="AI1614" s="112"/>
      <c r="AJ1614" s="112"/>
      <c r="AK1614" s="112"/>
      <c r="AL1614" s="112"/>
    </row>
    <row r="1615" spans="13:38" x14ac:dyDescent="0.35">
      <c r="M1615" s="112"/>
      <c r="N1615" s="112"/>
      <c r="O1615" s="112"/>
      <c r="P1615" s="112"/>
      <c r="Q1615" s="112"/>
      <c r="R1615" s="112"/>
      <c r="S1615" s="112"/>
      <c r="T1615" s="112"/>
      <c r="U1615" s="112"/>
      <c r="V1615" s="112"/>
      <c r="W1615" s="113"/>
      <c r="X1615" s="113"/>
      <c r="Y1615" s="113"/>
      <c r="Z1615" s="113"/>
      <c r="AA1615" s="113"/>
      <c r="AB1615" s="113"/>
      <c r="AC1615" s="113"/>
      <c r="AD1615" s="113"/>
      <c r="AE1615" s="112"/>
      <c r="AF1615" s="112"/>
      <c r="AG1615" s="112"/>
      <c r="AH1615" s="112"/>
      <c r="AI1615" s="112"/>
      <c r="AJ1615" s="112"/>
      <c r="AK1615" s="112"/>
      <c r="AL1615" s="112"/>
    </row>
    <row r="1616" spans="13:38" x14ac:dyDescent="0.35">
      <c r="M1616" s="112"/>
      <c r="N1616" s="112"/>
      <c r="O1616" s="112"/>
      <c r="P1616" s="112"/>
      <c r="Q1616" s="112"/>
      <c r="R1616" s="112"/>
      <c r="S1616" s="112"/>
      <c r="T1616" s="112"/>
      <c r="U1616" s="112"/>
      <c r="V1616" s="112"/>
      <c r="W1616" s="113"/>
      <c r="X1616" s="113"/>
      <c r="Y1616" s="113"/>
      <c r="Z1616" s="113"/>
      <c r="AA1616" s="113"/>
      <c r="AB1616" s="113"/>
      <c r="AC1616" s="113"/>
      <c r="AD1616" s="113"/>
      <c r="AE1616" s="112"/>
      <c r="AF1616" s="112"/>
      <c r="AG1616" s="112"/>
      <c r="AH1616" s="112"/>
      <c r="AI1616" s="112"/>
      <c r="AJ1616" s="112"/>
      <c r="AK1616" s="112"/>
      <c r="AL1616" s="112"/>
    </row>
    <row r="1617" spans="13:38" x14ac:dyDescent="0.35">
      <c r="M1617" s="112"/>
      <c r="N1617" s="112"/>
      <c r="O1617" s="112"/>
      <c r="P1617" s="112"/>
      <c r="Q1617" s="112"/>
      <c r="R1617" s="112"/>
      <c r="S1617" s="112"/>
      <c r="T1617" s="112"/>
      <c r="U1617" s="112"/>
      <c r="V1617" s="112"/>
      <c r="W1617" s="113"/>
      <c r="X1617" s="113"/>
      <c r="Y1617" s="113"/>
      <c r="Z1617" s="113"/>
      <c r="AA1617" s="113"/>
      <c r="AB1617" s="113"/>
      <c r="AC1617" s="113"/>
      <c r="AD1617" s="113"/>
      <c r="AE1617" s="112"/>
      <c r="AF1617" s="112"/>
      <c r="AG1617" s="112"/>
      <c r="AH1617" s="112"/>
      <c r="AI1617" s="112"/>
      <c r="AJ1617" s="112"/>
      <c r="AK1617" s="112"/>
      <c r="AL1617" s="112"/>
    </row>
    <row r="1618" spans="13:38" x14ac:dyDescent="0.35">
      <c r="M1618" s="112"/>
      <c r="N1618" s="112"/>
      <c r="O1618" s="112"/>
      <c r="P1618" s="112"/>
      <c r="Q1618" s="112"/>
      <c r="R1618" s="112"/>
      <c r="S1618" s="112"/>
      <c r="T1618" s="112"/>
      <c r="U1618" s="112"/>
      <c r="V1618" s="112"/>
      <c r="W1618" s="113"/>
      <c r="X1618" s="113"/>
      <c r="Y1618" s="113"/>
      <c r="Z1618" s="113"/>
      <c r="AA1618" s="113"/>
      <c r="AB1618" s="113"/>
      <c r="AC1618" s="113"/>
      <c r="AD1618" s="113"/>
      <c r="AE1618" s="112"/>
      <c r="AF1618" s="112"/>
      <c r="AG1618" s="112"/>
      <c r="AH1618" s="112"/>
      <c r="AI1618" s="112"/>
      <c r="AJ1618" s="112"/>
      <c r="AK1618" s="112"/>
      <c r="AL1618" s="112"/>
    </row>
    <row r="1619" spans="13:38" x14ac:dyDescent="0.35">
      <c r="M1619" s="112"/>
      <c r="N1619" s="112"/>
      <c r="O1619" s="112"/>
      <c r="P1619" s="112"/>
      <c r="Q1619" s="112"/>
      <c r="R1619" s="112"/>
      <c r="S1619" s="112"/>
      <c r="T1619" s="112"/>
      <c r="U1619" s="112"/>
      <c r="V1619" s="112"/>
      <c r="W1619" s="113"/>
      <c r="X1619" s="113"/>
      <c r="Y1619" s="113"/>
      <c r="Z1619" s="113"/>
      <c r="AA1619" s="113"/>
      <c r="AB1619" s="113"/>
      <c r="AC1619" s="113"/>
      <c r="AD1619" s="113"/>
      <c r="AE1619" s="112"/>
      <c r="AF1619" s="112"/>
      <c r="AG1619" s="112"/>
      <c r="AH1619" s="112"/>
      <c r="AI1619" s="112"/>
      <c r="AJ1619" s="112"/>
      <c r="AK1619" s="112"/>
      <c r="AL1619" s="112"/>
    </row>
    <row r="1620" spans="13:38" x14ac:dyDescent="0.35">
      <c r="M1620" s="112"/>
      <c r="N1620" s="112"/>
      <c r="O1620" s="112"/>
      <c r="P1620" s="112"/>
      <c r="Q1620" s="112"/>
      <c r="R1620" s="112"/>
      <c r="S1620" s="112"/>
      <c r="T1620" s="112"/>
      <c r="U1620" s="112"/>
      <c r="V1620" s="112"/>
      <c r="W1620" s="113"/>
      <c r="X1620" s="113"/>
      <c r="Y1620" s="113"/>
      <c r="Z1620" s="113"/>
      <c r="AA1620" s="113"/>
      <c r="AB1620" s="113"/>
      <c r="AC1620" s="113"/>
      <c r="AD1620" s="113"/>
      <c r="AE1620" s="112"/>
      <c r="AF1620" s="112"/>
      <c r="AG1620" s="112"/>
      <c r="AH1620" s="112"/>
      <c r="AI1620" s="112"/>
      <c r="AJ1620" s="112"/>
      <c r="AK1620" s="112"/>
      <c r="AL1620" s="112"/>
    </row>
    <row r="1621" spans="13:38" x14ac:dyDescent="0.35">
      <c r="M1621" s="112"/>
      <c r="N1621" s="112"/>
      <c r="O1621" s="112"/>
      <c r="P1621" s="112"/>
      <c r="Q1621" s="112"/>
      <c r="R1621" s="112"/>
      <c r="S1621" s="112"/>
      <c r="T1621" s="112"/>
      <c r="U1621" s="112"/>
      <c r="V1621" s="112"/>
      <c r="W1621" s="113"/>
      <c r="X1621" s="113"/>
      <c r="Y1621" s="113"/>
      <c r="Z1621" s="113"/>
      <c r="AA1621" s="113"/>
      <c r="AB1621" s="113"/>
      <c r="AC1621" s="113"/>
      <c r="AD1621" s="113"/>
      <c r="AE1621" s="112"/>
      <c r="AF1621" s="112"/>
      <c r="AG1621" s="112"/>
      <c r="AH1621" s="112"/>
      <c r="AI1621" s="112"/>
      <c r="AJ1621" s="112"/>
      <c r="AK1621" s="112"/>
      <c r="AL1621" s="112"/>
    </row>
    <row r="1622" spans="13:38" x14ac:dyDescent="0.35">
      <c r="M1622" s="112"/>
      <c r="N1622" s="112"/>
      <c r="O1622" s="112"/>
      <c r="P1622" s="112"/>
      <c r="Q1622" s="112"/>
      <c r="R1622" s="112"/>
      <c r="S1622" s="112"/>
      <c r="T1622" s="112"/>
      <c r="U1622" s="112"/>
      <c r="V1622" s="112"/>
      <c r="W1622" s="113"/>
      <c r="X1622" s="113"/>
      <c r="Y1622" s="113"/>
      <c r="Z1622" s="113"/>
      <c r="AA1622" s="113"/>
      <c r="AB1622" s="113"/>
      <c r="AC1622" s="113"/>
      <c r="AD1622" s="113"/>
      <c r="AE1622" s="112"/>
      <c r="AF1622" s="112"/>
      <c r="AG1622" s="112"/>
      <c r="AH1622" s="112"/>
      <c r="AI1622" s="112"/>
      <c r="AJ1622" s="112"/>
      <c r="AK1622" s="112"/>
      <c r="AL1622" s="112"/>
    </row>
    <row r="1623" spans="13:38" x14ac:dyDescent="0.35">
      <c r="M1623" s="112"/>
      <c r="N1623" s="112"/>
      <c r="O1623" s="112"/>
      <c r="P1623" s="112"/>
      <c r="Q1623" s="112"/>
      <c r="R1623" s="112"/>
      <c r="S1623" s="112"/>
      <c r="T1623" s="112"/>
      <c r="U1623" s="112"/>
      <c r="V1623" s="112"/>
      <c r="W1623" s="113"/>
      <c r="X1623" s="113"/>
      <c r="Y1623" s="113"/>
      <c r="Z1623" s="113"/>
      <c r="AA1623" s="113"/>
      <c r="AB1623" s="113"/>
      <c r="AC1623" s="113"/>
      <c r="AD1623" s="113"/>
      <c r="AE1623" s="112"/>
      <c r="AF1623" s="112"/>
      <c r="AG1623" s="112"/>
      <c r="AH1623" s="112"/>
      <c r="AI1623" s="112"/>
      <c r="AJ1623" s="112"/>
      <c r="AK1623" s="112"/>
      <c r="AL1623" s="112"/>
    </row>
    <row r="1624" spans="13:38" x14ac:dyDescent="0.35">
      <c r="M1624" s="112"/>
      <c r="N1624" s="112"/>
      <c r="O1624" s="112"/>
      <c r="P1624" s="112"/>
      <c r="Q1624" s="112"/>
      <c r="R1624" s="112"/>
      <c r="S1624" s="112"/>
      <c r="T1624" s="112"/>
      <c r="U1624" s="112"/>
      <c r="V1624" s="112"/>
      <c r="W1624" s="113"/>
      <c r="X1624" s="113"/>
      <c r="Y1624" s="113"/>
      <c r="Z1624" s="113"/>
      <c r="AA1624" s="113"/>
      <c r="AB1624" s="113"/>
      <c r="AC1624" s="113"/>
      <c r="AD1624" s="113"/>
      <c r="AE1624" s="112"/>
      <c r="AF1624" s="112"/>
      <c r="AG1624" s="112"/>
      <c r="AH1624" s="112"/>
      <c r="AI1624" s="112"/>
      <c r="AJ1624" s="112"/>
      <c r="AK1624" s="112"/>
      <c r="AL1624" s="112"/>
    </row>
    <row r="1625" spans="13:38" x14ac:dyDescent="0.35">
      <c r="M1625" s="112"/>
      <c r="N1625" s="112"/>
      <c r="O1625" s="112"/>
      <c r="P1625" s="112"/>
      <c r="Q1625" s="112"/>
      <c r="R1625" s="112"/>
      <c r="S1625" s="112"/>
      <c r="T1625" s="112"/>
      <c r="U1625" s="112"/>
      <c r="V1625" s="112"/>
      <c r="W1625" s="113"/>
      <c r="X1625" s="113"/>
      <c r="Y1625" s="113"/>
      <c r="Z1625" s="113"/>
      <c r="AA1625" s="113"/>
      <c r="AB1625" s="113"/>
      <c r="AC1625" s="113"/>
      <c r="AD1625" s="113"/>
      <c r="AE1625" s="112"/>
      <c r="AF1625" s="112"/>
      <c r="AG1625" s="112"/>
      <c r="AH1625" s="112"/>
      <c r="AI1625" s="112"/>
      <c r="AJ1625" s="112"/>
      <c r="AK1625" s="112"/>
      <c r="AL1625" s="112"/>
    </row>
    <row r="1626" spans="13:38" x14ac:dyDescent="0.35">
      <c r="M1626" s="112"/>
      <c r="N1626" s="112"/>
      <c r="O1626" s="112"/>
      <c r="P1626" s="112"/>
      <c r="Q1626" s="112"/>
      <c r="R1626" s="112"/>
      <c r="S1626" s="112"/>
      <c r="T1626" s="112"/>
      <c r="U1626" s="112"/>
      <c r="V1626" s="112"/>
      <c r="W1626" s="113"/>
      <c r="X1626" s="113"/>
      <c r="Y1626" s="113"/>
      <c r="Z1626" s="113"/>
      <c r="AA1626" s="113"/>
      <c r="AB1626" s="113"/>
      <c r="AC1626" s="113"/>
      <c r="AD1626" s="113"/>
      <c r="AE1626" s="112"/>
      <c r="AF1626" s="112"/>
      <c r="AG1626" s="112"/>
      <c r="AH1626" s="112"/>
      <c r="AI1626" s="112"/>
      <c r="AJ1626" s="112"/>
      <c r="AK1626" s="112"/>
      <c r="AL1626" s="112"/>
    </row>
    <row r="1627" spans="13:38" x14ac:dyDescent="0.35">
      <c r="M1627" s="112"/>
      <c r="N1627" s="112"/>
      <c r="O1627" s="112"/>
      <c r="P1627" s="112"/>
      <c r="Q1627" s="112"/>
      <c r="R1627" s="112"/>
      <c r="S1627" s="112"/>
      <c r="T1627" s="112"/>
      <c r="U1627" s="112"/>
      <c r="V1627" s="112"/>
      <c r="W1627" s="113"/>
      <c r="X1627" s="113"/>
      <c r="Y1627" s="113"/>
      <c r="Z1627" s="113"/>
      <c r="AA1627" s="113"/>
      <c r="AB1627" s="113"/>
      <c r="AC1627" s="113"/>
      <c r="AD1627" s="113"/>
      <c r="AE1627" s="112"/>
      <c r="AF1627" s="112"/>
      <c r="AG1627" s="112"/>
      <c r="AH1627" s="112"/>
      <c r="AI1627" s="112"/>
      <c r="AJ1627" s="112"/>
      <c r="AK1627" s="112"/>
      <c r="AL1627" s="112"/>
    </row>
    <row r="1628" spans="13:38" x14ac:dyDescent="0.35">
      <c r="M1628" s="112"/>
      <c r="N1628" s="112"/>
      <c r="O1628" s="112"/>
      <c r="P1628" s="112"/>
      <c r="Q1628" s="112"/>
      <c r="R1628" s="112"/>
      <c r="S1628" s="112"/>
      <c r="T1628" s="112"/>
      <c r="U1628" s="112"/>
      <c r="V1628" s="112"/>
      <c r="W1628" s="113"/>
      <c r="X1628" s="113"/>
      <c r="Y1628" s="113"/>
      <c r="Z1628" s="113"/>
      <c r="AA1628" s="113"/>
      <c r="AB1628" s="113"/>
      <c r="AC1628" s="113"/>
      <c r="AD1628" s="113"/>
      <c r="AE1628" s="112"/>
      <c r="AF1628" s="112"/>
      <c r="AG1628" s="112"/>
      <c r="AH1628" s="112"/>
      <c r="AI1628" s="112"/>
      <c r="AJ1628" s="112"/>
      <c r="AK1628" s="112"/>
      <c r="AL1628" s="112"/>
    </row>
    <row r="1629" spans="13:38" x14ac:dyDescent="0.35">
      <c r="M1629" s="112"/>
      <c r="N1629" s="112"/>
      <c r="O1629" s="112"/>
      <c r="P1629" s="112"/>
      <c r="Q1629" s="112"/>
      <c r="R1629" s="112"/>
      <c r="S1629" s="112"/>
      <c r="T1629" s="112"/>
      <c r="U1629" s="112"/>
      <c r="V1629" s="112"/>
      <c r="W1629" s="113"/>
      <c r="X1629" s="113"/>
      <c r="Y1629" s="113"/>
      <c r="Z1629" s="113"/>
      <c r="AA1629" s="113"/>
      <c r="AB1629" s="113"/>
      <c r="AC1629" s="113"/>
      <c r="AD1629" s="113"/>
      <c r="AE1629" s="112"/>
      <c r="AF1629" s="112"/>
      <c r="AG1629" s="112"/>
      <c r="AH1629" s="112"/>
      <c r="AI1629" s="112"/>
      <c r="AJ1629" s="112"/>
      <c r="AK1629" s="112"/>
      <c r="AL1629" s="112"/>
    </row>
    <row r="1630" spans="13:38" x14ac:dyDescent="0.35">
      <c r="M1630" s="112"/>
      <c r="N1630" s="112"/>
      <c r="O1630" s="112"/>
      <c r="P1630" s="112"/>
      <c r="Q1630" s="112"/>
      <c r="R1630" s="112"/>
      <c r="S1630" s="112"/>
      <c r="T1630" s="112"/>
      <c r="U1630" s="112"/>
      <c r="V1630" s="112"/>
      <c r="W1630" s="113"/>
      <c r="X1630" s="113"/>
      <c r="Y1630" s="113"/>
      <c r="Z1630" s="113"/>
      <c r="AA1630" s="113"/>
      <c r="AB1630" s="113"/>
      <c r="AC1630" s="113"/>
      <c r="AD1630" s="113"/>
      <c r="AE1630" s="112"/>
      <c r="AF1630" s="112"/>
      <c r="AG1630" s="112"/>
      <c r="AH1630" s="112"/>
      <c r="AI1630" s="112"/>
      <c r="AJ1630" s="112"/>
      <c r="AK1630" s="112"/>
      <c r="AL1630" s="112"/>
    </row>
    <row r="1631" spans="13:38" x14ac:dyDescent="0.35">
      <c r="M1631" s="112"/>
      <c r="N1631" s="112"/>
      <c r="O1631" s="112"/>
      <c r="P1631" s="112"/>
      <c r="Q1631" s="112"/>
      <c r="R1631" s="112"/>
      <c r="S1631" s="112"/>
      <c r="T1631" s="112"/>
      <c r="U1631" s="112"/>
      <c r="V1631" s="112"/>
      <c r="W1631" s="113"/>
      <c r="X1631" s="113"/>
      <c r="Y1631" s="113"/>
      <c r="Z1631" s="113"/>
      <c r="AA1631" s="113"/>
      <c r="AB1631" s="113"/>
      <c r="AC1631" s="113"/>
      <c r="AD1631" s="113"/>
      <c r="AE1631" s="112"/>
      <c r="AF1631" s="112"/>
      <c r="AG1631" s="112"/>
      <c r="AH1631" s="112"/>
      <c r="AI1631" s="112"/>
      <c r="AJ1631" s="112"/>
      <c r="AK1631" s="112"/>
      <c r="AL1631" s="112"/>
    </row>
    <row r="1632" spans="13:38" x14ac:dyDescent="0.35">
      <c r="M1632" s="112"/>
      <c r="N1632" s="112"/>
      <c r="O1632" s="112"/>
      <c r="P1632" s="112"/>
      <c r="Q1632" s="112"/>
      <c r="R1632" s="112"/>
      <c r="S1632" s="112"/>
      <c r="T1632" s="112"/>
      <c r="U1632" s="112"/>
      <c r="V1632" s="112"/>
      <c r="W1632" s="113"/>
      <c r="X1632" s="113"/>
      <c r="Y1632" s="113"/>
      <c r="Z1632" s="113"/>
      <c r="AA1632" s="113"/>
      <c r="AB1632" s="113"/>
      <c r="AC1632" s="113"/>
      <c r="AD1632" s="113"/>
      <c r="AE1632" s="112"/>
      <c r="AF1632" s="112"/>
      <c r="AG1632" s="112"/>
      <c r="AH1632" s="112"/>
      <c r="AI1632" s="112"/>
      <c r="AJ1632" s="112"/>
      <c r="AK1632" s="112"/>
      <c r="AL1632" s="112"/>
    </row>
    <row r="1633" spans="13:38" x14ac:dyDescent="0.35">
      <c r="M1633" s="112"/>
      <c r="N1633" s="112"/>
      <c r="O1633" s="112"/>
      <c r="P1633" s="112"/>
      <c r="Q1633" s="112"/>
      <c r="R1633" s="112"/>
      <c r="S1633" s="112"/>
      <c r="T1633" s="112"/>
      <c r="U1633" s="112"/>
      <c r="V1633" s="112"/>
      <c r="W1633" s="113"/>
      <c r="X1633" s="113"/>
      <c r="Y1633" s="113"/>
      <c r="Z1633" s="113"/>
      <c r="AA1633" s="113"/>
      <c r="AB1633" s="113"/>
      <c r="AC1633" s="113"/>
      <c r="AD1633" s="113"/>
      <c r="AE1633" s="112"/>
      <c r="AF1633" s="112"/>
      <c r="AG1633" s="112"/>
      <c r="AH1633" s="112"/>
      <c r="AI1633" s="112"/>
      <c r="AJ1633" s="112"/>
      <c r="AK1633" s="112"/>
      <c r="AL1633" s="112"/>
    </row>
    <row r="1634" spans="13:38" x14ac:dyDescent="0.35">
      <c r="M1634" s="112"/>
      <c r="N1634" s="112"/>
      <c r="O1634" s="112"/>
      <c r="P1634" s="112"/>
      <c r="Q1634" s="112"/>
      <c r="R1634" s="112"/>
      <c r="S1634" s="112"/>
      <c r="T1634" s="112"/>
      <c r="U1634" s="112"/>
      <c r="V1634" s="112"/>
      <c r="W1634" s="113"/>
      <c r="X1634" s="113"/>
      <c r="Y1634" s="113"/>
      <c r="Z1634" s="113"/>
      <c r="AA1634" s="113"/>
      <c r="AB1634" s="113"/>
      <c r="AC1634" s="113"/>
      <c r="AD1634" s="113"/>
      <c r="AE1634" s="112"/>
      <c r="AF1634" s="112"/>
      <c r="AG1634" s="112"/>
      <c r="AH1634" s="112"/>
      <c r="AI1634" s="112"/>
      <c r="AJ1634" s="112"/>
      <c r="AK1634" s="112"/>
      <c r="AL1634" s="112"/>
    </row>
    <row r="1635" spans="13:38" x14ac:dyDescent="0.35">
      <c r="M1635" s="112"/>
      <c r="N1635" s="112"/>
      <c r="O1635" s="112"/>
      <c r="P1635" s="112"/>
      <c r="Q1635" s="112"/>
      <c r="R1635" s="112"/>
      <c r="S1635" s="112"/>
      <c r="T1635" s="112"/>
      <c r="U1635" s="112"/>
      <c r="V1635" s="112"/>
      <c r="W1635" s="113"/>
      <c r="X1635" s="113"/>
      <c r="Y1635" s="113"/>
      <c r="Z1635" s="113"/>
      <c r="AA1635" s="113"/>
      <c r="AB1635" s="113"/>
      <c r="AC1635" s="113"/>
      <c r="AD1635" s="113"/>
      <c r="AE1635" s="112"/>
      <c r="AF1635" s="112"/>
      <c r="AG1635" s="112"/>
      <c r="AH1635" s="112"/>
      <c r="AI1635" s="112"/>
      <c r="AJ1635" s="112"/>
      <c r="AK1635" s="112"/>
      <c r="AL1635" s="112"/>
    </row>
    <row r="1636" spans="13:38" x14ac:dyDescent="0.35">
      <c r="M1636" s="112"/>
      <c r="N1636" s="112"/>
      <c r="O1636" s="112"/>
      <c r="P1636" s="112"/>
      <c r="Q1636" s="112"/>
      <c r="R1636" s="112"/>
      <c r="S1636" s="112"/>
      <c r="T1636" s="112"/>
      <c r="U1636" s="112"/>
      <c r="V1636" s="112"/>
      <c r="W1636" s="113"/>
      <c r="X1636" s="113"/>
      <c r="Y1636" s="113"/>
      <c r="Z1636" s="113"/>
      <c r="AA1636" s="113"/>
      <c r="AB1636" s="113"/>
      <c r="AC1636" s="113"/>
      <c r="AD1636" s="113"/>
      <c r="AE1636" s="112"/>
      <c r="AF1636" s="112"/>
      <c r="AG1636" s="112"/>
      <c r="AH1636" s="112"/>
      <c r="AI1636" s="112"/>
      <c r="AJ1636" s="112"/>
      <c r="AK1636" s="112"/>
      <c r="AL1636" s="112"/>
    </row>
    <row r="1637" spans="13:38" x14ac:dyDescent="0.35">
      <c r="M1637" s="112"/>
      <c r="N1637" s="112"/>
      <c r="O1637" s="112"/>
      <c r="P1637" s="112"/>
      <c r="Q1637" s="112"/>
      <c r="R1637" s="112"/>
      <c r="S1637" s="112"/>
      <c r="T1637" s="112"/>
      <c r="U1637" s="112"/>
      <c r="V1637" s="112"/>
      <c r="W1637" s="113"/>
      <c r="X1637" s="113"/>
      <c r="Y1637" s="113"/>
      <c r="Z1637" s="113"/>
      <c r="AA1637" s="113"/>
      <c r="AB1637" s="113"/>
      <c r="AC1637" s="113"/>
      <c r="AD1637" s="113"/>
      <c r="AE1637" s="112"/>
      <c r="AF1637" s="112"/>
      <c r="AG1637" s="112"/>
      <c r="AH1637" s="112"/>
      <c r="AI1637" s="112"/>
      <c r="AJ1637" s="112"/>
      <c r="AK1637" s="112"/>
      <c r="AL1637" s="112"/>
    </row>
    <row r="1638" spans="13:38" x14ac:dyDescent="0.35">
      <c r="M1638" s="112"/>
      <c r="N1638" s="112"/>
      <c r="O1638" s="112"/>
      <c r="P1638" s="112"/>
      <c r="Q1638" s="112"/>
      <c r="R1638" s="112"/>
      <c r="S1638" s="112"/>
      <c r="T1638" s="112"/>
      <c r="U1638" s="112"/>
      <c r="V1638" s="112"/>
      <c r="W1638" s="113"/>
      <c r="X1638" s="113"/>
      <c r="Y1638" s="113"/>
      <c r="Z1638" s="113"/>
      <c r="AA1638" s="113"/>
      <c r="AB1638" s="113"/>
      <c r="AC1638" s="113"/>
      <c r="AD1638" s="113"/>
      <c r="AE1638" s="112"/>
      <c r="AF1638" s="112"/>
      <c r="AG1638" s="112"/>
      <c r="AH1638" s="112"/>
      <c r="AI1638" s="112"/>
      <c r="AJ1638" s="112"/>
      <c r="AK1638" s="112"/>
      <c r="AL1638" s="112"/>
    </row>
    <row r="1639" spans="13:38" x14ac:dyDescent="0.35">
      <c r="M1639" s="112"/>
      <c r="N1639" s="112"/>
      <c r="O1639" s="112"/>
      <c r="P1639" s="112"/>
      <c r="Q1639" s="112"/>
      <c r="R1639" s="112"/>
      <c r="S1639" s="112"/>
      <c r="T1639" s="112"/>
      <c r="U1639" s="112"/>
      <c r="V1639" s="112"/>
      <c r="W1639" s="113"/>
      <c r="X1639" s="113"/>
      <c r="Y1639" s="113"/>
      <c r="Z1639" s="113"/>
      <c r="AA1639" s="113"/>
      <c r="AB1639" s="113"/>
      <c r="AC1639" s="113"/>
      <c r="AD1639" s="113"/>
      <c r="AE1639" s="112"/>
      <c r="AF1639" s="112"/>
      <c r="AG1639" s="112"/>
      <c r="AH1639" s="112"/>
      <c r="AI1639" s="112"/>
      <c r="AJ1639" s="112"/>
      <c r="AK1639" s="112"/>
      <c r="AL1639" s="112"/>
    </row>
    <row r="1640" spans="13:38" x14ac:dyDescent="0.35">
      <c r="M1640" s="112"/>
      <c r="N1640" s="112"/>
      <c r="O1640" s="112"/>
      <c r="P1640" s="112"/>
      <c r="Q1640" s="112"/>
      <c r="R1640" s="112"/>
      <c r="S1640" s="112"/>
      <c r="T1640" s="112"/>
      <c r="U1640" s="112"/>
      <c r="V1640" s="112"/>
      <c r="W1640" s="113"/>
      <c r="X1640" s="113"/>
      <c r="Y1640" s="113"/>
      <c r="Z1640" s="113"/>
      <c r="AA1640" s="113"/>
      <c r="AB1640" s="113"/>
      <c r="AC1640" s="113"/>
      <c r="AD1640" s="113"/>
      <c r="AE1640" s="112"/>
      <c r="AF1640" s="112"/>
      <c r="AG1640" s="112"/>
      <c r="AH1640" s="112"/>
      <c r="AI1640" s="112"/>
      <c r="AJ1640" s="112"/>
      <c r="AK1640" s="112"/>
      <c r="AL1640" s="112"/>
    </row>
    <row r="1641" spans="13:38" x14ac:dyDescent="0.35">
      <c r="M1641" s="112"/>
      <c r="N1641" s="112"/>
      <c r="O1641" s="112"/>
      <c r="P1641" s="112"/>
      <c r="Q1641" s="112"/>
      <c r="R1641" s="112"/>
      <c r="S1641" s="112"/>
      <c r="T1641" s="112"/>
      <c r="U1641" s="112"/>
      <c r="V1641" s="112"/>
      <c r="W1641" s="113"/>
      <c r="X1641" s="113"/>
      <c r="Y1641" s="113"/>
      <c r="Z1641" s="113"/>
      <c r="AA1641" s="113"/>
      <c r="AB1641" s="113"/>
      <c r="AC1641" s="113"/>
      <c r="AD1641" s="113"/>
      <c r="AE1641" s="112"/>
      <c r="AF1641" s="112"/>
      <c r="AG1641" s="112"/>
      <c r="AH1641" s="112"/>
      <c r="AI1641" s="112"/>
      <c r="AJ1641" s="112"/>
      <c r="AK1641" s="112"/>
      <c r="AL1641" s="112"/>
    </row>
    <row r="1642" spans="13:38" x14ac:dyDescent="0.35">
      <c r="M1642" s="112"/>
      <c r="N1642" s="112"/>
      <c r="O1642" s="112"/>
      <c r="P1642" s="112"/>
      <c r="Q1642" s="112"/>
      <c r="R1642" s="112"/>
      <c r="S1642" s="112"/>
      <c r="T1642" s="112"/>
      <c r="U1642" s="112"/>
      <c r="V1642" s="112"/>
      <c r="W1642" s="113"/>
      <c r="X1642" s="113"/>
      <c r="Y1642" s="113"/>
      <c r="Z1642" s="113"/>
      <c r="AA1642" s="113"/>
      <c r="AB1642" s="113"/>
      <c r="AC1642" s="113"/>
      <c r="AD1642" s="113"/>
      <c r="AE1642" s="112"/>
      <c r="AF1642" s="112"/>
      <c r="AG1642" s="112"/>
      <c r="AH1642" s="112"/>
      <c r="AI1642" s="112"/>
      <c r="AJ1642" s="112"/>
      <c r="AK1642" s="112"/>
      <c r="AL1642" s="112"/>
    </row>
    <row r="1643" spans="13:38" x14ac:dyDescent="0.35">
      <c r="M1643" s="112"/>
      <c r="N1643" s="112"/>
      <c r="O1643" s="112"/>
      <c r="P1643" s="112"/>
      <c r="Q1643" s="112"/>
      <c r="R1643" s="112"/>
      <c r="S1643" s="112"/>
      <c r="T1643" s="112"/>
      <c r="U1643" s="112"/>
      <c r="V1643" s="112"/>
      <c r="W1643" s="113"/>
      <c r="X1643" s="113"/>
      <c r="Y1643" s="113"/>
      <c r="Z1643" s="113"/>
      <c r="AA1643" s="113"/>
      <c r="AB1643" s="113"/>
      <c r="AC1643" s="113"/>
      <c r="AD1643" s="113"/>
      <c r="AE1643" s="112"/>
      <c r="AF1643" s="112"/>
      <c r="AG1643" s="112"/>
      <c r="AH1643" s="112"/>
      <c r="AI1643" s="112"/>
      <c r="AJ1643" s="112"/>
      <c r="AK1643" s="112"/>
      <c r="AL1643" s="112"/>
    </row>
    <row r="1644" spans="13:38" x14ac:dyDescent="0.35">
      <c r="M1644" s="112"/>
      <c r="N1644" s="112"/>
      <c r="O1644" s="112"/>
      <c r="P1644" s="112"/>
      <c r="Q1644" s="112"/>
      <c r="R1644" s="112"/>
      <c r="S1644" s="112"/>
      <c r="T1644" s="112"/>
      <c r="U1644" s="112"/>
      <c r="V1644" s="112"/>
      <c r="W1644" s="113"/>
      <c r="X1644" s="113"/>
      <c r="Y1644" s="113"/>
      <c r="Z1644" s="113"/>
      <c r="AA1644" s="113"/>
      <c r="AB1644" s="113"/>
      <c r="AC1644" s="113"/>
      <c r="AD1644" s="113"/>
      <c r="AE1644" s="112"/>
      <c r="AF1644" s="112"/>
      <c r="AG1644" s="112"/>
      <c r="AH1644" s="112"/>
      <c r="AI1644" s="112"/>
      <c r="AJ1644" s="112"/>
      <c r="AK1644" s="112"/>
      <c r="AL1644" s="112"/>
    </row>
    <row r="1645" spans="13:38" x14ac:dyDescent="0.35">
      <c r="M1645" s="112"/>
      <c r="N1645" s="112"/>
      <c r="O1645" s="112"/>
      <c r="P1645" s="112"/>
      <c r="Q1645" s="112"/>
      <c r="R1645" s="112"/>
      <c r="S1645" s="112"/>
      <c r="T1645" s="112"/>
      <c r="U1645" s="112"/>
      <c r="V1645" s="112"/>
      <c r="W1645" s="113"/>
      <c r="X1645" s="113"/>
      <c r="Y1645" s="113"/>
      <c r="Z1645" s="113"/>
      <c r="AA1645" s="113"/>
      <c r="AB1645" s="113"/>
      <c r="AC1645" s="113"/>
      <c r="AD1645" s="113"/>
      <c r="AE1645" s="112"/>
      <c r="AF1645" s="112"/>
      <c r="AG1645" s="112"/>
      <c r="AH1645" s="112"/>
      <c r="AI1645" s="112"/>
      <c r="AJ1645" s="112"/>
      <c r="AK1645" s="112"/>
      <c r="AL1645" s="112"/>
    </row>
    <row r="1646" spans="13:38" x14ac:dyDescent="0.35">
      <c r="M1646" s="112"/>
      <c r="N1646" s="112"/>
      <c r="O1646" s="112"/>
      <c r="P1646" s="112"/>
      <c r="Q1646" s="112"/>
      <c r="R1646" s="112"/>
      <c r="S1646" s="112"/>
      <c r="T1646" s="112"/>
      <c r="U1646" s="112"/>
      <c r="V1646" s="112"/>
      <c r="W1646" s="113"/>
      <c r="X1646" s="113"/>
      <c r="Y1646" s="113"/>
      <c r="Z1646" s="113"/>
      <c r="AA1646" s="113"/>
      <c r="AB1646" s="113"/>
      <c r="AC1646" s="113"/>
      <c r="AD1646" s="113"/>
      <c r="AE1646" s="112"/>
      <c r="AF1646" s="112"/>
      <c r="AG1646" s="112"/>
      <c r="AH1646" s="112"/>
      <c r="AI1646" s="112"/>
      <c r="AJ1646" s="112"/>
      <c r="AK1646" s="112"/>
      <c r="AL1646" s="112"/>
    </row>
    <row r="1647" spans="13:38" x14ac:dyDescent="0.35">
      <c r="M1647" s="112"/>
      <c r="N1647" s="112"/>
      <c r="O1647" s="112"/>
      <c r="P1647" s="112"/>
      <c r="Q1647" s="112"/>
      <c r="R1647" s="112"/>
      <c r="S1647" s="112"/>
      <c r="T1647" s="112"/>
      <c r="U1647" s="112"/>
      <c r="V1647" s="112"/>
      <c r="W1647" s="113"/>
      <c r="X1647" s="113"/>
      <c r="Y1647" s="113"/>
      <c r="Z1647" s="113"/>
      <c r="AA1647" s="113"/>
      <c r="AB1647" s="113"/>
      <c r="AC1647" s="113"/>
      <c r="AD1647" s="113"/>
      <c r="AE1647" s="112"/>
      <c r="AF1647" s="112"/>
      <c r="AG1647" s="112"/>
      <c r="AH1647" s="112"/>
      <c r="AI1647" s="112"/>
      <c r="AJ1647" s="112"/>
      <c r="AK1647" s="112"/>
      <c r="AL1647" s="112"/>
    </row>
    <row r="1648" spans="13:38" x14ac:dyDescent="0.35">
      <c r="M1648" s="112"/>
      <c r="N1648" s="112"/>
      <c r="O1648" s="112"/>
      <c r="P1648" s="112"/>
      <c r="Q1648" s="112"/>
      <c r="R1648" s="112"/>
      <c r="S1648" s="112"/>
      <c r="T1648" s="112"/>
      <c r="U1648" s="112"/>
      <c r="V1648" s="112"/>
      <c r="W1648" s="113"/>
      <c r="X1648" s="113"/>
      <c r="Y1648" s="113"/>
      <c r="Z1648" s="113"/>
      <c r="AA1648" s="113"/>
      <c r="AB1648" s="113"/>
      <c r="AC1648" s="113"/>
      <c r="AD1648" s="113"/>
      <c r="AE1648" s="112"/>
      <c r="AF1648" s="112"/>
      <c r="AG1648" s="112"/>
      <c r="AH1648" s="112"/>
      <c r="AI1648" s="112"/>
      <c r="AJ1648" s="112"/>
      <c r="AK1648" s="112"/>
      <c r="AL1648" s="112"/>
    </row>
    <row r="1649" spans="13:38" x14ac:dyDescent="0.35">
      <c r="M1649" s="112"/>
      <c r="N1649" s="112"/>
      <c r="O1649" s="112"/>
      <c r="P1649" s="112"/>
      <c r="Q1649" s="112"/>
      <c r="R1649" s="112"/>
      <c r="S1649" s="112"/>
      <c r="T1649" s="112"/>
      <c r="U1649" s="112"/>
      <c r="V1649" s="112"/>
      <c r="W1649" s="113"/>
      <c r="X1649" s="113"/>
      <c r="Y1649" s="113"/>
      <c r="Z1649" s="113"/>
      <c r="AA1649" s="113"/>
      <c r="AB1649" s="113"/>
      <c r="AC1649" s="113"/>
      <c r="AD1649" s="113"/>
      <c r="AE1649" s="112"/>
      <c r="AF1649" s="112"/>
      <c r="AG1649" s="112"/>
      <c r="AH1649" s="112"/>
      <c r="AI1649" s="112"/>
      <c r="AJ1649" s="112"/>
      <c r="AK1649" s="112"/>
      <c r="AL1649" s="112"/>
    </row>
    <row r="1650" spans="13:38" x14ac:dyDescent="0.35">
      <c r="M1650" s="112"/>
      <c r="N1650" s="112"/>
      <c r="O1650" s="112"/>
      <c r="P1650" s="112"/>
      <c r="Q1650" s="112"/>
      <c r="R1650" s="112"/>
      <c r="S1650" s="112"/>
      <c r="T1650" s="112"/>
      <c r="U1650" s="112"/>
      <c r="V1650" s="112"/>
      <c r="W1650" s="113"/>
      <c r="X1650" s="113"/>
      <c r="Y1650" s="113"/>
      <c r="Z1650" s="113"/>
      <c r="AA1650" s="113"/>
      <c r="AB1650" s="113"/>
      <c r="AC1650" s="113"/>
      <c r="AD1650" s="113"/>
      <c r="AE1650" s="112"/>
      <c r="AF1650" s="112"/>
      <c r="AG1650" s="112"/>
      <c r="AH1650" s="112"/>
      <c r="AI1650" s="112"/>
      <c r="AJ1650" s="112"/>
      <c r="AK1650" s="112"/>
      <c r="AL1650" s="112"/>
    </row>
    <row r="1651" spans="13:38" x14ac:dyDescent="0.35">
      <c r="M1651" s="112"/>
      <c r="N1651" s="112"/>
      <c r="O1651" s="112"/>
      <c r="P1651" s="112"/>
      <c r="Q1651" s="112"/>
      <c r="R1651" s="112"/>
      <c r="S1651" s="112"/>
      <c r="T1651" s="112"/>
      <c r="U1651" s="112"/>
      <c r="V1651" s="112"/>
      <c r="W1651" s="113"/>
      <c r="X1651" s="113"/>
      <c r="Y1651" s="113"/>
      <c r="Z1651" s="113"/>
      <c r="AA1651" s="113"/>
      <c r="AB1651" s="113"/>
      <c r="AC1651" s="113"/>
      <c r="AD1651" s="113"/>
      <c r="AE1651" s="112"/>
      <c r="AF1651" s="112"/>
      <c r="AG1651" s="112"/>
      <c r="AH1651" s="112"/>
      <c r="AI1651" s="112"/>
      <c r="AJ1651" s="112"/>
      <c r="AK1651" s="112"/>
      <c r="AL1651" s="112"/>
    </row>
    <row r="1652" spans="13:38" x14ac:dyDescent="0.35">
      <c r="M1652" s="112"/>
      <c r="N1652" s="112"/>
      <c r="O1652" s="112"/>
      <c r="P1652" s="112"/>
      <c r="Q1652" s="112"/>
      <c r="R1652" s="112"/>
      <c r="S1652" s="112"/>
      <c r="T1652" s="112"/>
      <c r="U1652" s="112"/>
      <c r="V1652" s="112"/>
      <c r="W1652" s="113"/>
      <c r="X1652" s="113"/>
      <c r="Y1652" s="113"/>
      <c r="Z1652" s="113"/>
      <c r="AA1652" s="113"/>
      <c r="AB1652" s="113"/>
      <c r="AC1652" s="113"/>
      <c r="AD1652" s="113"/>
      <c r="AE1652" s="112"/>
      <c r="AF1652" s="112"/>
      <c r="AG1652" s="112"/>
      <c r="AH1652" s="112"/>
      <c r="AI1652" s="112"/>
      <c r="AJ1652" s="112"/>
      <c r="AK1652" s="112"/>
      <c r="AL1652" s="112"/>
    </row>
    <row r="1653" spans="13:38" x14ac:dyDescent="0.35">
      <c r="M1653" s="112"/>
      <c r="N1653" s="112"/>
      <c r="O1653" s="112"/>
      <c r="P1653" s="112"/>
      <c r="Q1653" s="112"/>
      <c r="R1653" s="112"/>
      <c r="S1653" s="112"/>
      <c r="T1653" s="112"/>
      <c r="U1653" s="112"/>
      <c r="V1653" s="112"/>
      <c r="W1653" s="113"/>
      <c r="X1653" s="113"/>
      <c r="Y1653" s="113"/>
      <c r="Z1653" s="113"/>
      <c r="AA1653" s="113"/>
      <c r="AB1653" s="113"/>
      <c r="AC1653" s="113"/>
      <c r="AD1653" s="113"/>
      <c r="AE1653" s="112"/>
      <c r="AF1653" s="112"/>
      <c r="AG1653" s="112"/>
      <c r="AH1653" s="112"/>
      <c r="AI1653" s="112"/>
      <c r="AJ1653" s="112"/>
      <c r="AK1653" s="112"/>
      <c r="AL1653" s="112"/>
    </row>
    <row r="1654" spans="13:38" x14ac:dyDescent="0.35">
      <c r="M1654" s="112"/>
      <c r="N1654" s="112"/>
      <c r="O1654" s="112"/>
      <c r="P1654" s="112"/>
      <c r="Q1654" s="112"/>
      <c r="R1654" s="112"/>
      <c r="S1654" s="112"/>
      <c r="T1654" s="112"/>
      <c r="U1654" s="112"/>
      <c r="V1654" s="112"/>
      <c r="W1654" s="113"/>
      <c r="X1654" s="113"/>
      <c r="Y1654" s="113"/>
      <c r="Z1654" s="113"/>
      <c r="AA1654" s="113"/>
      <c r="AB1654" s="113"/>
      <c r="AC1654" s="113"/>
      <c r="AD1654" s="113"/>
      <c r="AE1654" s="112"/>
      <c r="AF1654" s="112"/>
      <c r="AG1654" s="112"/>
      <c r="AH1654" s="112"/>
      <c r="AI1654" s="112"/>
      <c r="AJ1654" s="112"/>
      <c r="AK1654" s="112"/>
      <c r="AL1654" s="112"/>
    </row>
    <row r="1655" spans="13:38" x14ac:dyDescent="0.35">
      <c r="M1655" s="112"/>
      <c r="N1655" s="112"/>
      <c r="O1655" s="112"/>
      <c r="P1655" s="112"/>
      <c r="Q1655" s="112"/>
      <c r="R1655" s="112"/>
      <c r="S1655" s="112"/>
      <c r="T1655" s="112"/>
      <c r="U1655" s="112"/>
      <c r="V1655" s="112"/>
      <c r="W1655" s="113"/>
      <c r="X1655" s="113"/>
      <c r="Y1655" s="113"/>
      <c r="Z1655" s="113"/>
      <c r="AA1655" s="113"/>
      <c r="AB1655" s="113"/>
      <c r="AC1655" s="113"/>
      <c r="AD1655" s="113"/>
      <c r="AE1655" s="112"/>
      <c r="AF1655" s="112"/>
      <c r="AG1655" s="112"/>
      <c r="AH1655" s="112"/>
      <c r="AI1655" s="112"/>
      <c r="AJ1655" s="112"/>
      <c r="AK1655" s="112"/>
      <c r="AL1655" s="112"/>
    </row>
    <row r="1656" spans="13:38" x14ac:dyDescent="0.35">
      <c r="M1656" s="112"/>
      <c r="N1656" s="112"/>
      <c r="O1656" s="112"/>
      <c r="P1656" s="112"/>
      <c r="Q1656" s="112"/>
      <c r="R1656" s="112"/>
      <c r="S1656" s="112"/>
      <c r="T1656" s="112"/>
      <c r="U1656" s="112"/>
      <c r="V1656" s="112"/>
      <c r="W1656" s="113"/>
      <c r="X1656" s="113"/>
      <c r="Y1656" s="113"/>
      <c r="Z1656" s="113"/>
      <c r="AA1656" s="113"/>
      <c r="AB1656" s="113"/>
      <c r="AC1656" s="113"/>
      <c r="AD1656" s="113"/>
      <c r="AE1656" s="112"/>
      <c r="AF1656" s="112"/>
      <c r="AG1656" s="112"/>
      <c r="AH1656" s="112"/>
      <c r="AI1656" s="112"/>
      <c r="AJ1656" s="112"/>
      <c r="AK1656" s="112"/>
      <c r="AL1656" s="112"/>
    </row>
    <row r="1657" spans="13:38" x14ac:dyDescent="0.35">
      <c r="M1657" s="112"/>
      <c r="N1657" s="112"/>
      <c r="O1657" s="112"/>
      <c r="P1657" s="112"/>
      <c r="Q1657" s="112"/>
      <c r="R1657" s="112"/>
      <c r="S1657" s="112"/>
      <c r="T1657" s="112"/>
      <c r="U1657" s="112"/>
      <c r="V1657" s="112"/>
      <c r="W1657" s="113"/>
      <c r="X1657" s="113"/>
      <c r="Y1657" s="113"/>
      <c r="Z1657" s="113"/>
      <c r="AA1657" s="113"/>
      <c r="AB1657" s="113"/>
      <c r="AC1657" s="113"/>
      <c r="AD1657" s="113"/>
      <c r="AE1657" s="112"/>
      <c r="AF1657" s="112"/>
      <c r="AG1657" s="112"/>
      <c r="AH1657" s="112"/>
      <c r="AI1657" s="112"/>
      <c r="AJ1657" s="112"/>
      <c r="AK1657" s="112"/>
      <c r="AL1657" s="112"/>
    </row>
    <row r="1658" spans="13:38" x14ac:dyDescent="0.35">
      <c r="M1658" s="112"/>
      <c r="N1658" s="112"/>
      <c r="O1658" s="112"/>
      <c r="P1658" s="112"/>
      <c r="Q1658" s="112"/>
      <c r="R1658" s="112"/>
      <c r="S1658" s="112"/>
      <c r="T1658" s="112"/>
      <c r="U1658" s="112"/>
      <c r="V1658" s="112"/>
      <c r="W1658" s="113"/>
      <c r="X1658" s="113"/>
      <c r="Y1658" s="113"/>
      <c r="Z1658" s="113"/>
      <c r="AA1658" s="113"/>
      <c r="AB1658" s="113"/>
      <c r="AC1658" s="113"/>
      <c r="AD1658" s="113"/>
      <c r="AE1658" s="112"/>
      <c r="AF1658" s="112"/>
      <c r="AG1658" s="112"/>
      <c r="AH1658" s="112"/>
      <c r="AI1658" s="112"/>
      <c r="AJ1658" s="112"/>
      <c r="AK1658" s="112"/>
      <c r="AL1658" s="112"/>
    </row>
    <row r="1659" spans="13:38" x14ac:dyDescent="0.35">
      <c r="M1659" s="112"/>
      <c r="N1659" s="112"/>
      <c r="O1659" s="112"/>
      <c r="P1659" s="112"/>
      <c r="Q1659" s="112"/>
      <c r="R1659" s="112"/>
      <c r="S1659" s="112"/>
      <c r="T1659" s="112"/>
      <c r="U1659" s="112"/>
      <c r="V1659" s="112"/>
      <c r="W1659" s="113"/>
      <c r="X1659" s="113"/>
      <c r="Y1659" s="113"/>
      <c r="Z1659" s="113"/>
      <c r="AA1659" s="113"/>
      <c r="AB1659" s="113"/>
      <c r="AC1659" s="113"/>
      <c r="AD1659" s="113"/>
      <c r="AE1659" s="112"/>
      <c r="AF1659" s="112"/>
      <c r="AG1659" s="112"/>
      <c r="AH1659" s="112"/>
      <c r="AI1659" s="112"/>
      <c r="AJ1659" s="112"/>
      <c r="AK1659" s="112"/>
      <c r="AL1659" s="112"/>
    </row>
    <row r="1660" spans="13:38" x14ac:dyDescent="0.35">
      <c r="M1660" s="112"/>
      <c r="N1660" s="112"/>
      <c r="O1660" s="112"/>
      <c r="P1660" s="112"/>
      <c r="Q1660" s="112"/>
      <c r="R1660" s="112"/>
      <c r="S1660" s="112"/>
      <c r="T1660" s="112"/>
      <c r="U1660" s="112"/>
      <c r="V1660" s="112"/>
      <c r="W1660" s="113"/>
      <c r="X1660" s="113"/>
      <c r="Y1660" s="113"/>
      <c r="Z1660" s="113"/>
      <c r="AA1660" s="113"/>
      <c r="AB1660" s="113"/>
      <c r="AC1660" s="113"/>
      <c r="AD1660" s="113"/>
      <c r="AE1660" s="112"/>
      <c r="AF1660" s="112"/>
      <c r="AG1660" s="112"/>
      <c r="AH1660" s="112"/>
      <c r="AI1660" s="112"/>
      <c r="AJ1660" s="112"/>
      <c r="AK1660" s="112"/>
      <c r="AL1660" s="112"/>
    </row>
    <row r="1661" spans="13:38" x14ac:dyDescent="0.35">
      <c r="M1661" s="112"/>
      <c r="N1661" s="112"/>
      <c r="O1661" s="112"/>
      <c r="P1661" s="112"/>
      <c r="Q1661" s="112"/>
      <c r="R1661" s="112"/>
      <c r="S1661" s="112"/>
      <c r="T1661" s="112"/>
      <c r="U1661" s="112"/>
      <c r="V1661" s="112"/>
      <c r="W1661" s="113"/>
      <c r="X1661" s="113"/>
      <c r="Y1661" s="113"/>
      <c r="Z1661" s="113"/>
      <c r="AA1661" s="113"/>
      <c r="AB1661" s="113"/>
      <c r="AC1661" s="113"/>
      <c r="AD1661" s="113"/>
      <c r="AE1661" s="112"/>
      <c r="AF1661" s="112"/>
      <c r="AG1661" s="112"/>
      <c r="AH1661" s="112"/>
      <c r="AI1661" s="112"/>
      <c r="AJ1661" s="112"/>
      <c r="AK1661" s="112"/>
      <c r="AL1661" s="112"/>
    </row>
    <row r="1662" spans="13:38" x14ac:dyDescent="0.35">
      <c r="M1662" s="112"/>
      <c r="N1662" s="112"/>
      <c r="O1662" s="112"/>
      <c r="P1662" s="112"/>
      <c r="Q1662" s="112"/>
      <c r="R1662" s="112"/>
      <c r="S1662" s="112"/>
      <c r="T1662" s="112"/>
      <c r="U1662" s="112"/>
      <c r="V1662" s="112"/>
      <c r="W1662" s="113"/>
      <c r="X1662" s="113"/>
      <c r="Y1662" s="113"/>
      <c r="Z1662" s="113"/>
      <c r="AA1662" s="113"/>
      <c r="AB1662" s="113"/>
      <c r="AC1662" s="113"/>
      <c r="AD1662" s="113"/>
      <c r="AE1662" s="112"/>
      <c r="AF1662" s="112"/>
      <c r="AG1662" s="112"/>
      <c r="AH1662" s="112"/>
      <c r="AI1662" s="112"/>
      <c r="AJ1662" s="112"/>
      <c r="AK1662" s="112"/>
      <c r="AL1662" s="112"/>
    </row>
    <row r="1663" spans="13:38" x14ac:dyDescent="0.35">
      <c r="M1663" s="112"/>
      <c r="N1663" s="112"/>
      <c r="O1663" s="112"/>
      <c r="P1663" s="112"/>
      <c r="Q1663" s="112"/>
      <c r="R1663" s="112"/>
      <c r="S1663" s="112"/>
      <c r="T1663" s="112"/>
      <c r="U1663" s="112"/>
      <c r="V1663" s="112"/>
      <c r="W1663" s="113"/>
      <c r="X1663" s="113"/>
      <c r="Y1663" s="113"/>
      <c r="Z1663" s="113"/>
      <c r="AA1663" s="113"/>
      <c r="AB1663" s="113"/>
      <c r="AC1663" s="113"/>
      <c r="AD1663" s="113"/>
      <c r="AE1663" s="112"/>
      <c r="AF1663" s="112"/>
      <c r="AG1663" s="112"/>
      <c r="AH1663" s="112"/>
      <c r="AI1663" s="112"/>
      <c r="AJ1663" s="112"/>
      <c r="AK1663" s="112"/>
      <c r="AL1663" s="112"/>
    </row>
    <row r="1664" spans="13:38" x14ac:dyDescent="0.35">
      <c r="M1664" s="112"/>
      <c r="N1664" s="112"/>
      <c r="O1664" s="112"/>
      <c r="P1664" s="112"/>
      <c r="Q1664" s="112"/>
      <c r="R1664" s="112"/>
      <c r="S1664" s="112"/>
      <c r="T1664" s="112"/>
      <c r="U1664" s="112"/>
      <c r="V1664" s="112"/>
      <c r="W1664" s="113"/>
      <c r="X1664" s="113"/>
      <c r="Y1664" s="113"/>
      <c r="Z1664" s="113"/>
      <c r="AA1664" s="113"/>
      <c r="AB1664" s="113"/>
      <c r="AC1664" s="113"/>
      <c r="AD1664" s="113"/>
      <c r="AE1664" s="112"/>
      <c r="AF1664" s="112"/>
      <c r="AG1664" s="112"/>
      <c r="AH1664" s="112"/>
      <c r="AI1664" s="112"/>
      <c r="AJ1664" s="112"/>
      <c r="AK1664" s="112"/>
      <c r="AL1664" s="112"/>
    </row>
    <row r="1665" spans="13:38" x14ac:dyDescent="0.35">
      <c r="M1665" s="112"/>
      <c r="N1665" s="112"/>
      <c r="O1665" s="112"/>
      <c r="P1665" s="112"/>
      <c r="Q1665" s="112"/>
      <c r="R1665" s="112"/>
      <c r="S1665" s="112"/>
      <c r="T1665" s="112"/>
      <c r="U1665" s="112"/>
      <c r="V1665" s="112"/>
      <c r="W1665" s="113"/>
      <c r="X1665" s="113"/>
      <c r="Y1665" s="113"/>
      <c r="Z1665" s="113"/>
      <c r="AA1665" s="113"/>
      <c r="AB1665" s="113"/>
      <c r="AC1665" s="113"/>
      <c r="AD1665" s="113"/>
      <c r="AE1665" s="112"/>
      <c r="AF1665" s="112"/>
      <c r="AG1665" s="112"/>
      <c r="AH1665" s="112"/>
      <c r="AI1665" s="112"/>
      <c r="AJ1665" s="112"/>
      <c r="AK1665" s="112"/>
      <c r="AL1665" s="112"/>
    </row>
    <row r="1666" spans="13:38" x14ac:dyDescent="0.35">
      <c r="M1666" s="112"/>
      <c r="N1666" s="112"/>
      <c r="O1666" s="112"/>
      <c r="P1666" s="112"/>
      <c r="Q1666" s="112"/>
      <c r="R1666" s="112"/>
      <c r="S1666" s="112"/>
      <c r="T1666" s="112"/>
      <c r="U1666" s="112"/>
      <c r="V1666" s="112"/>
      <c r="W1666" s="113"/>
      <c r="X1666" s="113"/>
      <c r="Y1666" s="113"/>
      <c r="Z1666" s="113"/>
      <c r="AA1666" s="113"/>
      <c r="AB1666" s="113"/>
      <c r="AC1666" s="113"/>
      <c r="AD1666" s="113"/>
      <c r="AE1666" s="112"/>
      <c r="AF1666" s="112"/>
      <c r="AG1666" s="112"/>
      <c r="AH1666" s="112"/>
      <c r="AI1666" s="112"/>
      <c r="AJ1666" s="112"/>
      <c r="AK1666" s="112"/>
      <c r="AL1666" s="112"/>
    </row>
    <row r="1667" spans="13:38" x14ac:dyDescent="0.35">
      <c r="M1667" s="112"/>
      <c r="N1667" s="112"/>
      <c r="O1667" s="112"/>
      <c r="P1667" s="112"/>
      <c r="Q1667" s="112"/>
      <c r="R1667" s="112"/>
      <c r="S1667" s="112"/>
      <c r="T1667" s="112"/>
      <c r="U1667" s="112"/>
      <c r="V1667" s="112"/>
      <c r="W1667" s="113"/>
      <c r="X1667" s="113"/>
      <c r="Y1667" s="113"/>
      <c r="Z1667" s="113"/>
      <c r="AA1667" s="113"/>
      <c r="AB1667" s="113"/>
      <c r="AC1667" s="113"/>
      <c r="AD1667" s="113"/>
      <c r="AE1667" s="112"/>
      <c r="AF1667" s="112"/>
      <c r="AG1667" s="112"/>
      <c r="AH1667" s="112"/>
      <c r="AI1667" s="112"/>
      <c r="AJ1667" s="112"/>
      <c r="AK1667" s="112"/>
      <c r="AL1667" s="112"/>
    </row>
    <row r="1668" spans="13:38" x14ac:dyDescent="0.35">
      <c r="M1668" s="112"/>
      <c r="N1668" s="112"/>
      <c r="O1668" s="112"/>
      <c r="P1668" s="112"/>
      <c r="Q1668" s="112"/>
      <c r="R1668" s="112"/>
      <c r="S1668" s="112"/>
      <c r="T1668" s="112"/>
      <c r="U1668" s="112"/>
      <c r="V1668" s="112"/>
      <c r="W1668" s="113"/>
      <c r="X1668" s="113"/>
      <c r="Y1668" s="113"/>
      <c r="Z1668" s="113"/>
      <c r="AA1668" s="113"/>
      <c r="AB1668" s="113"/>
      <c r="AC1668" s="113"/>
      <c r="AD1668" s="113"/>
      <c r="AE1668" s="112"/>
      <c r="AF1668" s="112"/>
      <c r="AG1668" s="112"/>
      <c r="AH1668" s="112"/>
      <c r="AI1668" s="112"/>
      <c r="AJ1668" s="112"/>
      <c r="AK1668" s="112"/>
      <c r="AL1668" s="112"/>
    </row>
    <row r="1669" spans="13:38" x14ac:dyDescent="0.35">
      <c r="M1669" s="112"/>
      <c r="N1669" s="112"/>
      <c r="O1669" s="112"/>
      <c r="P1669" s="112"/>
      <c r="Q1669" s="112"/>
      <c r="R1669" s="112"/>
      <c r="S1669" s="112"/>
      <c r="T1669" s="112"/>
      <c r="U1669" s="112"/>
      <c r="V1669" s="112"/>
      <c r="W1669" s="113"/>
      <c r="X1669" s="113"/>
      <c r="Y1669" s="113"/>
      <c r="Z1669" s="113"/>
      <c r="AA1669" s="113"/>
      <c r="AB1669" s="113"/>
      <c r="AC1669" s="113"/>
      <c r="AD1669" s="113"/>
      <c r="AE1669" s="112"/>
      <c r="AF1669" s="112"/>
      <c r="AG1669" s="112"/>
      <c r="AH1669" s="112"/>
      <c r="AI1669" s="112"/>
      <c r="AJ1669" s="112"/>
      <c r="AK1669" s="112"/>
      <c r="AL1669" s="112"/>
    </row>
    <row r="1670" spans="13:38" x14ac:dyDescent="0.35">
      <c r="M1670" s="112"/>
      <c r="N1670" s="112"/>
      <c r="O1670" s="112"/>
      <c r="P1670" s="112"/>
      <c r="Q1670" s="112"/>
      <c r="R1670" s="112"/>
      <c r="S1670" s="112"/>
      <c r="T1670" s="112"/>
      <c r="U1670" s="112"/>
      <c r="V1670" s="112"/>
      <c r="W1670" s="113"/>
      <c r="X1670" s="113"/>
      <c r="Y1670" s="113"/>
      <c r="Z1670" s="113"/>
      <c r="AA1670" s="113"/>
      <c r="AB1670" s="113"/>
      <c r="AC1670" s="113"/>
      <c r="AD1670" s="113"/>
      <c r="AE1670" s="112"/>
      <c r="AF1670" s="112"/>
      <c r="AG1670" s="112"/>
      <c r="AH1670" s="112"/>
      <c r="AI1670" s="112"/>
      <c r="AJ1670" s="112"/>
      <c r="AK1670" s="112"/>
      <c r="AL1670" s="112"/>
    </row>
    <row r="1671" spans="13:38" x14ac:dyDescent="0.35">
      <c r="M1671" s="112"/>
      <c r="N1671" s="112"/>
      <c r="O1671" s="112"/>
      <c r="P1671" s="112"/>
      <c r="Q1671" s="112"/>
      <c r="R1671" s="112"/>
      <c r="S1671" s="112"/>
      <c r="T1671" s="112"/>
      <c r="U1671" s="112"/>
      <c r="V1671" s="112"/>
      <c r="W1671" s="113"/>
      <c r="X1671" s="113"/>
      <c r="Y1671" s="113"/>
      <c r="Z1671" s="113"/>
      <c r="AA1671" s="113"/>
      <c r="AB1671" s="113"/>
      <c r="AC1671" s="113"/>
      <c r="AD1671" s="113"/>
      <c r="AE1671" s="112"/>
      <c r="AF1671" s="112"/>
      <c r="AG1671" s="112"/>
      <c r="AH1671" s="112"/>
      <c r="AI1671" s="112"/>
      <c r="AJ1671" s="112"/>
      <c r="AK1671" s="112"/>
      <c r="AL1671" s="112"/>
    </row>
    <row r="1672" spans="13:38" x14ac:dyDescent="0.35">
      <c r="M1672" s="112"/>
      <c r="N1672" s="112"/>
      <c r="O1672" s="112"/>
      <c r="P1672" s="112"/>
      <c r="Q1672" s="112"/>
      <c r="R1672" s="112"/>
      <c r="S1672" s="112"/>
      <c r="T1672" s="112"/>
      <c r="U1672" s="112"/>
      <c r="V1672" s="112"/>
      <c r="W1672" s="113"/>
      <c r="X1672" s="113"/>
      <c r="Y1672" s="113"/>
      <c r="Z1672" s="113"/>
      <c r="AA1672" s="113"/>
      <c r="AB1672" s="113"/>
      <c r="AC1672" s="113"/>
      <c r="AD1672" s="113"/>
      <c r="AE1672" s="112"/>
      <c r="AF1672" s="112"/>
      <c r="AG1672" s="112"/>
      <c r="AH1672" s="112"/>
      <c r="AI1672" s="112"/>
      <c r="AJ1672" s="112"/>
      <c r="AK1672" s="112"/>
      <c r="AL1672" s="112"/>
    </row>
    <row r="1673" spans="13:38" x14ac:dyDescent="0.35">
      <c r="M1673" s="112"/>
      <c r="N1673" s="112"/>
      <c r="O1673" s="112"/>
      <c r="P1673" s="112"/>
      <c r="Q1673" s="112"/>
      <c r="R1673" s="112"/>
      <c r="S1673" s="112"/>
      <c r="T1673" s="112"/>
      <c r="U1673" s="112"/>
      <c r="V1673" s="112"/>
      <c r="W1673" s="113"/>
      <c r="X1673" s="113"/>
      <c r="Y1673" s="113"/>
      <c r="Z1673" s="113"/>
      <c r="AA1673" s="113"/>
      <c r="AB1673" s="113"/>
      <c r="AC1673" s="113"/>
      <c r="AD1673" s="113"/>
      <c r="AE1673" s="112"/>
      <c r="AF1673" s="112"/>
      <c r="AG1673" s="112"/>
      <c r="AH1673" s="112"/>
      <c r="AI1673" s="112"/>
      <c r="AJ1673" s="112"/>
      <c r="AK1673" s="112"/>
      <c r="AL1673" s="112"/>
    </row>
    <row r="1674" spans="13:38" x14ac:dyDescent="0.35">
      <c r="M1674" s="112"/>
      <c r="N1674" s="112"/>
      <c r="O1674" s="112"/>
      <c r="P1674" s="112"/>
      <c r="Q1674" s="112"/>
      <c r="R1674" s="112"/>
      <c r="S1674" s="112"/>
      <c r="T1674" s="112"/>
      <c r="U1674" s="112"/>
      <c r="V1674" s="112"/>
      <c r="W1674" s="113"/>
      <c r="X1674" s="113"/>
      <c r="Y1674" s="113"/>
      <c r="Z1674" s="113"/>
      <c r="AA1674" s="113"/>
      <c r="AB1674" s="113"/>
      <c r="AC1674" s="113"/>
      <c r="AD1674" s="113"/>
      <c r="AE1674" s="112"/>
      <c r="AF1674" s="112"/>
      <c r="AG1674" s="112"/>
      <c r="AH1674" s="112"/>
      <c r="AI1674" s="112"/>
      <c r="AJ1674" s="112"/>
      <c r="AK1674" s="112"/>
      <c r="AL1674" s="112"/>
    </row>
    <row r="1675" spans="13:38" x14ac:dyDescent="0.35">
      <c r="M1675" s="112"/>
      <c r="N1675" s="112"/>
      <c r="O1675" s="112"/>
      <c r="P1675" s="112"/>
      <c r="Q1675" s="112"/>
      <c r="R1675" s="112"/>
      <c r="S1675" s="112"/>
      <c r="T1675" s="112"/>
      <c r="U1675" s="112"/>
      <c r="V1675" s="112"/>
      <c r="W1675" s="113"/>
      <c r="X1675" s="113"/>
      <c r="Y1675" s="113"/>
      <c r="Z1675" s="113"/>
      <c r="AA1675" s="113"/>
      <c r="AB1675" s="113"/>
      <c r="AC1675" s="113"/>
      <c r="AD1675" s="113"/>
      <c r="AE1675" s="112"/>
      <c r="AF1675" s="112"/>
      <c r="AG1675" s="112"/>
      <c r="AH1675" s="112"/>
      <c r="AI1675" s="112"/>
      <c r="AJ1675" s="112"/>
      <c r="AK1675" s="112"/>
      <c r="AL1675" s="112"/>
    </row>
    <row r="1676" spans="13:38" x14ac:dyDescent="0.35">
      <c r="M1676" s="112"/>
      <c r="N1676" s="112"/>
      <c r="O1676" s="112"/>
      <c r="P1676" s="112"/>
      <c r="Q1676" s="112"/>
      <c r="R1676" s="112"/>
      <c r="S1676" s="112"/>
      <c r="T1676" s="112"/>
      <c r="U1676" s="112"/>
      <c r="V1676" s="112"/>
      <c r="W1676" s="113"/>
      <c r="X1676" s="113"/>
      <c r="Y1676" s="113"/>
      <c r="Z1676" s="113"/>
      <c r="AA1676" s="113"/>
      <c r="AB1676" s="113"/>
      <c r="AC1676" s="113"/>
      <c r="AD1676" s="113"/>
      <c r="AE1676" s="112"/>
      <c r="AF1676" s="112"/>
      <c r="AG1676" s="112"/>
      <c r="AH1676" s="112"/>
      <c r="AI1676" s="112"/>
      <c r="AJ1676" s="112"/>
      <c r="AK1676" s="112"/>
      <c r="AL1676" s="112"/>
    </row>
    <row r="1677" spans="13:38" x14ac:dyDescent="0.35">
      <c r="M1677" s="112"/>
      <c r="N1677" s="112"/>
      <c r="O1677" s="112"/>
      <c r="P1677" s="112"/>
      <c r="Q1677" s="112"/>
      <c r="R1677" s="112"/>
      <c r="S1677" s="112"/>
      <c r="T1677" s="112"/>
      <c r="U1677" s="112"/>
      <c r="V1677" s="112"/>
      <c r="W1677" s="113"/>
      <c r="X1677" s="113"/>
      <c r="Y1677" s="113"/>
      <c r="Z1677" s="113"/>
      <c r="AA1677" s="113"/>
      <c r="AB1677" s="113"/>
      <c r="AC1677" s="113"/>
      <c r="AD1677" s="113"/>
      <c r="AE1677" s="112"/>
      <c r="AF1677" s="112"/>
      <c r="AG1677" s="112"/>
      <c r="AH1677" s="112"/>
      <c r="AI1677" s="112"/>
      <c r="AJ1677" s="112"/>
      <c r="AK1677" s="112"/>
      <c r="AL1677" s="112"/>
    </row>
    <row r="1678" spans="13:38" x14ac:dyDescent="0.35">
      <c r="M1678" s="112"/>
      <c r="N1678" s="112"/>
      <c r="O1678" s="112"/>
      <c r="P1678" s="112"/>
      <c r="Q1678" s="112"/>
      <c r="R1678" s="112"/>
      <c r="S1678" s="112"/>
      <c r="T1678" s="112"/>
      <c r="U1678" s="112"/>
      <c r="V1678" s="112"/>
      <c r="W1678" s="113"/>
      <c r="X1678" s="113"/>
      <c r="Y1678" s="113"/>
      <c r="Z1678" s="113"/>
      <c r="AA1678" s="113"/>
      <c r="AB1678" s="113"/>
      <c r="AC1678" s="113"/>
      <c r="AD1678" s="113"/>
      <c r="AE1678" s="112"/>
      <c r="AF1678" s="112"/>
      <c r="AG1678" s="112"/>
      <c r="AH1678" s="112"/>
      <c r="AI1678" s="112"/>
      <c r="AJ1678" s="112"/>
      <c r="AK1678" s="112"/>
      <c r="AL1678" s="112"/>
    </row>
    <row r="1679" spans="13:38" x14ac:dyDescent="0.35">
      <c r="M1679" s="112"/>
      <c r="N1679" s="112"/>
      <c r="O1679" s="112"/>
      <c r="P1679" s="112"/>
      <c r="Q1679" s="112"/>
      <c r="R1679" s="112"/>
      <c r="S1679" s="112"/>
      <c r="T1679" s="112"/>
      <c r="U1679" s="112"/>
      <c r="V1679" s="112"/>
      <c r="W1679" s="113"/>
      <c r="X1679" s="113"/>
      <c r="Y1679" s="113"/>
      <c r="Z1679" s="113"/>
      <c r="AA1679" s="113"/>
      <c r="AB1679" s="113"/>
      <c r="AC1679" s="113"/>
      <c r="AD1679" s="113"/>
      <c r="AE1679" s="112"/>
      <c r="AF1679" s="112"/>
      <c r="AG1679" s="112"/>
      <c r="AH1679" s="112"/>
      <c r="AI1679" s="112"/>
      <c r="AJ1679" s="112"/>
      <c r="AK1679" s="112"/>
      <c r="AL1679" s="112"/>
    </row>
    <row r="1680" spans="13:38" x14ac:dyDescent="0.35">
      <c r="M1680" s="112"/>
      <c r="N1680" s="112"/>
      <c r="O1680" s="112"/>
      <c r="P1680" s="112"/>
      <c r="Q1680" s="112"/>
      <c r="R1680" s="112"/>
      <c r="S1680" s="112"/>
      <c r="T1680" s="112"/>
      <c r="U1680" s="112"/>
      <c r="V1680" s="112"/>
      <c r="W1680" s="113"/>
      <c r="X1680" s="113"/>
      <c r="Y1680" s="113"/>
      <c r="Z1680" s="113"/>
      <c r="AA1680" s="113"/>
      <c r="AB1680" s="113"/>
      <c r="AC1680" s="113"/>
      <c r="AD1680" s="113"/>
      <c r="AE1680" s="112"/>
      <c r="AF1680" s="112"/>
      <c r="AG1680" s="112"/>
      <c r="AH1680" s="112"/>
      <c r="AI1680" s="112"/>
      <c r="AJ1680" s="112"/>
      <c r="AK1680" s="112"/>
      <c r="AL1680" s="112"/>
    </row>
    <row r="1681" spans="13:38" x14ac:dyDescent="0.35">
      <c r="M1681" s="112"/>
      <c r="N1681" s="112"/>
      <c r="O1681" s="112"/>
      <c r="P1681" s="112"/>
      <c r="Q1681" s="112"/>
      <c r="R1681" s="112"/>
      <c r="S1681" s="112"/>
      <c r="T1681" s="112"/>
      <c r="U1681" s="112"/>
      <c r="V1681" s="112"/>
      <c r="W1681" s="113"/>
      <c r="X1681" s="113"/>
      <c r="Y1681" s="113"/>
      <c r="Z1681" s="113"/>
      <c r="AA1681" s="113"/>
      <c r="AB1681" s="113"/>
      <c r="AC1681" s="113"/>
      <c r="AD1681" s="113"/>
      <c r="AE1681" s="112"/>
      <c r="AF1681" s="112"/>
      <c r="AG1681" s="112"/>
      <c r="AH1681" s="112"/>
      <c r="AI1681" s="112"/>
      <c r="AJ1681" s="112"/>
      <c r="AK1681" s="112"/>
      <c r="AL1681" s="112"/>
    </row>
    <row r="1682" spans="13:38" x14ac:dyDescent="0.35">
      <c r="M1682" s="112"/>
      <c r="N1682" s="112"/>
      <c r="O1682" s="112"/>
      <c r="P1682" s="112"/>
      <c r="Q1682" s="112"/>
      <c r="R1682" s="112"/>
      <c r="S1682" s="112"/>
      <c r="T1682" s="112"/>
      <c r="U1682" s="112"/>
      <c r="V1682" s="112"/>
      <c r="W1682" s="113"/>
      <c r="X1682" s="113"/>
      <c r="Y1682" s="113"/>
      <c r="Z1682" s="113"/>
      <c r="AA1682" s="113"/>
      <c r="AB1682" s="113"/>
      <c r="AC1682" s="113"/>
      <c r="AD1682" s="113"/>
      <c r="AE1682" s="112"/>
      <c r="AF1682" s="112"/>
      <c r="AG1682" s="112"/>
      <c r="AH1682" s="112"/>
      <c r="AI1682" s="112"/>
      <c r="AJ1682" s="112"/>
      <c r="AK1682" s="112"/>
      <c r="AL1682" s="112"/>
    </row>
    <row r="1683" spans="13:38" x14ac:dyDescent="0.35">
      <c r="M1683" s="112"/>
      <c r="N1683" s="112"/>
      <c r="O1683" s="112"/>
      <c r="P1683" s="112"/>
      <c r="Q1683" s="112"/>
      <c r="R1683" s="112"/>
      <c r="S1683" s="112"/>
      <c r="T1683" s="112"/>
      <c r="U1683" s="112"/>
      <c r="V1683" s="112"/>
      <c r="W1683" s="113"/>
      <c r="X1683" s="113"/>
      <c r="Y1683" s="113"/>
      <c r="Z1683" s="113"/>
      <c r="AA1683" s="113"/>
      <c r="AB1683" s="113"/>
      <c r="AC1683" s="113"/>
      <c r="AD1683" s="113"/>
      <c r="AE1683" s="112"/>
      <c r="AF1683" s="112"/>
      <c r="AG1683" s="112"/>
      <c r="AH1683" s="112"/>
      <c r="AI1683" s="112"/>
      <c r="AJ1683" s="112"/>
      <c r="AK1683" s="112"/>
      <c r="AL1683" s="112"/>
    </row>
    <row r="1684" spans="13:38" x14ac:dyDescent="0.35">
      <c r="M1684" s="112"/>
      <c r="N1684" s="112"/>
      <c r="O1684" s="112"/>
      <c r="P1684" s="112"/>
      <c r="Q1684" s="112"/>
      <c r="R1684" s="112"/>
      <c r="S1684" s="112"/>
      <c r="T1684" s="112"/>
      <c r="U1684" s="112"/>
      <c r="V1684" s="112"/>
      <c r="W1684" s="113"/>
      <c r="X1684" s="113"/>
      <c r="Y1684" s="113"/>
      <c r="Z1684" s="113"/>
      <c r="AA1684" s="113"/>
      <c r="AB1684" s="113"/>
      <c r="AC1684" s="113"/>
      <c r="AD1684" s="113"/>
      <c r="AE1684" s="112"/>
      <c r="AF1684" s="112"/>
      <c r="AG1684" s="112"/>
      <c r="AH1684" s="112"/>
      <c r="AI1684" s="112"/>
      <c r="AJ1684" s="112"/>
      <c r="AK1684" s="112"/>
      <c r="AL1684" s="112"/>
    </row>
    <row r="1685" spans="13:38" x14ac:dyDescent="0.35">
      <c r="M1685" s="112"/>
      <c r="N1685" s="112"/>
      <c r="O1685" s="112"/>
      <c r="P1685" s="112"/>
      <c r="Q1685" s="112"/>
      <c r="R1685" s="112"/>
      <c r="S1685" s="112"/>
      <c r="T1685" s="112"/>
      <c r="U1685" s="112"/>
      <c r="V1685" s="112"/>
      <c r="W1685" s="113"/>
      <c r="X1685" s="113"/>
      <c r="Y1685" s="113"/>
      <c r="Z1685" s="113"/>
      <c r="AA1685" s="113"/>
      <c r="AB1685" s="113"/>
      <c r="AC1685" s="113"/>
      <c r="AD1685" s="113"/>
      <c r="AE1685" s="112"/>
      <c r="AF1685" s="112"/>
      <c r="AG1685" s="112"/>
      <c r="AH1685" s="112"/>
      <c r="AI1685" s="112"/>
      <c r="AJ1685" s="112"/>
      <c r="AK1685" s="112"/>
      <c r="AL1685" s="112"/>
    </row>
    <row r="1686" spans="13:38" x14ac:dyDescent="0.35">
      <c r="M1686" s="112"/>
      <c r="N1686" s="112"/>
      <c r="O1686" s="112"/>
      <c r="P1686" s="112"/>
      <c r="Q1686" s="112"/>
      <c r="R1686" s="112"/>
      <c r="S1686" s="112"/>
      <c r="T1686" s="112"/>
      <c r="U1686" s="112"/>
      <c r="V1686" s="112"/>
      <c r="W1686" s="113"/>
      <c r="X1686" s="113"/>
      <c r="Y1686" s="113"/>
      <c r="Z1686" s="113"/>
      <c r="AA1686" s="113"/>
      <c r="AB1686" s="113"/>
      <c r="AC1686" s="113"/>
      <c r="AD1686" s="113"/>
      <c r="AE1686" s="112"/>
      <c r="AF1686" s="112"/>
      <c r="AG1686" s="112"/>
      <c r="AH1686" s="112"/>
      <c r="AI1686" s="112"/>
      <c r="AJ1686" s="112"/>
      <c r="AK1686" s="112"/>
      <c r="AL1686" s="112"/>
    </row>
    <row r="1687" spans="13:38" x14ac:dyDescent="0.35">
      <c r="M1687" s="112"/>
      <c r="N1687" s="112"/>
      <c r="O1687" s="112"/>
      <c r="P1687" s="112"/>
      <c r="Q1687" s="112"/>
      <c r="R1687" s="112"/>
      <c r="S1687" s="112"/>
      <c r="T1687" s="112"/>
      <c r="U1687" s="112"/>
      <c r="V1687" s="112"/>
      <c r="W1687" s="113"/>
      <c r="X1687" s="113"/>
      <c r="Y1687" s="113"/>
      <c r="Z1687" s="113"/>
      <c r="AA1687" s="113"/>
      <c r="AB1687" s="113"/>
      <c r="AC1687" s="113"/>
      <c r="AD1687" s="113"/>
      <c r="AE1687" s="112"/>
      <c r="AF1687" s="112"/>
      <c r="AG1687" s="112"/>
      <c r="AH1687" s="112"/>
      <c r="AI1687" s="112"/>
      <c r="AJ1687" s="112"/>
      <c r="AK1687" s="112"/>
      <c r="AL1687" s="112"/>
    </row>
    <row r="1688" spans="13:38" x14ac:dyDescent="0.35">
      <c r="M1688" s="112"/>
      <c r="N1688" s="112"/>
      <c r="O1688" s="112"/>
      <c r="P1688" s="112"/>
      <c r="Q1688" s="112"/>
      <c r="R1688" s="112"/>
      <c r="S1688" s="112"/>
      <c r="T1688" s="112"/>
      <c r="U1688" s="112"/>
      <c r="V1688" s="112"/>
      <c r="W1688" s="113"/>
      <c r="X1688" s="113"/>
      <c r="Y1688" s="113"/>
      <c r="Z1688" s="113"/>
      <c r="AA1688" s="113"/>
      <c r="AB1688" s="113"/>
      <c r="AC1688" s="113"/>
      <c r="AD1688" s="113"/>
      <c r="AE1688" s="112"/>
      <c r="AF1688" s="112"/>
      <c r="AG1688" s="112"/>
      <c r="AH1688" s="112"/>
      <c r="AI1688" s="112"/>
      <c r="AJ1688" s="112"/>
      <c r="AK1688" s="112"/>
      <c r="AL1688" s="112"/>
    </row>
    <row r="1689" spans="13:38" x14ac:dyDescent="0.35">
      <c r="M1689" s="112"/>
      <c r="N1689" s="112"/>
      <c r="O1689" s="112"/>
      <c r="P1689" s="112"/>
      <c r="Q1689" s="112"/>
      <c r="R1689" s="112"/>
      <c r="S1689" s="112"/>
      <c r="T1689" s="112"/>
      <c r="U1689" s="112"/>
      <c r="V1689" s="112"/>
      <c r="W1689" s="113"/>
      <c r="X1689" s="113"/>
      <c r="Y1689" s="113"/>
      <c r="Z1689" s="113"/>
      <c r="AA1689" s="113"/>
      <c r="AB1689" s="113"/>
      <c r="AC1689" s="113"/>
      <c r="AD1689" s="113"/>
      <c r="AE1689" s="112"/>
      <c r="AF1689" s="112"/>
      <c r="AG1689" s="112"/>
      <c r="AH1689" s="112"/>
      <c r="AI1689" s="112"/>
      <c r="AJ1689" s="112"/>
      <c r="AK1689" s="112"/>
      <c r="AL1689" s="112"/>
    </row>
    <row r="1690" spans="13:38" x14ac:dyDescent="0.35">
      <c r="M1690" s="112"/>
      <c r="N1690" s="112"/>
      <c r="O1690" s="112"/>
      <c r="P1690" s="112"/>
      <c r="Q1690" s="112"/>
      <c r="R1690" s="112"/>
      <c r="S1690" s="112"/>
      <c r="T1690" s="112"/>
      <c r="U1690" s="112"/>
      <c r="V1690" s="112"/>
      <c r="W1690" s="113"/>
      <c r="X1690" s="113"/>
      <c r="Y1690" s="113"/>
      <c r="Z1690" s="113"/>
      <c r="AA1690" s="113"/>
      <c r="AB1690" s="113"/>
      <c r="AC1690" s="113"/>
      <c r="AD1690" s="113"/>
      <c r="AE1690" s="112"/>
      <c r="AF1690" s="112"/>
      <c r="AG1690" s="112"/>
      <c r="AH1690" s="112"/>
      <c r="AI1690" s="112"/>
      <c r="AJ1690" s="112"/>
      <c r="AK1690" s="112"/>
      <c r="AL1690" s="112"/>
    </row>
    <row r="1691" spans="13:38" x14ac:dyDescent="0.35">
      <c r="M1691" s="112"/>
      <c r="N1691" s="112"/>
      <c r="O1691" s="112"/>
      <c r="P1691" s="112"/>
      <c r="Q1691" s="112"/>
      <c r="R1691" s="112"/>
      <c r="S1691" s="112"/>
      <c r="T1691" s="112"/>
      <c r="U1691" s="112"/>
      <c r="V1691" s="112"/>
      <c r="W1691" s="113"/>
      <c r="X1691" s="113"/>
      <c r="Y1691" s="113"/>
      <c r="Z1691" s="113"/>
      <c r="AA1691" s="113"/>
      <c r="AB1691" s="113"/>
      <c r="AC1691" s="113"/>
      <c r="AD1691" s="113"/>
      <c r="AE1691" s="112"/>
      <c r="AF1691" s="112"/>
      <c r="AG1691" s="112"/>
      <c r="AH1691" s="112"/>
      <c r="AI1691" s="112"/>
      <c r="AJ1691" s="112"/>
      <c r="AK1691" s="112"/>
      <c r="AL1691" s="112"/>
    </row>
    <row r="1692" spans="13:38" x14ac:dyDescent="0.35">
      <c r="M1692" s="112"/>
      <c r="N1692" s="112"/>
      <c r="O1692" s="112"/>
      <c r="P1692" s="112"/>
      <c r="Q1692" s="112"/>
      <c r="R1692" s="112"/>
      <c r="S1692" s="112"/>
      <c r="T1692" s="112"/>
      <c r="U1692" s="112"/>
      <c r="V1692" s="112"/>
      <c r="W1692" s="113"/>
      <c r="X1692" s="113"/>
      <c r="Y1692" s="113"/>
      <c r="Z1692" s="113"/>
      <c r="AA1692" s="113"/>
      <c r="AB1692" s="113"/>
      <c r="AC1692" s="113"/>
      <c r="AD1692" s="113"/>
      <c r="AE1692" s="112"/>
      <c r="AF1692" s="112"/>
      <c r="AG1692" s="112"/>
      <c r="AH1692" s="112"/>
      <c r="AI1692" s="112"/>
      <c r="AJ1692" s="112"/>
      <c r="AK1692" s="112"/>
      <c r="AL1692" s="112"/>
    </row>
    <row r="1693" spans="13:38" x14ac:dyDescent="0.35">
      <c r="M1693" s="112"/>
      <c r="N1693" s="112"/>
      <c r="O1693" s="112"/>
      <c r="P1693" s="112"/>
      <c r="Q1693" s="112"/>
      <c r="R1693" s="112"/>
      <c r="S1693" s="112"/>
      <c r="T1693" s="112"/>
      <c r="U1693" s="112"/>
      <c r="V1693" s="112"/>
      <c r="W1693" s="113"/>
      <c r="X1693" s="113"/>
      <c r="Y1693" s="113"/>
      <c r="Z1693" s="113"/>
      <c r="AA1693" s="113"/>
      <c r="AB1693" s="113"/>
      <c r="AC1693" s="113"/>
      <c r="AD1693" s="113"/>
      <c r="AE1693" s="112"/>
      <c r="AF1693" s="112"/>
      <c r="AG1693" s="112"/>
      <c r="AH1693" s="112"/>
      <c r="AI1693" s="112"/>
      <c r="AJ1693" s="112"/>
      <c r="AK1693" s="112"/>
      <c r="AL1693" s="112"/>
    </row>
    <row r="1694" spans="13:38" x14ac:dyDescent="0.35">
      <c r="M1694" s="112"/>
      <c r="N1694" s="112"/>
      <c r="O1694" s="112"/>
      <c r="P1694" s="112"/>
      <c r="Q1694" s="112"/>
      <c r="R1694" s="112"/>
      <c r="S1694" s="112"/>
      <c r="T1694" s="112"/>
      <c r="U1694" s="112"/>
      <c r="V1694" s="112"/>
      <c r="W1694" s="113"/>
      <c r="X1694" s="113"/>
      <c r="Y1694" s="113"/>
      <c r="Z1694" s="113"/>
      <c r="AA1694" s="113"/>
      <c r="AB1694" s="113"/>
      <c r="AC1694" s="113"/>
      <c r="AD1694" s="113"/>
      <c r="AE1694" s="112"/>
      <c r="AF1694" s="112"/>
      <c r="AG1694" s="112"/>
      <c r="AH1694" s="112"/>
      <c r="AI1694" s="112"/>
      <c r="AJ1694" s="112"/>
      <c r="AK1694" s="112"/>
      <c r="AL1694" s="112"/>
    </row>
    <row r="1695" spans="13:38" x14ac:dyDescent="0.35">
      <c r="M1695" s="112"/>
      <c r="N1695" s="112"/>
      <c r="O1695" s="112"/>
      <c r="P1695" s="112"/>
      <c r="Q1695" s="112"/>
      <c r="R1695" s="112"/>
      <c r="S1695" s="112"/>
      <c r="T1695" s="112"/>
      <c r="U1695" s="112"/>
      <c r="V1695" s="112"/>
      <c r="W1695" s="113"/>
      <c r="X1695" s="113"/>
      <c r="Y1695" s="113"/>
      <c r="Z1695" s="113"/>
      <c r="AA1695" s="113"/>
      <c r="AB1695" s="113"/>
      <c r="AC1695" s="113"/>
      <c r="AD1695" s="113"/>
      <c r="AE1695" s="112"/>
      <c r="AF1695" s="112"/>
      <c r="AG1695" s="112"/>
      <c r="AH1695" s="112"/>
      <c r="AI1695" s="112"/>
      <c r="AJ1695" s="112"/>
      <c r="AK1695" s="112"/>
      <c r="AL1695" s="112"/>
    </row>
    <row r="1696" spans="13:38" x14ac:dyDescent="0.35">
      <c r="M1696" s="112"/>
      <c r="N1696" s="112"/>
      <c r="O1696" s="112"/>
      <c r="P1696" s="112"/>
      <c r="Q1696" s="112"/>
      <c r="R1696" s="112"/>
      <c r="S1696" s="112"/>
      <c r="T1696" s="112"/>
      <c r="U1696" s="112"/>
      <c r="V1696" s="112"/>
      <c r="W1696" s="113"/>
      <c r="X1696" s="113"/>
      <c r="Y1696" s="113"/>
      <c r="Z1696" s="113"/>
      <c r="AA1696" s="113"/>
      <c r="AB1696" s="113"/>
      <c r="AC1696" s="113"/>
      <c r="AD1696" s="113"/>
      <c r="AE1696" s="112"/>
      <c r="AF1696" s="112"/>
      <c r="AG1696" s="112"/>
      <c r="AH1696" s="112"/>
      <c r="AI1696" s="112"/>
      <c r="AJ1696" s="112"/>
      <c r="AK1696" s="112"/>
      <c r="AL1696" s="112"/>
    </row>
    <row r="1697" spans="13:38" x14ac:dyDescent="0.35">
      <c r="M1697" s="112"/>
      <c r="N1697" s="112"/>
      <c r="O1697" s="112"/>
      <c r="P1697" s="112"/>
      <c r="Q1697" s="112"/>
      <c r="R1697" s="112"/>
      <c r="S1697" s="112"/>
      <c r="T1697" s="112"/>
      <c r="U1697" s="112"/>
      <c r="V1697" s="112"/>
      <c r="W1697" s="113"/>
      <c r="X1697" s="113"/>
      <c r="Y1697" s="113"/>
      <c r="Z1697" s="113"/>
      <c r="AA1697" s="113"/>
      <c r="AB1697" s="113"/>
      <c r="AC1697" s="113"/>
      <c r="AD1697" s="113"/>
      <c r="AE1697" s="112"/>
      <c r="AF1697" s="112"/>
      <c r="AG1697" s="112"/>
      <c r="AH1697" s="112"/>
      <c r="AI1697" s="112"/>
      <c r="AJ1697" s="112"/>
      <c r="AK1697" s="112"/>
      <c r="AL1697" s="112"/>
    </row>
    <row r="1698" spans="13:38" x14ac:dyDescent="0.35">
      <c r="M1698" s="112"/>
      <c r="N1698" s="112"/>
      <c r="O1698" s="112"/>
      <c r="P1698" s="112"/>
      <c r="Q1698" s="112"/>
      <c r="R1698" s="112"/>
      <c r="S1698" s="112"/>
      <c r="T1698" s="112"/>
      <c r="U1698" s="112"/>
      <c r="V1698" s="112"/>
      <c r="W1698" s="113"/>
      <c r="X1698" s="113"/>
      <c r="Y1698" s="113"/>
      <c r="Z1698" s="113"/>
      <c r="AA1698" s="113"/>
      <c r="AB1698" s="113"/>
      <c r="AC1698" s="113"/>
      <c r="AD1698" s="113"/>
      <c r="AE1698" s="112"/>
      <c r="AF1698" s="112"/>
      <c r="AG1698" s="112"/>
      <c r="AH1698" s="112"/>
      <c r="AI1698" s="112"/>
      <c r="AJ1698" s="112"/>
      <c r="AK1698" s="112"/>
      <c r="AL1698" s="112"/>
    </row>
    <row r="1699" spans="13:38" x14ac:dyDescent="0.35">
      <c r="M1699" s="112"/>
      <c r="N1699" s="112"/>
      <c r="O1699" s="112"/>
      <c r="P1699" s="112"/>
      <c r="Q1699" s="112"/>
      <c r="R1699" s="112"/>
      <c r="S1699" s="112"/>
      <c r="T1699" s="112"/>
      <c r="U1699" s="112"/>
      <c r="V1699" s="112"/>
      <c r="W1699" s="113"/>
      <c r="X1699" s="113"/>
      <c r="Y1699" s="113"/>
      <c r="Z1699" s="113"/>
      <c r="AA1699" s="113"/>
      <c r="AB1699" s="113"/>
      <c r="AC1699" s="113"/>
      <c r="AD1699" s="113"/>
      <c r="AE1699" s="112"/>
      <c r="AF1699" s="112"/>
      <c r="AG1699" s="112"/>
      <c r="AH1699" s="112"/>
      <c r="AI1699" s="112"/>
      <c r="AJ1699" s="112"/>
      <c r="AK1699" s="112"/>
      <c r="AL1699" s="112"/>
    </row>
    <row r="1700" spans="13:38" x14ac:dyDescent="0.35">
      <c r="M1700" s="112"/>
      <c r="N1700" s="112"/>
      <c r="O1700" s="112"/>
      <c r="P1700" s="112"/>
      <c r="Q1700" s="112"/>
      <c r="R1700" s="112"/>
      <c r="S1700" s="112"/>
      <c r="T1700" s="112"/>
      <c r="U1700" s="112"/>
      <c r="V1700" s="112"/>
      <c r="W1700" s="113"/>
      <c r="X1700" s="113"/>
      <c r="Y1700" s="113"/>
      <c r="Z1700" s="113"/>
      <c r="AA1700" s="113"/>
      <c r="AB1700" s="113"/>
      <c r="AC1700" s="113"/>
      <c r="AD1700" s="113"/>
      <c r="AE1700" s="112"/>
      <c r="AF1700" s="112"/>
      <c r="AG1700" s="112"/>
      <c r="AH1700" s="112"/>
      <c r="AI1700" s="112"/>
      <c r="AJ1700" s="112"/>
      <c r="AK1700" s="112"/>
      <c r="AL1700" s="112"/>
    </row>
    <row r="1701" spans="13:38" x14ac:dyDescent="0.35">
      <c r="M1701" s="112"/>
      <c r="N1701" s="112"/>
      <c r="O1701" s="112"/>
      <c r="P1701" s="112"/>
      <c r="Q1701" s="112"/>
      <c r="R1701" s="112"/>
      <c r="S1701" s="112"/>
      <c r="T1701" s="112"/>
      <c r="U1701" s="112"/>
      <c r="V1701" s="112"/>
      <c r="W1701" s="113"/>
      <c r="X1701" s="113"/>
      <c r="Y1701" s="113"/>
      <c r="Z1701" s="113"/>
      <c r="AA1701" s="113"/>
      <c r="AB1701" s="113"/>
      <c r="AC1701" s="113"/>
      <c r="AD1701" s="113"/>
      <c r="AE1701" s="112"/>
      <c r="AF1701" s="112"/>
      <c r="AG1701" s="112"/>
      <c r="AH1701" s="112"/>
      <c r="AI1701" s="112"/>
      <c r="AJ1701" s="112"/>
      <c r="AK1701" s="112"/>
      <c r="AL1701" s="112"/>
    </row>
    <row r="1702" spans="13:38" x14ac:dyDescent="0.35">
      <c r="M1702" s="112"/>
      <c r="N1702" s="112"/>
      <c r="O1702" s="112"/>
      <c r="P1702" s="112"/>
      <c r="Q1702" s="112"/>
      <c r="R1702" s="112"/>
      <c r="S1702" s="112"/>
      <c r="T1702" s="112"/>
      <c r="U1702" s="112"/>
      <c r="V1702" s="112"/>
      <c r="W1702" s="113"/>
      <c r="X1702" s="113"/>
      <c r="Y1702" s="113"/>
      <c r="Z1702" s="113"/>
      <c r="AA1702" s="113"/>
      <c r="AB1702" s="113"/>
      <c r="AC1702" s="113"/>
      <c r="AD1702" s="113"/>
      <c r="AE1702" s="112"/>
      <c r="AF1702" s="112"/>
      <c r="AG1702" s="112"/>
      <c r="AH1702" s="112"/>
      <c r="AI1702" s="112"/>
      <c r="AJ1702" s="112"/>
      <c r="AK1702" s="112"/>
      <c r="AL1702" s="112"/>
    </row>
    <row r="1703" spans="13:38" x14ac:dyDescent="0.35">
      <c r="M1703" s="112"/>
      <c r="N1703" s="112"/>
      <c r="O1703" s="112"/>
      <c r="P1703" s="112"/>
      <c r="Q1703" s="112"/>
      <c r="R1703" s="112"/>
      <c r="S1703" s="112"/>
      <c r="T1703" s="112"/>
      <c r="U1703" s="112"/>
      <c r="V1703" s="112"/>
      <c r="W1703" s="113"/>
      <c r="X1703" s="113"/>
      <c r="Y1703" s="113"/>
      <c r="Z1703" s="113"/>
      <c r="AA1703" s="113"/>
      <c r="AB1703" s="113"/>
      <c r="AC1703" s="113"/>
      <c r="AD1703" s="113"/>
      <c r="AE1703" s="112"/>
      <c r="AF1703" s="112"/>
      <c r="AG1703" s="112"/>
      <c r="AH1703" s="112"/>
      <c r="AI1703" s="112"/>
      <c r="AJ1703" s="112"/>
      <c r="AK1703" s="112"/>
      <c r="AL1703" s="112"/>
    </row>
    <row r="1704" spans="13:38" x14ac:dyDescent="0.35">
      <c r="M1704" s="112"/>
      <c r="N1704" s="112"/>
      <c r="O1704" s="112"/>
      <c r="P1704" s="112"/>
      <c r="Q1704" s="112"/>
      <c r="R1704" s="112"/>
      <c r="S1704" s="112"/>
      <c r="T1704" s="112"/>
      <c r="U1704" s="112"/>
      <c r="V1704" s="112"/>
      <c r="W1704" s="113"/>
      <c r="X1704" s="113"/>
      <c r="Y1704" s="113"/>
      <c r="Z1704" s="113"/>
      <c r="AA1704" s="113"/>
      <c r="AB1704" s="113"/>
      <c r="AC1704" s="113"/>
      <c r="AD1704" s="113"/>
      <c r="AE1704" s="112"/>
      <c r="AF1704" s="112"/>
      <c r="AG1704" s="112"/>
      <c r="AH1704" s="112"/>
      <c r="AI1704" s="112"/>
      <c r="AJ1704" s="112"/>
      <c r="AK1704" s="112"/>
      <c r="AL1704" s="112"/>
    </row>
    <row r="1705" spans="13:38" x14ac:dyDescent="0.35">
      <c r="M1705" s="112"/>
      <c r="N1705" s="112"/>
      <c r="O1705" s="112"/>
      <c r="P1705" s="112"/>
      <c r="Q1705" s="112"/>
      <c r="R1705" s="112"/>
      <c r="S1705" s="112"/>
      <c r="T1705" s="112"/>
      <c r="U1705" s="112"/>
      <c r="V1705" s="112"/>
      <c r="W1705" s="113"/>
      <c r="X1705" s="113"/>
      <c r="Y1705" s="113"/>
      <c r="Z1705" s="113"/>
      <c r="AA1705" s="113"/>
      <c r="AB1705" s="113"/>
      <c r="AC1705" s="113"/>
      <c r="AD1705" s="113"/>
      <c r="AE1705" s="112"/>
      <c r="AF1705" s="112"/>
      <c r="AG1705" s="112"/>
      <c r="AH1705" s="112"/>
      <c r="AI1705" s="112"/>
      <c r="AJ1705" s="112"/>
      <c r="AK1705" s="112"/>
      <c r="AL1705" s="112"/>
    </row>
    <row r="1706" spans="13:38" x14ac:dyDescent="0.35">
      <c r="M1706" s="112"/>
      <c r="N1706" s="112"/>
      <c r="O1706" s="112"/>
      <c r="P1706" s="112"/>
      <c r="Q1706" s="112"/>
      <c r="R1706" s="112"/>
      <c r="S1706" s="112"/>
      <c r="T1706" s="112"/>
      <c r="U1706" s="112"/>
      <c r="V1706" s="112"/>
      <c r="W1706" s="113"/>
      <c r="X1706" s="113"/>
      <c r="Y1706" s="113"/>
      <c r="Z1706" s="113"/>
      <c r="AA1706" s="113"/>
      <c r="AB1706" s="113"/>
      <c r="AC1706" s="113"/>
      <c r="AD1706" s="113"/>
      <c r="AE1706" s="112"/>
      <c r="AF1706" s="112"/>
      <c r="AG1706" s="112"/>
      <c r="AH1706" s="112"/>
      <c r="AI1706" s="112"/>
      <c r="AJ1706" s="112"/>
      <c r="AK1706" s="112"/>
      <c r="AL1706" s="112"/>
    </row>
    <row r="1707" spans="13:38" x14ac:dyDescent="0.35">
      <c r="M1707" s="112"/>
      <c r="N1707" s="112"/>
      <c r="O1707" s="112"/>
      <c r="P1707" s="112"/>
      <c r="Q1707" s="112"/>
      <c r="R1707" s="112"/>
      <c r="S1707" s="112"/>
      <c r="T1707" s="112"/>
      <c r="U1707" s="112"/>
      <c r="V1707" s="112"/>
      <c r="W1707" s="113"/>
      <c r="X1707" s="113"/>
      <c r="Y1707" s="113"/>
      <c r="Z1707" s="113"/>
      <c r="AA1707" s="113"/>
      <c r="AB1707" s="113"/>
      <c r="AC1707" s="113"/>
      <c r="AD1707" s="113"/>
      <c r="AE1707" s="112"/>
      <c r="AF1707" s="112"/>
      <c r="AG1707" s="112"/>
      <c r="AH1707" s="112"/>
      <c r="AI1707" s="112"/>
      <c r="AJ1707" s="112"/>
      <c r="AK1707" s="112"/>
      <c r="AL1707" s="112"/>
    </row>
    <row r="1708" spans="13:38" x14ac:dyDescent="0.35">
      <c r="M1708" s="112"/>
      <c r="N1708" s="112"/>
      <c r="O1708" s="112"/>
      <c r="P1708" s="112"/>
      <c r="Q1708" s="112"/>
      <c r="R1708" s="112"/>
      <c r="S1708" s="112"/>
      <c r="T1708" s="112"/>
      <c r="U1708" s="112"/>
      <c r="V1708" s="112"/>
      <c r="W1708" s="113"/>
      <c r="X1708" s="113"/>
      <c r="Y1708" s="113"/>
      <c r="Z1708" s="113"/>
      <c r="AA1708" s="113"/>
      <c r="AB1708" s="113"/>
      <c r="AC1708" s="113"/>
      <c r="AD1708" s="113"/>
      <c r="AE1708" s="112"/>
      <c r="AF1708" s="112"/>
      <c r="AG1708" s="112"/>
      <c r="AH1708" s="112"/>
      <c r="AI1708" s="112"/>
      <c r="AJ1708" s="112"/>
      <c r="AK1708" s="112"/>
      <c r="AL1708" s="112"/>
    </row>
    <row r="1709" spans="13:38" x14ac:dyDescent="0.35">
      <c r="M1709" s="112"/>
      <c r="N1709" s="112"/>
      <c r="O1709" s="112"/>
      <c r="P1709" s="112"/>
      <c r="Q1709" s="112"/>
      <c r="R1709" s="112"/>
      <c r="S1709" s="112"/>
      <c r="T1709" s="112"/>
      <c r="U1709" s="112"/>
      <c r="V1709" s="112"/>
      <c r="W1709" s="113"/>
      <c r="X1709" s="113"/>
      <c r="Y1709" s="113"/>
      <c r="Z1709" s="113"/>
      <c r="AA1709" s="113"/>
      <c r="AB1709" s="113"/>
      <c r="AC1709" s="113"/>
      <c r="AD1709" s="113"/>
      <c r="AE1709" s="112"/>
      <c r="AF1709" s="112"/>
      <c r="AG1709" s="112"/>
      <c r="AH1709" s="112"/>
      <c r="AI1709" s="112"/>
      <c r="AJ1709" s="112"/>
      <c r="AK1709" s="112"/>
      <c r="AL1709" s="112"/>
    </row>
    <row r="1710" spans="13:38" x14ac:dyDescent="0.35">
      <c r="M1710" s="112"/>
      <c r="N1710" s="112"/>
      <c r="O1710" s="112"/>
      <c r="P1710" s="112"/>
      <c r="Q1710" s="112"/>
      <c r="R1710" s="112"/>
      <c r="S1710" s="112"/>
      <c r="T1710" s="112"/>
      <c r="U1710" s="112"/>
      <c r="V1710" s="112"/>
      <c r="W1710" s="113"/>
      <c r="X1710" s="113"/>
      <c r="Y1710" s="113"/>
      <c r="Z1710" s="113"/>
      <c r="AA1710" s="113"/>
      <c r="AB1710" s="113"/>
      <c r="AC1710" s="113"/>
      <c r="AD1710" s="113"/>
      <c r="AE1710" s="112"/>
      <c r="AF1710" s="112"/>
      <c r="AG1710" s="112"/>
      <c r="AH1710" s="112"/>
      <c r="AI1710" s="112"/>
      <c r="AJ1710" s="112"/>
      <c r="AK1710" s="112"/>
      <c r="AL1710" s="112"/>
    </row>
    <row r="1711" spans="13:38" x14ac:dyDescent="0.35">
      <c r="M1711" s="112"/>
      <c r="N1711" s="112"/>
      <c r="O1711" s="112"/>
      <c r="P1711" s="112"/>
      <c r="Q1711" s="112"/>
      <c r="R1711" s="112"/>
      <c r="S1711" s="112"/>
      <c r="T1711" s="112"/>
      <c r="U1711" s="112"/>
      <c r="V1711" s="112"/>
      <c r="W1711" s="113"/>
      <c r="X1711" s="113"/>
      <c r="Y1711" s="113"/>
      <c r="Z1711" s="113"/>
      <c r="AA1711" s="113"/>
      <c r="AB1711" s="113"/>
      <c r="AC1711" s="113"/>
      <c r="AD1711" s="113"/>
      <c r="AE1711" s="112"/>
      <c r="AF1711" s="112"/>
      <c r="AG1711" s="112"/>
      <c r="AH1711" s="112"/>
      <c r="AI1711" s="112"/>
      <c r="AJ1711" s="112"/>
      <c r="AK1711" s="112"/>
      <c r="AL1711" s="112"/>
    </row>
    <row r="1712" spans="13:38" x14ac:dyDescent="0.35">
      <c r="M1712" s="112"/>
      <c r="N1712" s="112"/>
      <c r="O1712" s="112"/>
      <c r="P1712" s="112"/>
      <c r="Q1712" s="112"/>
      <c r="R1712" s="112"/>
      <c r="S1712" s="112"/>
      <c r="T1712" s="112"/>
      <c r="U1712" s="112"/>
      <c r="V1712" s="112"/>
      <c r="W1712" s="113"/>
      <c r="X1712" s="113"/>
      <c r="Y1712" s="113"/>
      <c r="Z1712" s="113"/>
      <c r="AA1712" s="113"/>
      <c r="AB1712" s="113"/>
      <c r="AC1712" s="113"/>
      <c r="AD1712" s="113"/>
      <c r="AE1712" s="112"/>
      <c r="AF1712" s="112"/>
      <c r="AG1712" s="112"/>
      <c r="AH1712" s="112"/>
      <c r="AI1712" s="112"/>
      <c r="AJ1712" s="112"/>
      <c r="AK1712" s="112"/>
      <c r="AL1712" s="112"/>
    </row>
    <row r="1713" spans="13:38" x14ac:dyDescent="0.35">
      <c r="M1713" s="112"/>
      <c r="N1713" s="112"/>
      <c r="O1713" s="112"/>
      <c r="P1713" s="112"/>
      <c r="Q1713" s="112"/>
      <c r="R1713" s="112"/>
      <c r="S1713" s="112"/>
      <c r="T1713" s="112"/>
      <c r="U1713" s="112"/>
      <c r="V1713" s="112"/>
      <c r="W1713" s="113"/>
      <c r="X1713" s="113"/>
      <c r="Y1713" s="113"/>
      <c r="Z1713" s="113"/>
      <c r="AA1713" s="113"/>
      <c r="AB1713" s="113"/>
      <c r="AC1713" s="113"/>
      <c r="AD1713" s="113"/>
      <c r="AE1713" s="112"/>
      <c r="AF1713" s="112"/>
      <c r="AG1713" s="112"/>
      <c r="AH1713" s="112"/>
      <c r="AI1713" s="112"/>
      <c r="AJ1713" s="112"/>
      <c r="AK1713" s="112"/>
      <c r="AL1713" s="112"/>
    </row>
    <row r="1714" spans="13:38" x14ac:dyDescent="0.35">
      <c r="M1714" s="112"/>
      <c r="N1714" s="112"/>
      <c r="O1714" s="112"/>
      <c r="P1714" s="112"/>
      <c r="Q1714" s="112"/>
      <c r="R1714" s="112"/>
      <c r="S1714" s="112"/>
      <c r="T1714" s="112"/>
      <c r="U1714" s="112"/>
      <c r="V1714" s="112"/>
      <c r="W1714" s="113"/>
      <c r="X1714" s="113"/>
      <c r="Y1714" s="113"/>
      <c r="Z1714" s="113"/>
      <c r="AA1714" s="113"/>
      <c r="AB1714" s="113"/>
      <c r="AC1714" s="113"/>
      <c r="AD1714" s="113"/>
      <c r="AE1714" s="112"/>
      <c r="AF1714" s="112"/>
      <c r="AG1714" s="112"/>
      <c r="AH1714" s="112"/>
      <c r="AI1714" s="112"/>
      <c r="AJ1714" s="112"/>
      <c r="AK1714" s="112"/>
      <c r="AL1714" s="112"/>
    </row>
    <row r="1715" spans="13:38" x14ac:dyDescent="0.35">
      <c r="M1715" s="112"/>
      <c r="N1715" s="112"/>
      <c r="O1715" s="112"/>
      <c r="P1715" s="112"/>
      <c r="Q1715" s="112"/>
      <c r="R1715" s="112"/>
      <c r="S1715" s="112"/>
      <c r="T1715" s="112"/>
      <c r="U1715" s="112"/>
      <c r="V1715" s="112"/>
      <c r="W1715" s="113"/>
      <c r="X1715" s="113"/>
      <c r="Y1715" s="113"/>
      <c r="Z1715" s="113"/>
      <c r="AA1715" s="113"/>
      <c r="AB1715" s="113"/>
      <c r="AC1715" s="113"/>
      <c r="AD1715" s="113"/>
      <c r="AE1715" s="112"/>
      <c r="AF1715" s="112"/>
      <c r="AG1715" s="112"/>
      <c r="AH1715" s="112"/>
      <c r="AI1715" s="112"/>
      <c r="AJ1715" s="112"/>
      <c r="AK1715" s="112"/>
      <c r="AL1715" s="112"/>
    </row>
    <row r="1716" spans="13:38" x14ac:dyDescent="0.35">
      <c r="M1716" s="112"/>
      <c r="N1716" s="112"/>
      <c r="O1716" s="112"/>
      <c r="P1716" s="112"/>
      <c r="Q1716" s="112"/>
      <c r="R1716" s="112"/>
      <c r="S1716" s="112"/>
      <c r="T1716" s="112"/>
      <c r="U1716" s="112"/>
      <c r="V1716" s="112"/>
      <c r="W1716" s="113"/>
      <c r="X1716" s="113"/>
      <c r="Y1716" s="113"/>
      <c r="Z1716" s="113"/>
      <c r="AA1716" s="113"/>
      <c r="AB1716" s="113"/>
      <c r="AC1716" s="113"/>
      <c r="AD1716" s="113"/>
      <c r="AE1716" s="112"/>
      <c r="AF1716" s="112"/>
      <c r="AG1716" s="112"/>
      <c r="AH1716" s="112"/>
      <c r="AI1716" s="112"/>
      <c r="AJ1716" s="112"/>
      <c r="AK1716" s="112"/>
      <c r="AL1716" s="112"/>
    </row>
    <row r="1717" spans="13:38" x14ac:dyDescent="0.35">
      <c r="M1717" s="112"/>
      <c r="N1717" s="112"/>
      <c r="O1717" s="112"/>
      <c r="P1717" s="112"/>
      <c r="Q1717" s="112"/>
      <c r="R1717" s="112"/>
      <c r="S1717" s="112"/>
      <c r="T1717" s="112"/>
      <c r="U1717" s="112"/>
      <c r="V1717" s="112"/>
      <c r="W1717" s="113"/>
      <c r="X1717" s="113"/>
      <c r="Y1717" s="113"/>
      <c r="Z1717" s="113"/>
      <c r="AA1717" s="113"/>
      <c r="AB1717" s="113"/>
      <c r="AC1717" s="113"/>
      <c r="AD1717" s="113"/>
      <c r="AE1717" s="112"/>
      <c r="AF1717" s="112"/>
      <c r="AG1717" s="112"/>
      <c r="AH1717" s="112"/>
      <c r="AI1717" s="112"/>
      <c r="AJ1717" s="112"/>
      <c r="AK1717" s="112"/>
      <c r="AL1717" s="112"/>
    </row>
    <row r="1718" spans="13:38" x14ac:dyDescent="0.35">
      <c r="M1718" s="112"/>
      <c r="N1718" s="112"/>
      <c r="O1718" s="112"/>
      <c r="P1718" s="112"/>
      <c r="Q1718" s="112"/>
      <c r="R1718" s="112"/>
      <c r="S1718" s="112"/>
      <c r="T1718" s="112"/>
      <c r="U1718" s="112"/>
      <c r="V1718" s="112"/>
      <c r="W1718" s="113"/>
      <c r="X1718" s="113"/>
      <c r="Y1718" s="113"/>
      <c r="Z1718" s="113"/>
      <c r="AA1718" s="113"/>
      <c r="AB1718" s="113"/>
      <c r="AC1718" s="113"/>
      <c r="AD1718" s="113"/>
      <c r="AE1718" s="112"/>
      <c r="AF1718" s="112"/>
      <c r="AG1718" s="112"/>
      <c r="AH1718" s="112"/>
      <c r="AI1718" s="112"/>
      <c r="AJ1718" s="112"/>
      <c r="AK1718" s="112"/>
      <c r="AL1718" s="112"/>
    </row>
    <row r="1719" spans="13:38" x14ac:dyDescent="0.35">
      <c r="M1719" s="112"/>
      <c r="N1719" s="112"/>
      <c r="O1719" s="112"/>
      <c r="P1719" s="112"/>
      <c r="Q1719" s="112"/>
      <c r="R1719" s="112"/>
      <c r="S1719" s="112"/>
      <c r="T1719" s="112"/>
      <c r="U1719" s="112"/>
      <c r="V1719" s="112"/>
      <c r="W1719" s="113"/>
      <c r="X1719" s="113"/>
      <c r="Y1719" s="113"/>
      <c r="Z1719" s="113"/>
      <c r="AA1719" s="113"/>
      <c r="AB1719" s="113"/>
      <c r="AC1719" s="113"/>
      <c r="AD1719" s="113"/>
      <c r="AE1719" s="112"/>
      <c r="AF1719" s="112"/>
      <c r="AG1719" s="112"/>
      <c r="AH1719" s="112"/>
      <c r="AI1719" s="112"/>
      <c r="AJ1719" s="112"/>
      <c r="AK1719" s="112"/>
      <c r="AL1719" s="112"/>
    </row>
    <row r="1720" spans="13:38" x14ac:dyDescent="0.35">
      <c r="M1720" s="112"/>
      <c r="N1720" s="112"/>
      <c r="O1720" s="112"/>
      <c r="P1720" s="112"/>
      <c r="Q1720" s="112"/>
      <c r="R1720" s="112"/>
      <c r="S1720" s="112"/>
      <c r="T1720" s="112"/>
      <c r="U1720" s="112"/>
      <c r="V1720" s="112"/>
      <c r="W1720" s="113"/>
      <c r="X1720" s="113"/>
      <c r="Y1720" s="113"/>
      <c r="Z1720" s="113"/>
      <c r="AA1720" s="113"/>
      <c r="AB1720" s="113"/>
      <c r="AC1720" s="113"/>
      <c r="AD1720" s="113"/>
      <c r="AE1720" s="112"/>
      <c r="AF1720" s="112"/>
      <c r="AG1720" s="112"/>
      <c r="AH1720" s="112"/>
      <c r="AI1720" s="112"/>
      <c r="AJ1720" s="112"/>
      <c r="AK1720" s="112"/>
      <c r="AL1720" s="112"/>
    </row>
    <row r="1721" spans="13:38" x14ac:dyDescent="0.35">
      <c r="M1721" s="112"/>
      <c r="N1721" s="112"/>
      <c r="O1721" s="112"/>
      <c r="P1721" s="112"/>
      <c r="Q1721" s="112"/>
      <c r="R1721" s="112"/>
      <c r="S1721" s="112"/>
      <c r="T1721" s="112"/>
      <c r="U1721" s="112"/>
      <c r="V1721" s="112"/>
      <c r="W1721" s="113"/>
      <c r="X1721" s="113"/>
      <c r="Y1721" s="113"/>
      <c r="Z1721" s="113"/>
      <c r="AA1721" s="113"/>
      <c r="AB1721" s="113"/>
      <c r="AC1721" s="113"/>
      <c r="AD1721" s="113"/>
      <c r="AE1721" s="112"/>
      <c r="AF1721" s="112"/>
      <c r="AG1721" s="112"/>
      <c r="AH1721" s="112"/>
      <c r="AI1721" s="112"/>
      <c r="AJ1721" s="112"/>
      <c r="AK1721" s="112"/>
      <c r="AL1721" s="112"/>
    </row>
    <row r="1722" spans="13:38" x14ac:dyDescent="0.35">
      <c r="M1722" s="112"/>
      <c r="N1722" s="112"/>
      <c r="O1722" s="112"/>
      <c r="P1722" s="112"/>
      <c r="Q1722" s="112"/>
      <c r="R1722" s="112"/>
      <c r="S1722" s="112"/>
      <c r="T1722" s="112"/>
      <c r="U1722" s="112"/>
      <c r="V1722" s="112"/>
      <c r="W1722" s="113"/>
      <c r="X1722" s="113"/>
      <c r="Y1722" s="113"/>
      <c r="Z1722" s="113"/>
      <c r="AA1722" s="113"/>
      <c r="AB1722" s="113"/>
      <c r="AC1722" s="113"/>
      <c r="AD1722" s="113"/>
      <c r="AE1722" s="112"/>
      <c r="AF1722" s="112"/>
      <c r="AG1722" s="112"/>
      <c r="AH1722" s="112"/>
      <c r="AI1722" s="112"/>
      <c r="AJ1722" s="112"/>
      <c r="AK1722" s="112"/>
      <c r="AL1722" s="112"/>
    </row>
    <row r="1723" spans="13:38" x14ac:dyDescent="0.35">
      <c r="M1723" s="112"/>
      <c r="N1723" s="112"/>
      <c r="O1723" s="112"/>
      <c r="P1723" s="112"/>
      <c r="Q1723" s="112"/>
      <c r="R1723" s="112"/>
      <c r="S1723" s="112"/>
      <c r="T1723" s="112"/>
      <c r="U1723" s="112"/>
      <c r="V1723" s="112"/>
      <c r="W1723" s="113"/>
      <c r="X1723" s="113"/>
      <c r="Y1723" s="113"/>
      <c r="Z1723" s="113"/>
      <c r="AA1723" s="113"/>
      <c r="AB1723" s="113"/>
      <c r="AC1723" s="113"/>
      <c r="AD1723" s="113"/>
      <c r="AE1723" s="112"/>
      <c r="AF1723" s="112"/>
      <c r="AG1723" s="112"/>
      <c r="AH1723" s="112"/>
      <c r="AI1723" s="112"/>
      <c r="AJ1723" s="112"/>
      <c r="AK1723" s="112"/>
      <c r="AL1723" s="112"/>
    </row>
    <row r="1724" spans="13:38" x14ac:dyDescent="0.35">
      <c r="M1724" s="112"/>
      <c r="N1724" s="112"/>
      <c r="O1724" s="112"/>
      <c r="P1724" s="112"/>
      <c r="Q1724" s="112"/>
      <c r="R1724" s="112"/>
      <c r="S1724" s="112"/>
      <c r="T1724" s="112"/>
      <c r="U1724" s="112"/>
      <c r="V1724" s="112"/>
      <c r="W1724" s="113"/>
      <c r="X1724" s="113"/>
      <c r="Y1724" s="113"/>
      <c r="Z1724" s="113"/>
      <c r="AA1724" s="113"/>
      <c r="AB1724" s="113"/>
      <c r="AC1724" s="113"/>
      <c r="AD1724" s="113"/>
      <c r="AE1724" s="112"/>
      <c r="AF1724" s="112"/>
      <c r="AG1724" s="112"/>
      <c r="AH1724" s="112"/>
      <c r="AI1724" s="112"/>
      <c r="AJ1724" s="112"/>
      <c r="AK1724" s="112"/>
      <c r="AL1724" s="112"/>
    </row>
    <row r="1725" spans="13:38" x14ac:dyDescent="0.35">
      <c r="M1725" s="112"/>
      <c r="N1725" s="112"/>
      <c r="O1725" s="112"/>
      <c r="P1725" s="112"/>
      <c r="Q1725" s="112"/>
      <c r="R1725" s="112"/>
      <c r="S1725" s="112"/>
      <c r="T1725" s="112"/>
      <c r="U1725" s="112"/>
      <c r="V1725" s="112"/>
      <c r="W1725" s="113"/>
      <c r="X1725" s="113"/>
      <c r="Y1725" s="113"/>
      <c r="Z1725" s="113"/>
      <c r="AA1725" s="113"/>
      <c r="AB1725" s="113"/>
      <c r="AC1725" s="113"/>
      <c r="AD1725" s="113"/>
      <c r="AE1725" s="112"/>
      <c r="AF1725" s="112"/>
      <c r="AG1725" s="112"/>
      <c r="AH1725" s="112"/>
      <c r="AI1725" s="112"/>
      <c r="AJ1725" s="112"/>
      <c r="AK1725" s="112"/>
      <c r="AL1725" s="112"/>
    </row>
    <row r="1726" spans="13:38" x14ac:dyDescent="0.35">
      <c r="M1726" s="112"/>
      <c r="N1726" s="112"/>
      <c r="O1726" s="112"/>
      <c r="P1726" s="112"/>
      <c r="Q1726" s="112"/>
      <c r="R1726" s="112"/>
      <c r="S1726" s="112"/>
      <c r="T1726" s="112"/>
      <c r="U1726" s="112"/>
      <c r="V1726" s="112"/>
      <c r="W1726" s="113"/>
      <c r="X1726" s="113"/>
      <c r="Y1726" s="113"/>
      <c r="Z1726" s="113"/>
      <c r="AA1726" s="113"/>
      <c r="AB1726" s="113"/>
      <c r="AC1726" s="113"/>
      <c r="AD1726" s="113"/>
      <c r="AE1726" s="112"/>
      <c r="AF1726" s="112"/>
      <c r="AG1726" s="112"/>
      <c r="AH1726" s="112"/>
      <c r="AI1726" s="112"/>
      <c r="AJ1726" s="112"/>
      <c r="AK1726" s="112"/>
      <c r="AL1726" s="112"/>
    </row>
    <row r="1727" spans="13:38" x14ac:dyDescent="0.35">
      <c r="M1727" s="112"/>
      <c r="N1727" s="112"/>
      <c r="O1727" s="112"/>
      <c r="P1727" s="112"/>
      <c r="Q1727" s="112"/>
      <c r="R1727" s="112"/>
      <c r="S1727" s="112"/>
      <c r="T1727" s="112"/>
      <c r="U1727" s="112"/>
      <c r="V1727" s="112"/>
      <c r="W1727" s="113"/>
      <c r="X1727" s="113"/>
      <c r="Y1727" s="113"/>
      <c r="Z1727" s="113"/>
      <c r="AA1727" s="113"/>
      <c r="AB1727" s="113"/>
      <c r="AC1727" s="113"/>
      <c r="AD1727" s="113"/>
      <c r="AE1727" s="112"/>
      <c r="AF1727" s="112"/>
      <c r="AG1727" s="112"/>
      <c r="AH1727" s="112"/>
      <c r="AI1727" s="112"/>
      <c r="AJ1727" s="112"/>
      <c r="AK1727" s="112"/>
      <c r="AL1727" s="112"/>
    </row>
    <row r="1728" spans="13:38" x14ac:dyDescent="0.35">
      <c r="M1728" s="112"/>
      <c r="N1728" s="112"/>
      <c r="O1728" s="112"/>
      <c r="P1728" s="112"/>
      <c r="Q1728" s="112"/>
      <c r="R1728" s="112"/>
      <c r="S1728" s="112"/>
      <c r="T1728" s="112"/>
      <c r="U1728" s="112"/>
      <c r="V1728" s="112"/>
      <c r="W1728" s="113"/>
      <c r="X1728" s="113"/>
      <c r="Y1728" s="113"/>
      <c r="Z1728" s="113"/>
      <c r="AA1728" s="113"/>
      <c r="AB1728" s="113"/>
      <c r="AC1728" s="113"/>
      <c r="AD1728" s="113"/>
      <c r="AE1728" s="112"/>
      <c r="AF1728" s="112"/>
      <c r="AG1728" s="112"/>
      <c r="AH1728" s="112"/>
      <c r="AI1728" s="112"/>
      <c r="AJ1728" s="112"/>
      <c r="AK1728" s="112"/>
      <c r="AL1728" s="112"/>
    </row>
    <row r="1729" spans="13:38" x14ac:dyDescent="0.35">
      <c r="M1729" s="112"/>
      <c r="N1729" s="112"/>
      <c r="O1729" s="112"/>
      <c r="P1729" s="112"/>
      <c r="Q1729" s="112"/>
      <c r="R1729" s="112"/>
      <c r="S1729" s="112"/>
      <c r="T1729" s="112"/>
      <c r="U1729" s="112"/>
      <c r="V1729" s="112"/>
      <c r="W1729" s="113"/>
      <c r="X1729" s="113"/>
      <c r="Y1729" s="113"/>
      <c r="Z1729" s="113"/>
      <c r="AA1729" s="113"/>
      <c r="AB1729" s="113"/>
      <c r="AC1729" s="113"/>
      <c r="AD1729" s="113"/>
      <c r="AE1729" s="112"/>
      <c r="AF1729" s="112"/>
      <c r="AG1729" s="112"/>
      <c r="AH1729" s="112"/>
      <c r="AI1729" s="112"/>
      <c r="AJ1729" s="112"/>
      <c r="AK1729" s="112"/>
      <c r="AL1729" s="112"/>
    </row>
    <row r="1730" spans="13:38" x14ac:dyDescent="0.35">
      <c r="M1730" s="112"/>
      <c r="N1730" s="112"/>
      <c r="O1730" s="112"/>
      <c r="P1730" s="112"/>
      <c r="Q1730" s="112"/>
      <c r="R1730" s="112"/>
      <c r="S1730" s="112"/>
      <c r="T1730" s="112"/>
      <c r="U1730" s="112"/>
      <c r="V1730" s="112"/>
      <c r="W1730" s="113"/>
      <c r="X1730" s="113"/>
      <c r="Y1730" s="113"/>
      <c r="Z1730" s="113"/>
      <c r="AA1730" s="113"/>
      <c r="AB1730" s="113"/>
      <c r="AC1730" s="113"/>
      <c r="AD1730" s="113"/>
      <c r="AE1730" s="112"/>
      <c r="AF1730" s="112"/>
      <c r="AG1730" s="112"/>
      <c r="AH1730" s="112"/>
      <c r="AI1730" s="112"/>
      <c r="AJ1730" s="112"/>
      <c r="AK1730" s="112"/>
      <c r="AL1730" s="112"/>
    </row>
    <row r="1731" spans="13:38" x14ac:dyDescent="0.35">
      <c r="M1731" s="112"/>
      <c r="N1731" s="112"/>
      <c r="O1731" s="112"/>
      <c r="P1731" s="112"/>
      <c r="Q1731" s="112"/>
      <c r="R1731" s="112"/>
      <c r="S1731" s="112"/>
      <c r="T1731" s="112"/>
      <c r="U1731" s="112"/>
      <c r="V1731" s="112"/>
      <c r="W1731" s="113"/>
      <c r="X1731" s="113"/>
      <c r="Y1731" s="113"/>
      <c r="Z1731" s="113"/>
      <c r="AA1731" s="113"/>
      <c r="AB1731" s="113"/>
      <c r="AC1731" s="113"/>
      <c r="AD1731" s="113"/>
      <c r="AE1731" s="112"/>
      <c r="AF1731" s="112"/>
      <c r="AG1731" s="112"/>
      <c r="AH1731" s="112"/>
      <c r="AI1731" s="112"/>
      <c r="AJ1731" s="112"/>
      <c r="AK1731" s="112"/>
      <c r="AL1731" s="112"/>
    </row>
    <row r="1732" spans="13:38" x14ac:dyDescent="0.35">
      <c r="M1732" s="112"/>
      <c r="N1732" s="112"/>
      <c r="O1732" s="112"/>
      <c r="P1732" s="112"/>
      <c r="Q1732" s="112"/>
      <c r="R1732" s="112"/>
      <c r="S1732" s="112"/>
      <c r="T1732" s="112"/>
      <c r="U1732" s="112"/>
      <c r="V1732" s="112"/>
      <c r="W1732" s="113"/>
      <c r="X1732" s="113"/>
      <c r="Y1732" s="113"/>
      <c r="Z1732" s="113"/>
      <c r="AA1732" s="113"/>
      <c r="AB1732" s="113"/>
      <c r="AC1732" s="113"/>
      <c r="AD1732" s="113"/>
      <c r="AE1732" s="112"/>
      <c r="AF1732" s="112"/>
      <c r="AG1732" s="112"/>
      <c r="AH1732" s="112"/>
      <c r="AI1732" s="112"/>
      <c r="AJ1732" s="112"/>
      <c r="AK1732" s="112"/>
      <c r="AL1732" s="112"/>
    </row>
    <row r="1733" spans="13:38" x14ac:dyDescent="0.35">
      <c r="M1733" s="112"/>
      <c r="N1733" s="112"/>
      <c r="O1733" s="112"/>
      <c r="P1733" s="112"/>
      <c r="Q1733" s="112"/>
      <c r="R1733" s="112"/>
      <c r="S1733" s="112"/>
      <c r="T1733" s="112"/>
      <c r="U1733" s="112"/>
      <c r="V1733" s="112"/>
      <c r="W1733" s="113"/>
      <c r="X1733" s="113"/>
      <c r="Y1733" s="113"/>
      <c r="Z1733" s="113"/>
      <c r="AA1733" s="113"/>
      <c r="AB1733" s="113"/>
      <c r="AC1733" s="113"/>
      <c r="AD1733" s="113"/>
      <c r="AE1733" s="112"/>
      <c r="AF1733" s="112"/>
      <c r="AG1733" s="112"/>
      <c r="AH1733" s="112"/>
      <c r="AI1733" s="112"/>
      <c r="AJ1733" s="112"/>
      <c r="AK1733" s="112"/>
      <c r="AL1733" s="112"/>
    </row>
    <row r="1734" spans="13:38" x14ac:dyDescent="0.35">
      <c r="M1734" s="112"/>
      <c r="N1734" s="112"/>
      <c r="O1734" s="112"/>
      <c r="P1734" s="112"/>
      <c r="Q1734" s="112"/>
      <c r="R1734" s="112"/>
      <c r="S1734" s="112"/>
      <c r="T1734" s="112"/>
      <c r="U1734" s="112"/>
      <c r="V1734" s="112"/>
      <c r="W1734" s="113"/>
      <c r="X1734" s="113"/>
      <c r="Y1734" s="113"/>
      <c r="Z1734" s="113"/>
      <c r="AA1734" s="113"/>
      <c r="AB1734" s="113"/>
      <c r="AC1734" s="113"/>
      <c r="AD1734" s="113"/>
      <c r="AE1734" s="112"/>
      <c r="AF1734" s="112"/>
      <c r="AG1734" s="112"/>
      <c r="AH1734" s="112"/>
      <c r="AI1734" s="112"/>
      <c r="AJ1734" s="112"/>
      <c r="AK1734" s="112"/>
      <c r="AL1734" s="112"/>
    </row>
    <row r="1735" spans="13:38" x14ac:dyDescent="0.35">
      <c r="M1735" s="112"/>
      <c r="N1735" s="112"/>
      <c r="O1735" s="112"/>
      <c r="P1735" s="112"/>
      <c r="Q1735" s="112"/>
      <c r="R1735" s="112"/>
      <c r="S1735" s="112"/>
      <c r="T1735" s="112"/>
      <c r="U1735" s="112"/>
      <c r="V1735" s="112"/>
      <c r="W1735" s="113"/>
      <c r="X1735" s="113"/>
      <c r="Y1735" s="113"/>
      <c r="Z1735" s="113"/>
      <c r="AA1735" s="113"/>
      <c r="AB1735" s="113"/>
      <c r="AC1735" s="113"/>
      <c r="AD1735" s="113"/>
      <c r="AE1735" s="112"/>
      <c r="AF1735" s="112"/>
      <c r="AG1735" s="112"/>
      <c r="AH1735" s="112"/>
      <c r="AI1735" s="112"/>
      <c r="AJ1735" s="112"/>
      <c r="AK1735" s="112"/>
      <c r="AL1735" s="112"/>
    </row>
    <row r="1736" spans="13:38" x14ac:dyDescent="0.35">
      <c r="M1736" s="112"/>
      <c r="N1736" s="112"/>
      <c r="O1736" s="112"/>
      <c r="P1736" s="112"/>
      <c r="Q1736" s="112"/>
      <c r="R1736" s="112"/>
      <c r="S1736" s="112"/>
      <c r="T1736" s="112"/>
      <c r="U1736" s="112"/>
      <c r="V1736" s="112"/>
      <c r="W1736" s="113"/>
      <c r="X1736" s="113"/>
      <c r="Y1736" s="113"/>
      <c r="Z1736" s="113"/>
      <c r="AA1736" s="113"/>
      <c r="AB1736" s="113"/>
      <c r="AC1736" s="113"/>
      <c r="AD1736" s="113"/>
      <c r="AE1736" s="112"/>
      <c r="AF1736" s="112"/>
      <c r="AG1736" s="112"/>
      <c r="AH1736" s="112"/>
      <c r="AI1736" s="112"/>
      <c r="AJ1736" s="112"/>
      <c r="AK1736" s="112"/>
      <c r="AL1736" s="112"/>
    </row>
    <row r="1737" spans="13:38" x14ac:dyDescent="0.35">
      <c r="M1737" s="112"/>
      <c r="N1737" s="112"/>
      <c r="O1737" s="112"/>
      <c r="P1737" s="112"/>
      <c r="Q1737" s="112"/>
      <c r="R1737" s="112"/>
      <c r="S1737" s="112"/>
      <c r="T1737" s="112"/>
      <c r="U1737" s="112"/>
      <c r="V1737" s="112"/>
      <c r="W1737" s="113"/>
      <c r="X1737" s="113"/>
      <c r="Y1737" s="113"/>
      <c r="Z1737" s="113"/>
      <c r="AA1737" s="113"/>
      <c r="AB1737" s="113"/>
      <c r="AC1737" s="113"/>
      <c r="AD1737" s="113"/>
      <c r="AE1737" s="112"/>
      <c r="AF1737" s="112"/>
      <c r="AG1737" s="112"/>
      <c r="AH1737" s="112"/>
      <c r="AI1737" s="112"/>
      <c r="AJ1737" s="112"/>
      <c r="AK1737" s="112"/>
      <c r="AL1737" s="112"/>
    </row>
    <row r="1738" spans="13:38" x14ac:dyDescent="0.35">
      <c r="M1738" s="112"/>
      <c r="N1738" s="112"/>
      <c r="O1738" s="112"/>
      <c r="P1738" s="112"/>
      <c r="Q1738" s="112"/>
      <c r="R1738" s="112"/>
      <c r="S1738" s="112"/>
      <c r="T1738" s="112"/>
      <c r="U1738" s="112"/>
      <c r="V1738" s="112"/>
      <c r="W1738" s="113"/>
      <c r="X1738" s="113"/>
      <c r="Y1738" s="113"/>
      <c r="Z1738" s="113"/>
      <c r="AA1738" s="113"/>
      <c r="AB1738" s="113"/>
      <c r="AC1738" s="113"/>
      <c r="AD1738" s="113"/>
      <c r="AE1738" s="112"/>
      <c r="AF1738" s="112"/>
      <c r="AG1738" s="112"/>
      <c r="AH1738" s="112"/>
      <c r="AI1738" s="112"/>
      <c r="AJ1738" s="112"/>
      <c r="AK1738" s="112"/>
      <c r="AL1738" s="112"/>
    </row>
    <row r="1739" spans="13:38" x14ac:dyDescent="0.35">
      <c r="M1739" s="112"/>
      <c r="N1739" s="112"/>
      <c r="O1739" s="112"/>
      <c r="P1739" s="112"/>
      <c r="Q1739" s="112"/>
      <c r="R1739" s="112"/>
      <c r="S1739" s="112"/>
      <c r="T1739" s="112"/>
      <c r="U1739" s="112"/>
      <c r="V1739" s="112"/>
      <c r="W1739" s="113"/>
      <c r="X1739" s="113"/>
      <c r="Y1739" s="113"/>
      <c r="Z1739" s="113"/>
      <c r="AA1739" s="113"/>
      <c r="AB1739" s="113"/>
      <c r="AC1739" s="113"/>
      <c r="AD1739" s="113"/>
      <c r="AE1739" s="112"/>
      <c r="AF1739" s="112"/>
      <c r="AG1739" s="112"/>
      <c r="AH1739" s="112"/>
      <c r="AI1739" s="112"/>
      <c r="AJ1739" s="112"/>
      <c r="AK1739" s="112"/>
      <c r="AL1739" s="112"/>
    </row>
    <row r="1740" spans="13:38" x14ac:dyDescent="0.35">
      <c r="M1740" s="112"/>
      <c r="N1740" s="112"/>
      <c r="O1740" s="112"/>
      <c r="P1740" s="112"/>
      <c r="Q1740" s="112"/>
      <c r="R1740" s="112"/>
      <c r="S1740" s="112"/>
      <c r="T1740" s="112"/>
      <c r="U1740" s="112"/>
      <c r="V1740" s="112"/>
      <c r="W1740" s="113"/>
      <c r="X1740" s="113"/>
      <c r="Y1740" s="113"/>
      <c r="Z1740" s="113"/>
      <c r="AA1740" s="113"/>
      <c r="AB1740" s="113"/>
      <c r="AC1740" s="113"/>
      <c r="AD1740" s="113"/>
      <c r="AE1740" s="112"/>
      <c r="AF1740" s="112"/>
      <c r="AG1740" s="112"/>
      <c r="AH1740" s="112"/>
      <c r="AI1740" s="112"/>
      <c r="AJ1740" s="112"/>
      <c r="AK1740" s="112"/>
      <c r="AL1740" s="112"/>
    </row>
    <row r="1741" spans="13:38" x14ac:dyDescent="0.35">
      <c r="M1741" s="112"/>
      <c r="N1741" s="112"/>
      <c r="O1741" s="112"/>
      <c r="P1741" s="112"/>
      <c r="Q1741" s="112"/>
      <c r="R1741" s="112"/>
      <c r="S1741" s="112"/>
      <c r="T1741" s="112"/>
      <c r="U1741" s="112"/>
      <c r="V1741" s="112"/>
      <c r="W1741" s="113"/>
      <c r="X1741" s="113"/>
      <c r="Y1741" s="113"/>
      <c r="Z1741" s="113"/>
      <c r="AA1741" s="113"/>
      <c r="AB1741" s="113"/>
      <c r="AC1741" s="113"/>
      <c r="AD1741" s="113"/>
      <c r="AE1741" s="112"/>
      <c r="AF1741" s="112"/>
      <c r="AG1741" s="112"/>
      <c r="AH1741" s="112"/>
      <c r="AI1741" s="112"/>
      <c r="AJ1741" s="112"/>
      <c r="AK1741" s="112"/>
      <c r="AL1741" s="112"/>
    </row>
    <row r="1742" spans="13:38" x14ac:dyDescent="0.35">
      <c r="M1742" s="112"/>
      <c r="N1742" s="112"/>
      <c r="O1742" s="112"/>
      <c r="P1742" s="112"/>
      <c r="Q1742" s="112"/>
      <c r="R1742" s="112"/>
      <c r="S1742" s="112"/>
      <c r="T1742" s="112"/>
      <c r="U1742" s="112"/>
      <c r="V1742" s="112"/>
      <c r="W1742" s="113"/>
      <c r="X1742" s="113"/>
      <c r="Y1742" s="113"/>
      <c r="Z1742" s="113"/>
      <c r="AA1742" s="113"/>
      <c r="AB1742" s="113"/>
      <c r="AC1742" s="113"/>
      <c r="AD1742" s="113"/>
      <c r="AE1742" s="112"/>
      <c r="AF1742" s="112"/>
      <c r="AG1742" s="112"/>
      <c r="AH1742" s="112"/>
      <c r="AI1742" s="112"/>
      <c r="AJ1742" s="112"/>
      <c r="AK1742" s="112"/>
      <c r="AL1742" s="112"/>
    </row>
    <row r="1743" spans="13:38" x14ac:dyDescent="0.35">
      <c r="M1743" s="112"/>
      <c r="N1743" s="112"/>
      <c r="O1743" s="112"/>
      <c r="P1743" s="112"/>
      <c r="Q1743" s="112"/>
      <c r="R1743" s="112"/>
      <c r="S1743" s="112"/>
      <c r="T1743" s="112"/>
      <c r="U1743" s="112"/>
      <c r="V1743" s="112"/>
      <c r="W1743" s="113"/>
      <c r="X1743" s="113"/>
      <c r="Y1743" s="113"/>
      <c r="Z1743" s="113"/>
      <c r="AA1743" s="113"/>
      <c r="AB1743" s="113"/>
      <c r="AC1743" s="113"/>
      <c r="AD1743" s="113"/>
      <c r="AE1743" s="112"/>
      <c r="AF1743" s="112"/>
      <c r="AG1743" s="112"/>
      <c r="AH1743" s="112"/>
      <c r="AI1743" s="112"/>
      <c r="AJ1743" s="112"/>
      <c r="AK1743" s="112"/>
      <c r="AL1743" s="112"/>
    </row>
    <row r="1744" spans="13:38" x14ac:dyDescent="0.35">
      <c r="M1744" s="112"/>
      <c r="N1744" s="112"/>
      <c r="O1744" s="112"/>
      <c r="P1744" s="112"/>
      <c r="Q1744" s="112"/>
      <c r="R1744" s="112"/>
      <c r="S1744" s="112"/>
      <c r="T1744" s="112"/>
      <c r="U1744" s="112"/>
      <c r="V1744" s="112"/>
      <c r="W1744" s="113"/>
      <c r="X1744" s="113"/>
      <c r="Y1744" s="113"/>
      <c r="Z1744" s="113"/>
      <c r="AA1744" s="113"/>
      <c r="AB1744" s="113"/>
      <c r="AC1744" s="113"/>
      <c r="AD1744" s="113"/>
      <c r="AE1744" s="112"/>
      <c r="AF1744" s="112"/>
      <c r="AG1744" s="112"/>
      <c r="AH1744" s="112"/>
      <c r="AI1744" s="112"/>
      <c r="AJ1744" s="112"/>
      <c r="AK1744" s="112"/>
      <c r="AL1744" s="112"/>
    </row>
    <row r="1745" spans="13:38" x14ac:dyDescent="0.35">
      <c r="M1745" s="112"/>
      <c r="N1745" s="112"/>
      <c r="O1745" s="112"/>
      <c r="P1745" s="112"/>
      <c r="Q1745" s="112"/>
      <c r="R1745" s="112"/>
      <c r="S1745" s="112"/>
      <c r="T1745" s="112"/>
      <c r="U1745" s="112"/>
      <c r="V1745" s="112"/>
      <c r="W1745" s="113"/>
      <c r="X1745" s="113"/>
      <c r="Y1745" s="113"/>
      <c r="Z1745" s="113"/>
      <c r="AA1745" s="113"/>
      <c r="AB1745" s="113"/>
      <c r="AC1745" s="113"/>
      <c r="AD1745" s="113"/>
      <c r="AE1745" s="112"/>
      <c r="AF1745" s="112"/>
      <c r="AG1745" s="112"/>
      <c r="AH1745" s="112"/>
      <c r="AI1745" s="112"/>
      <c r="AJ1745" s="112"/>
      <c r="AK1745" s="112"/>
      <c r="AL1745" s="112"/>
    </row>
    <row r="1746" spans="13:38" x14ac:dyDescent="0.35">
      <c r="M1746" s="112"/>
      <c r="N1746" s="112"/>
      <c r="O1746" s="112"/>
      <c r="P1746" s="112"/>
      <c r="Q1746" s="112"/>
      <c r="R1746" s="112"/>
      <c r="S1746" s="112"/>
      <c r="T1746" s="112"/>
      <c r="U1746" s="112"/>
      <c r="V1746" s="112"/>
      <c r="W1746" s="113"/>
      <c r="X1746" s="113"/>
      <c r="Y1746" s="113"/>
      <c r="Z1746" s="113"/>
      <c r="AA1746" s="113"/>
      <c r="AB1746" s="113"/>
      <c r="AC1746" s="113"/>
      <c r="AD1746" s="113"/>
      <c r="AE1746" s="112"/>
      <c r="AF1746" s="112"/>
      <c r="AG1746" s="112"/>
      <c r="AH1746" s="112"/>
      <c r="AI1746" s="112"/>
      <c r="AJ1746" s="112"/>
      <c r="AK1746" s="112"/>
      <c r="AL1746" s="112"/>
    </row>
    <row r="1747" spans="13:38" x14ac:dyDescent="0.35">
      <c r="M1747" s="112"/>
      <c r="N1747" s="112"/>
      <c r="O1747" s="112"/>
      <c r="P1747" s="112"/>
      <c r="Q1747" s="112"/>
      <c r="R1747" s="112"/>
      <c r="S1747" s="112"/>
      <c r="T1747" s="112"/>
      <c r="U1747" s="112"/>
      <c r="V1747" s="112"/>
      <c r="W1747" s="113"/>
      <c r="X1747" s="113"/>
      <c r="Y1747" s="113"/>
      <c r="Z1747" s="113"/>
      <c r="AA1747" s="113"/>
      <c r="AB1747" s="113"/>
      <c r="AC1747" s="113"/>
      <c r="AD1747" s="113"/>
      <c r="AE1747" s="112"/>
      <c r="AF1747" s="112"/>
      <c r="AG1747" s="112"/>
      <c r="AH1747" s="112"/>
      <c r="AI1747" s="112"/>
      <c r="AJ1747" s="112"/>
      <c r="AK1747" s="112"/>
      <c r="AL1747" s="112"/>
    </row>
    <row r="1748" spans="13:38" x14ac:dyDescent="0.35">
      <c r="M1748" s="112"/>
      <c r="N1748" s="112"/>
      <c r="O1748" s="112"/>
      <c r="P1748" s="112"/>
      <c r="Q1748" s="112"/>
      <c r="R1748" s="112"/>
      <c r="S1748" s="112"/>
      <c r="T1748" s="112"/>
      <c r="U1748" s="112"/>
      <c r="V1748" s="112"/>
      <c r="W1748" s="113"/>
      <c r="X1748" s="113"/>
      <c r="Y1748" s="113"/>
      <c r="Z1748" s="113"/>
      <c r="AA1748" s="113"/>
      <c r="AB1748" s="113"/>
      <c r="AC1748" s="113"/>
      <c r="AD1748" s="113"/>
      <c r="AE1748" s="112"/>
      <c r="AF1748" s="112"/>
      <c r="AG1748" s="112"/>
      <c r="AH1748" s="112"/>
      <c r="AI1748" s="112"/>
      <c r="AJ1748" s="112"/>
      <c r="AK1748" s="112"/>
      <c r="AL1748" s="112"/>
    </row>
    <row r="1749" spans="13:38" x14ac:dyDescent="0.35">
      <c r="M1749" s="112"/>
      <c r="N1749" s="112"/>
      <c r="O1749" s="112"/>
      <c r="P1749" s="112"/>
      <c r="Q1749" s="112"/>
      <c r="R1749" s="112"/>
      <c r="S1749" s="112"/>
      <c r="T1749" s="112"/>
      <c r="U1749" s="112"/>
      <c r="V1749" s="112"/>
      <c r="W1749" s="113"/>
      <c r="X1749" s="113"/>
      <c r="Y1749" s="113"/>
      <c r="Z1749" s="113"/>
      <c r="AA1749" s="113"/>
      <c r="AB1749" s="113"/>
      <c r="AC1749" s="113"/>
      <c r="AD1749" s="113"/>
      <c r="AE1749" s="112"/>
      <c r="AF1749" s="112"/>
      <c r="AG1749" s="112"/>
      <c r="AH1749" s="112"/>
      <c r="AI1749" s="112"/>
      <c r="AJ1749" s="112"/>
      <c r="AK1749" s="112"/>
      <c r="AL1749" s="112"/>
    </row>
    <row r="1750" spans="13:38" x14ac:dyDescent="0.35">
      <c r="M1750" s="112"/>
      <c r="N1750" s="112"/>
      <c r="O1750" s="112"/>
      <c r="P1750" s="112"/>
      <c r="Q1750" s="112"/>
      <c r="R1750" s="112"/>
      <c r="S1750" s="112"/>
      <c r="T1750" s="112"/>
      <c r="U1750" s="112"/>
      <c r="V1750" s="112"/>
      <c r="W1750" s="113"/>
      <c r="X1750" s="113"/>
      <c r="Y1750" s="113"/>
      <c r="Z1750" s="113"/>
      <c r="AA1750" s="113"/>
      <c r="AB1750" s="113"/>
      <c r="AC1750" s="113"/>
      <c r="AD1750" s="113"/>
      <c r="AE1750" s="112"/>
      <c r="AF1750" s="112"/>
      <c r="AG1750" s="112"/>
      <c r="AH1750" s="112"/>
      <c r="AI1750" s="112"/>
      <c r="AJ1750" s="112"/>
      <c r="AK1750" s="112"/>
      <c r="AL1750" s="112"/>
    </row>
    <row r="1751" spans="13:38" x14ac:dyDescent="0.35">
      <c r="M1751" s="112"/>
      <c r="N1751" s="112"/>
      <c r="O1751" s="112"/>
      <c r="P1751" s="112"/>
      <c r="Q1751" s="112"/>
      <c r="R1751" s="112"/>
      <c r="S1751" s="112"/>
      <c r="T1751" s="112"/>
      <c r="U1751" s="112"/>
      <c r="V1751" s="112"/>
      <c r="W1751" s="113"/>
      <c r="X1751" s="113"/>
      <c r="Y1751" s="113"/>
      <c r="Z1751" s="113"/>
      <c r="AA1751" s="113"/>
      <c r="AB1751" s="113"/>
      <c r="AC1751" s="113"/>
      <c r="AD1751" s="113"/>
      <c r="AE1751" s="112"/>
      <c r="AF1751" s="112"/>
      <c r="AG1751" s="112"/>
      <c r="AH1751" s="112"/>
      <c r="AI1751" s="112"/>
      <c r="AJ1751" s="112"/>
      <c r="AK1751" s="112"/>
      <c r="AL1751" s="112"/>
    </row>
    <row r="1752" spans="13:38" x14ac:dyDescent="0.35">
      <c r="M1752" s="112"/>
      <c r="N1752" s="112"/>
      <c r="O1752" s="112"/>
      <c r="P1752" s="112"/>
      <c r="Q1752" s="112"/>
      <c r="R1752" s="112"/>
      <c r="S1752" s="112"/>
      <c r="T1752" s="112"/>
      <c r="U1752" s="112"/>
      <c r="V1752" s="112"/>
      <c r="W1752" s="113"/>
      <c r="X1752" s="113"/>
      <c r="Y1752" s="113"/>
      <c r="Z1752" s="113"/>
      <c r="AA1752" s="113"/>
      <c r="AB1752" s="113"/>
      <c r="AC1752" s="113"/>
      <c r="AD1752" s="113"/>
      <c r="AE1752" s="112"/>
      <c r="AF1752" s="112"/>
      <c r="AG1752" s="112"/>
      <c r="AH1752" s="112"/>
      <c r="AI1752" s="112"/>
      <c r="AJ1752" s="112"/>
      <c r="AK1752" s="112"/>
      <c r="AL1752" s="112"/>
    </row>
    <row r="1753" spans="13:38" x14ac:dyDescent="0.35">
      <c r="M1753" s="112"/>
      <c r="N1753" s="112"/>
      <c r="O1753" s="112"/>
      <c r="P1753" s="112"/>
      <c r="Q1753" s="112"/>
      <c r="R1753" s="112"/>
      <c r="S1753" s="112"/>
      <c r="T1753" s="112"/>
      <c r="U1753" s="112"/>
      <c r="V1753" s="112"/>
      <c r="W1753" s="113"/>
      <c r="X1753" s="113"/>
      <c r="Y1753" s="113"/>
      <c r="Z1753" s="113"/>
      <c r="AA1753" s="113"/>
      <c r="AB1753" s="113"/>
      <c r="AC1753" s="113"/>
      <c r="AD1753" s="113"/>
      <c r="AE1753" s="112"/>
      <c r="AF1753" s="112"/>
      <c r="AG1753" s="112"/>
      <c r="AH1753" s="112"/>
      <c r="AI1753" s="112"/>
      <c r="AJ1753" s="112"/>
      <c r="AK1753" s="112"/>
      <c r="AL1753" s="112"/>
    </row>
    <row r="1754" spans="13:38" x14ac:dyDescent="0.35">
      <c r="M1754" s="112"/>
      <c r="N1754" s="112"/>
      <c r="O1754" s="112"/>
      <c r="P1754" s="112"/>
      <c r="Q1754" s="112"/>
      <c r="R1754" s="112"/>
      <c r="S1754" s="112"/>
      <c r="T1754" s="112"/>
      <c r="U1754" s="112"/>
      <c r="V1754" s="112"/>
      <c r="W1754" s="113"/>
      <c r="X1754" s="113"/>
      <c r="Y1754" s="113"/>
      <c r="Z1754" s="113"/>
      <c r="AA1754" s="113"/>
      <c r="AB1754" s="113"/>
      <c r="AC1754" s="113"/>
      <c r="AD1754" s="113"/>
      <c r="AE1754" s="112"/>
      <c r="AF1754" s="112"/>
      <c r="AG1754" s="112"/>
      <c r="AH1754" s="112"/>
      <c r="AI1754" s="112"/>
      <c r="AJ1754" s="112"/>
      <c r="AK1754" s="112"/>
      <c r="AL1754" s="112"/>
    </row>
    <row r="1755" spans="13:38" x14ac:dyDescent="0.35">
      <c r="M1755" s="112"/>
      <c r="N1755" s="112"/>
      <c r="O1755" s="112"/>
      <c r="P1755" s="112"/>
      <c r="Q1755" s="112"/>
      <c r="R1755" s="112"/>
      <c r="S1755" s="112"/>
      <c r="T1755" s="112"/>
      <c r="U1755" s="112"/>
      <c r="V1755" s="112"/>
      <c r="W1755" s="113"/>
      <c r="X1755" s="113"/>
      <c r="Y1755" s="113"/>
      <c r="Z1755" s="113"/>
      <c r="AA1755" s="113"/>
      <c r="AB1755" s="113"/>
      <c r="AC1755" s="113"/>
      <c r="AD1755" s="113"/>
      <c r="AE1755" s="112"/>
      <c r="AF1755" s="112"/>
      <c r="AG1755" s="112"/>
      <c r="AH1755" s="112"/>
      <c r="AI1755" s="112"/>
      <c r="AJ1755" s="112"/>
      <c r="AK1755" s="112"/>
      <c r="AL1755" s="112"/>
    </row>
    <row r="1756" spans="13:38" x14ac:dyDescent="0.35">
      <c r="M1756" s="112"/>
      <c r="N1756" s="112"/>
      <c r="O1756" s="112"/>
      <c r="P1756" s="112"/>
      <c r="Q1756" s="112"/>
      <c r="R1756" s="112"/>
      <c r="S1756" s="112"/>
      <c r="T1756" s="112"/>
      <c r="U1756" s="112"/>
      <c r="V1756" s="112"/>
      <c r="W1756" s="113"/>
      <c r="X1756" s="113"/>
      <c r="Y1756" s="113"/>
      <c r="Z1756" s="113"/>
      <c r="AA1756" s="113"/>
      <c r="AB1756" s="113"/>
      <c r="AC1756" s="113"/>
      <c r="AD1756" s="113"/>
      <c r="AE1756" s="112"/>
      <c r="AF1756" s="112"/>
      <c r="AG1756" s="112"/>
      <c r="AH1756" s="112"/>
      <c r="AI1756" s="112"/>
      <c r="AJ1756" s="112"/>
      <c r="AK1756" s="112"/>
      <c r="AL1756" s="112"/>
    </row>
    <row r="1757" spans="13:38" x14ac:dyDescent="0.35">
      <c r="M1757" s="112"/>
      <c r="N1757" s="112"/>
      <c r="O1757" s="112"/>
      <c r="P1757" s="112"/>
      <c r="Q1757" s="112"/>
      <c r="R1757" s="112"/>
      <c r="S1757" s="112"/>
      <c r="T1757" s="112"/>
      <c r="U1757" s="112"/>
      <c r="V1757" s="112"/>
      <c r="W1757" s="113"/>
      <c r="X1757" s="113"/>
      <c r="Y1757" s="113"/>
      <c r="Z1757" s="113"/>
      <c r="AA1757" s="113"/>
      <c r="AB1757" s="113"/>
      <c r="AC1757" s="113"/>
      <c r="AD1757" s="113"/>
      <c r="AE1757" s="112"/>
      <c r="AF1757" s="112"/>
      <c r="AG1757" s="112"/>
      <c r="AH1757" s="112"/>
      <c r="AI1757" s="112"/>
      <c r="AJ1757" s="112"/>
      <c r="AK1757" s="112"/>
      <c r="AL1757" s="112"/>
    </row>
    <row r="1758" spans="13:38" x14ac:dyDescent="0.35">
      <c r="M1758" s="112"/>
      <c r="N1758" s="112"/>
      <c r="O1758" s="112"/>
      <c r="P1758" s="112"/>
      <c r="Q1758" s="112"/>
      <c r="R1758" s="112"/>
      <c r="S1758" s="112"/>
      <c r="T1758" s="112"/>
      <c r="U1758" s="112"/>
      <c r="V1758" s="112"/>
      <c r="W1758" s="113"/>
      <c r="X1758" s="113"/>
      <c r="Y1758" s="113"/>
      <c r="Z1758" s="113"/>
      <c r="AA1758" s="113"/>
      <c r="AB1758" s="113"/>
      <c r="AC1758" s="113"/>
      <c r="AD1758" s="113"/>
      <c r="AE1758" s="112"/>
      <c r="AF1758" s="112"/>
      <c r="AG1758" s="112"/>
      <c r="AH1758" s="112"/>
      <c r="AI1758" s="112"/>
      <c r="AJ1758" s="112"/>
      <c r="AK1758" s="112"/>
      <c r="AL1758" s="112"/>
    </row>
    <row r="1759" spans="13:38" x14ac:dyDescent="0.35">
      <c r="M1759" s="112"/>
      <c r="N1759" s="112"/>
      <c r="O1759" s="112"/>
      <c r="P1759" s="112"/>
      <c r="Q1759" s="112"/>
      <c r="R1759" s="112"/>
      <c r="S1759" s="112"/>
      <c r="T1759" s="112"/>
      <c r="U1759" s="112"/>
      <c r="V1759" s="112"/>
      <c r="W1759" s="113"/>
      <c r="X1759" s="113"/>
      <c r="Y1759" s="113"/>
      <c r="Z1759" s="113"/>
      <c r="AA1759" s="113"/>
      <c r="AB1759" s="113"/>
      <c r="AC1759" s="113"/>
      <c r="AD1759" s="113"/>
      <c r="AE1759" s="112"/>
      <c r="AF1759" s="112"/>
      <c r="AG1759" s="112"/>
      <c r="AH1759" s="112"/>
      <c r="AI1759" s="112"/>
      <c r="AJ1759" s="112"/>
      <c r="AK1759" s="112"/>
      <c r="AL1759" s="112"/>
    </row>
    <row r="1760" spans="13:38" x14ac:dyDescent="0.35">
      <c r="M1760" s="112"/>
      <c r="N1760" s="112"/>
      <c r="O1760" s="112"/>
      <c r="P1760" s="112"/>
      <c r="Q1760" s="112"/>
      <c r="R1760" s="112"/>
      <c r="S1760" s="112"/>
      <c r="T1760" s="112"/>
      <c r="U1760" s="112"/>
      <c r="V1760" s="112"/>
      <c r="W1760" s="113"/>
      <c r="X1760" s="113"/>
      <c r="Y1760" s="113"/>
      <c r="Z1760" s="113"/>
      <c r="AA1760" s="113"/>
      <c r="AB1760" s="113"/>
      <c r="AC1760" s="113"/>
      <c r="AD1760" s="113"/>
      <c r="AE1760" s="112"/>
      <c r="AF1760" s="112"/>
      <c r="AG1760" s="112"/>
      <c r="AH1760" s="112"/>
      <c r="AI1760" s="112"/>
      <c r="AJ1760" s="112"/>
      <c r="AK1760" s="112"/>
      <c r="AL1760" s="112"/>
    </row>
    <row r="1761" spans="13:38" x14ac:dyDescent="0.35">
      <c r="M1761" s="112"/>
      <c r="N1761" s="112"/>
      <c r="O1761" s="112"/>
      <c r="P1761" s="112"/>
      <c r="Q1761" s="112"/>
      <c r="R1761" s="112"/>
      <c r="S1761" s="112"/>
      <c r="T1761" s="112"/>
      <c r="U1761" s="112"/>
      <c r="V1761" s="112"/>
      <c r="W1761" s="113"/>
      <c r="X1761" s="113"/>
      <c r="Y1761" s="113"/>
      <c r="Z1761" s="113"/>
      <c r="AA1761" s="113"/>
      <c r="AB1761" s="113"/>
      <c r="AC1761" s="113"/>
      <c r="AD1761" s="113"/>
      <c r="AE1761" s="112"/>
      <c r="AF1761" s="112"/>
      <c r="AG1761" s="112"/>
      <c r="AH1761" s="112"/>
      <c r="AI1761" s="112"/>
      <c r="AJ1761" s="112"/>
      <c r="AK1761" s="112"/>
      <c r="AL1761" s="112"/>
    </row>
    <row r="1762" spans="13:38" x14ac:dyDescent="0.35">
      <c r="M1762" s="112"/>
      <c r="N1762" s="112"/>
      <c r="O1762" s="112"/>
      <c r="P1762" s="112"/>
      <c r="Q1762" s="112"/>
      <c r="R1762" s="112"/>
      <c r="S1762" s="112"/>
      <c r="T1762" s="112"/>
      <c r="U1762" s="112"/>
      <c r="V1762" s="112"/>
      <c r="W1762" s="113"/>
      <c r="X1762" s="113"/>
      <c r="Y1762" s="113"/>
      <c r="Z1762" s="113"/>
      <c r="AA1762" s="113"/>
      <c r="AB1762" s="113"/>
      <c r="AC1762" s="113"/>
      <c r="AD1762" s="113"/>
      <c r="AE1762" s="112"/>
      <c r="AF1762" s="112"/>
      <c r="AG1762" s="112"/>
      <c r="AH1762" s="112"/>
      <c r="AI1762" s="112"/>
      <c r="AJ1762" s="112"/>
      <c r="AK1762" s="112"/>
      <c r="AL1762" s="112"/>
    </row>
    <row r="1763" spans="13:38" x14ac:dyDescent="0.35">
      <c r="M1763" s="112"/>
      <c r="N1763" s="112"/>
      <c r="O1763" s="112"/>
      <c r="P1763" s="112"/>
      <c r="Q1763" s="112"/>
      <c r="R1763" s="112"/>
      <c r="S1763" s="112"/>
      <c r="T1763" s="112"/>
      <c r="U1763" s="112"/>
      <c r="V1763" s="112"/>
      <c r="W1763" s="113"/>
      <c r="X1763" s="113"/>
      <c r="Y1763" s="113"/>
      <c r="Z1763" s="113"/>
      <c r="AA1763" s="113"/>
      <c r="AB1763" s="113"/>
      <c r="AC1763" s="113"/>
      <c r="AD1763" s="113"/>
      <c r="AE1763" s="112"/>
      <c r="AF1763" s="112"/>
      <c r="AG1763" s="112"/>
      <c r="AH1763" s="112"/>
      <c r="AI1763" s="112"/>
      <c r="AJ1763" s="112"/>
      <c r="AK1763" s="112"/>
      <c r="AL1763" s="112"/>
    </row>
    <row r="1764" spans="13:38" x14ac:dyDescent="0.35">
      <c r="M1764" s="112"/>
      <c r="N1764" s="112"/>
      <c r="O1764" s="112"/>
      <c r="P1764" s="112"/>
      <c r="Q1764" s="112"/>
      <c r="R1764" s="112"/>
      <c r="S1764" s="112"/>
      <c r="T1764" s="112"/>
      <c r="U1764" s="112"/>
      <c r="V1764" s="112"/>
      <c r="W1764" s="113"/>
      <c r="X1764" s="113"/>
      <c r="Y1764" s="113"/>
      <c r="Z1764" s="113"/>
      <c r="AA1764" s="113"/>
      <c r="AB1764" s="113"/>
      <c r="AC1764" s="113"/>
      <c r="AD1764" s="113"/>
      <c r="AE1764" s="112"/>
      <c r="AF1764" s="112"/>
      <c r="AG1764" s="112"/>
      <c r="AH1764" s="112"/>
      <c r="AI1764" s="112"/>
      <c r="AJ1764" s="112"/>
      <c r="AK1764" s="112"/>
      <c r="AL1764" s="112"/>
    </row>
    <row r="1765" spans="13:38" x14ac:dyDescent="0.35">
      <c r="M1765" s="112"/>
      <c r="N1765" s="112"/>
      <c r="O1765" s="112"/>
      <c r="P1765" s="112"/>
      <c r="Q1765" s="112"/>
      <c r="R1765" s="112"/>
      <c r="S1765" s="112"/>
      <c r="T1765" s="112"/>
      <c r="U1765" s="112"/>
      <c r="V1765" s="112"/>
      <c r="W1765" s="113"/>
      <c r="X1765" s="113"/>
      <c r="Y1765" s="113"/>
      <c r="Z1765" s="113"/>
      <c r="AA1765" s="113"/>
      <c r="AB1765" s="113"/>
      <c r="AC1765" s="113"/>
      <c r="AD1765" s="113"/>
      <c r="AE1765" s="112"/>
      <c r="AF1765" s="112"/>
      <c r="AG1765" s="112"/>
      <c r="AH1765" s="112"/>
      <c r="AI1765" s="112"/>
      <c r="AJ1765" s="112"/>
      <c r="AK1765" s="112"/>
      <c r="AL1765" s="112"/>
    </row>
    <row r="1766" spans="13:38" x14ac:dyDescent="0.35">
      <c r="M1766" s="112"/>
      <c r="N1766" s="112"/>
      <c r="O1766" s="112"/>
      <c r="P1766" s="112"/>
      <c r="Q1766" s="112"/>
      <c r="R1766" s="112"/>
      <c r="S1766" s="112"/>
      <c r="T1766" s="112"/>
      <c r="U1766" s="112"/>
      <c r="V1766" s="112"/>
      <c r="W1766" s="113"/>
      <c r="X1766" s="113"/>
      <c r="Y1766" s="113"/>
      <c r="Z1766" s="113"/>
      <c r="AA1766" s="113"/>
      <c r="AB1766" s="113"/>
      <c r="AC1766" s="113"/>
      <c r="AD1766" s="113"/>
      <c r="AE1766" s="112"/>
      <c r="AF1766" s="112"/>
      <c r="AG1766" s="112"/>
      <c r="AH1766" s="112"/>
      <c r="AI1766" s="112"/>
      <c r="AJ1766" s="112"/>
      <c r="AK1766" s="112"/>
      <c r="AL1766" s="112"/>
    </row>
    <row r="1767" spans="13:38" x14ac:dyDescent="0.35">
      <c r="M1767" s="112"/>
      <c r="N1767" s="112"/>
      <c r="O1767" s="112"/>
      <c r="P1767" s="112"/>
      <c r="Q1767" s="112"/>
      <c r="R1767" s="112"/>
      <c r="S1767" s="112"/>
      <c r="T1767" s="112"/>
      <c r="U1767" s="112"/>
      <c r="V1767" s="112"/>
      <c r="W1767" s="113"/>
      <c r="X1767" s="113"/>
      <c r="Y1767" s="113"/>
      <c r="Z1767" s="113"/>
      <c r="AA1767" s="113"/>
      <c r="AB1767" s="113"/>
      <c r="AC1767" s="113"/>
      <c r="AD1767" s="113"/>
      <c r="AE1767" s="112"/>
      <c r="AF1767" s="112"/>
      <c r="AG1767" s="112"/>
      <c r="AH1767" s="112"/>
      <c r="AI1767" s="112"/>
      <c r="AJ1767" s="112"/>
      <c r="AK1767" s="112"/>
      <c r="AL1767" s="112"/>
    </row>
    <row r="1768" spans="13:38" x14ac:dyDescent="0.35">
      <c r="M1768" s="112"/>
      <c r="N1768" s="112"/>
      <c r="O1768" s="112"/>
      <c r="P1768" s="112"/>
      <c r="Q1768" s="112"/>
      <c r="R1768" s="112"/>
      <c r="S1768" s="112"/>
      <c r="T1768" s="112"/>
      <c r="U1768" s="112"/>
      <c r="V1768" s="112"/>
      <c r="W1768" s="113"/>
      <c r="X1768" s="113"/>
      <c r="Y1768" s="113"/>
      <c r="Z1768" s="113"/>
      <c r="AA1768" s="113"/>
      <c r="AB1768" s="113"/>
      <c r="AC1768" s="113"/>
      <c r="AD1768" s="113"/>
      <c r="AE1768" s="112"/>
      <c r="AF1768" s="112"/>
      <c r="AG1768" s="112"/>
      <c r="AH1768" s="112"/>
      <c r="AI1768" s="112"/>
      <c r="AJ1768" s="112"/>
      <c r="AK1768" s="112"/>
      <c r="AL1768" s="112"/>
    </row>
    <row r="1769" spans="13:38" x14ac:dyDescent="0.35">
      <c r="M1769" s="112"/>
      <c r="N1769" s="112"/>
      <c r="O1769" s="112"/>
      <c r="P1769" s="112"/>
      <c r="Q1769" s="112"/>
      <c r="R1769" s="112"/>
      <c r="S1769" s="112"/>
      <c r="T1769" s="112"/>
      <c r="U1769" s="112"/>
      <c r="V1769" s="112"/>
      <c r="W1769" s="113"/>
      <c r="X1769" s="113"/>
      <c r="Y1769" s="113"/>
      <c r="Z1769" s="113"/>
      <c r="AA1769" s="113"/>
      <c r="AB1769" s="113"/>
      <c r="AC1769" s="113"/>
      <c r="AD1769" s="113"/>
      <c r="AE1769" s="112"/>
      <c r="AF1769" s="112"/>
      <c r="AG1769" s="112"/>
      <c r="AH1769" s="112"/>
      <c r="AI1769" s="112"/>
      <c r="AJ1769" s="112"/>
      <c r="AK1769" s="112"/>
      <c r="AL1769" s="112"/>
    </row>
    <row r="1770" spans="13:38" x14ac:dyDescent="0.35">
      <c r="M1770" s="112"/>
      <c r="N1770" s="112"/>
      <c r="O1770" s="112"/>
      <c r="P1770" s="112"/>
      <c r="Q1770" s="112"/>
      <c r="R1770" s="112"/>
      <c r="S1770" s="112"/>
      <c r="T1770" s="112"/>
      <c r="U1770" s="112"/>
      <c r="V1770" s="112"/>
      <c r="W1770" s="113"/>
      <c r="X1770" s="113"/>
      <c r="Y1770" s="113"/>
      <c r="Z1770" s="113"/>
      <c r="AA1770" s="113"/>
      <c r="AB1770" s="113"/>
      <c r="AC1770" s="113"/>
      <c r="AD1770" s="113"/>
      <c r="AE1770" s="112"/>
      <c r="AF1770" s="112"/>
      <c r="AG1770" s="112"/>
      <c r="AH1770" s="112"/>
      <c r="AI1770" s="112"/>
      <c r="AJ1770" s="112"/>
      <c r="AK1770" s="112"/>
      <c r="AL1770" s="112"/>
    </row>
    <row r="1771" spans="13:38" x14ac:dyDescent="0.35">
      <c r="M1771" s="112"/>
      <c r="N1771" s="112"/>
      <c r="O1771" s="112"/>
      <c r="P1771" s="112"/>
      <c r="Q1771" s="112"/>
      <c r="R1771" s="112"/>
      <c r="S1771" s="112"/>
      <c r="T1771" s="112"/>
      <c r="U1771" s="112"/>
      <c r="V1771" s="112"/>
      <c r="W1771" s="113"/>
      <c r="X1771" s="113"/>
      <c r="Y1771" s="113"/>
      <c r="Z1771" s="113"/>
      <c r="AA1771" s="113"/>
      <c r="AB1771" s="113"/>
      <c r="AC1771" s="113"/>
      <c r="AD1771" s="113"/>
      <c r="AE1771" s="112"/>
      <c r="AF1771" s="112"/>
      <c r="AG1771" s="112"/>
      <c r="AH1771" s="112"/>
      <c r="AI1771" s="112"/>
      <c r="AJ1771" s="112"/>
      <c r="AK1771" s="112"/>
      <c r="AL1771" s="112"/>
    </row>
    <row r="1772" spans="13:38" x14ac:dyDescent="0.35">
      <c r="M1772" s="112"/>
      <c r="N1772" s="112"/>
      <c r="O1772" s="112"/>
      <c r="P1772" s="112"/>
      <c r="Q1772" s="112"/>
      <c r="R1772" s="112"/>
      <c r="S1772" s="112"/>
      <c r="T1772" s="112"/>
      <c r="U1772" s="112"/>
      <c r="V1772" s="112"/>
      <c r="W1772" s="113"/>
      <c r="X1772" s="113"/>
      <c r="Y1772" s="113"/>
      <c r="Z1772" s="113"/>
      <c r="AA1772" s="113"/>
      <c r="AB1772" s="113"/>
      <c r="AC1772" s="113"/>
      <c r="AD1772" s="113"/>
      <c r="AE1772" s="112"/>
      <c r="AF1772" s="112"/>
      <c r="AG1772" s="112"/>
      <c r="AH1772" s="112"/>
      <c r="AI1772" s="112"/>
      <c r="AJ1772" s="112"/>
      <c r="AK1772" s="112"/>
      <c r="AL1772" s="112"/>
    </row>
    <row r="1773" spans="13:38" x14ac:dyDescent="0.35">
      <c r="M1773" s="112"/>
      <c r="N1773" s="112"/>
      <c r="O1773" s="112"/>
      <c r="P1773" s="112"/>
      <c r="Q1773" s="112"/>
      <c r="R1773" s="112"/>
      <c r="S1773" s="112"/>
      <c r="T1773" s="112"/>
      <c r="U1773" s="112"/>
      <c r="V1773" s="112"/>
      <c r="W1773" s="113"/>
      <c r="X1773" s="113"/>
      <c r="Y1773" s="113"/>
      <c r="Z1773" s="113"/>
      <c r="AA1773" s="113"/>
      <c r="AB1773" s="113"/>
      <c r="AC1773" s="113"/>
      <c r="AD1773" s="113"/>
      <c r="AE1773" s="112"/>
      <c r="AF1773" s="112"/>
      <c r="AG1773" s="112"/>
      <c r="AH1773" s="112"/>
      <c r="AI1773" s="112"/>
      <c r="AJ1773" s="112"/>
      <c r="AK1773" s="112"/>
      <c r="AL1773" s="112"/>
    </row>
    <row r="1774" spans="13:38" x14ac:dyDescent="0.35">
      <c r="M1774" s="112"/>
      <c r="N1774" s="112"/>
      <c r="O1774" s="112"/>
      <c r="P1774" s="112"/>
      <c r="Q1774" s="112"/>
      <c r="R1774" s="112"/>
      <c r="S1774" s="112"/>
      <c r="T1774" s="112"/>
      <c r="U1774" s="112"/>
      <c r="V1774" s="112"/>
      <c r="W1774" s="113"/>
      <c r="X1774" s="113"/>
      <c r="Y1774" s="113"/>
      <c r="Z1774" s="113"/>
      <c r="AA1774" s="113"/>
      <c r="AB1774" s="113"/>
      <c r="AC1774" s="113"/>
      <c r="AD1774" s="113"/>
      <c r="AE1774" s="112"/>
      <c r="AF1774" s="112"/>
      <c r="AG1774" s="112"/>
      <c r="AH1774" s="112"/>
      <c r="AI1774" s="112"/>
      <c r="AJ1774" s="112"/>
      <c r="AK1774" s="112"/>
      <c r="AL1774" s="112"/>
    </row>
    <row r="1775" spans="13:38" x14ac:dyDescent="0.35">
      <c r="M1775" s="112"/>
      <c r="N1775" s="112"/>
      <c r="O1775" s="112"/>
      <c r="P1775" s="112"/>
      <c r="Q1775" s="112"/>
      <c r="R1775" s="112"/>
      <c r="S1775" s="112"/>
      <c r="T1775" s="112"/>
      <c r="U1775" s="112"/>
      <c r="V1775" s="112"/>
      <c r="W1775" s="113"/>
      <c r="X1775" s="113"/>
      <c r="Y1775" s="113"/>
      <c r="Z1775" s="113"/>
      <c r="AA1775" s="113"/>
      <c r="AB1775" s="113"/>
      <c r="AC1775" s="113"/>
      <c r="AD1775" s="113"/>
      <c r="AE1775" s="112"/>
      <c r="AF1775" s="112"/>
      <c r="AG1775" s="112"/>
      <c r="AH1775" s="112"/>
      <c r="AI1775" s="112"/>
      <c r="AJ1775" s="112"/>
      <c r="AK1775" s="112"/>
      <c r="AL1775" s="112"/>
    </row>
    <row r="1776" spans="13:38" x14ac:dyDescent="0.35">
      <c r="M1776" s="112"/>
      <c r="N1776" s="112"/>
      <c r="O1776" s="112"/>
      <c r="P1776" s="112"/>
      <c r="Q1776" s="112"/>
      <c r="R1776" s="112"/>
      <c r="S1776" s="112"/>
      <c r="T1776" s="112"/>
      <c r="U1776" s="112"/>
      <c r="V1776" s="112"/>
      <c r="W1776" s="113"/>
      <c r="X1776" s="113"/>
      <c r="Y1776" s="113"/>
      <c r="Z1776" s="113"/>
      <c r="AA1776" s="113"/>
      <c r="AB1776" s="113"/>
      <c r="AC1776" s="113"/>
      <c r="AD1776" s="113"/>
      <c r="AE1776" s="112"/>
      <c r="AF1776" s="112"/>
      <c r="AG1776" s="112"/>
      <c r="AH1776" s="112"/>
      <c r="AI1776" s="112"/>
      <c r="AJ1776" s="112"/>
      <c r="AK1776" s="112"/>
      <c r="AL1776" s="112"/>
    </row>
    <row r="1777" spans="13:38" x14ac:dyDescent="0.35">
      <c r="M1777" s="112"/>
      <c r="N1777" s="112"/>
      <c r="O1777" s="112"/>
      <c r="P1777" s="112"/>
      <c r="Q1777" s="112"/>
      <c r="R1777" s="112"/>
      <c r="S1777" s="112"/>
      <c r="T1777" s="112"/>
      <c r="U1777" s="112"/>
      <c r="V1777" s="112"/>
      <c r="W1777" s="113"/>
      <c r="X1777" s="113"/>
      <c r="Y1777" s="113"/>
      <c r="Z1777" s="113"/>
      <c r="AA1777" s="113"/>
      <c r="AB1777" s="113"/>
      <c r="AC1777" s="113"/>
      <c r="AD1777" s="113"/>
      <c r="AE1777" s="112"/>
      <c r="AF1777" s="112"/>
      <c r="AG1777" s="112"/>
      <c r="AH1777" s="112"/>
      <c r="AI1777" s="112"/>
      <c r="AJ1777" s="112"/>
      <c r="AK1777" s="112"/>
      <c r="AL1777" s="112"/>
    </row>
    <row r="1778" spans="13:38" x14ac:dyDescent="0.35">
      <c r="M1778" s="112"/>
      <c r="N1778" s="112"/>
      <c r="O1778" s="112"/>
      <c r="P1778" s="112"/>
      <c r="Q1778" s="112"/>
      <c r="R1778" s="112"/>
      <c r="S1778" s="112"/>
      <c r="T1778" s="112"/>
      <c r="U1778" s="112"/>
      <c r="V1778" s="112"/>
      <c r="W1778" s="113"/>
      <c r="X1778" s="113"/>
      <c r="Y1778" s="113"/>
      <c r="Z1778" s="113"/>
      <c r="AA1778" s="113"/>
      <c r="AB1778" s="113"/>
      <c r="AC1778" s="113"/>
      <c r="AD1778" s="113"/>
      <c r="AE1778" s="112"/>
      <c r="AF1778" s="112"/>
      <c r="AG1778" s="112"/>
      <c r="AH1778" s="112"/>
      <c r="AI1778" s="112"/>
      <c r="AJ1778" s="112"/>
      <c r="AK1778" s="112"/>
      <c r="AL1778" s="112"/>
    </row>
    <row r="1779" spans="13:38" x14ac:dyDescent="0.35">
      <c r="M1779" s="112"/>
      <c r="N1779" s="112"/>
      <c r="O1779" s="112"/>
      <c r="P1779" s="112"/>
      <c r="Q1779" s="112"/>
      <c r="R1779" s="112"/>
      <c r="S1779" s="112"/>
      <c r="T1779" s="112"/>
      <c r="U1779" s="112"/>
      <c r="V1779" s="112"/>
      <c r="W1779" s="113"/>
      <c r="X1779" s="113"/>
      <c r="Y1779" s="113"/>
      <c r="Z1779" s="113"/>
      <c r="AA1779" s="113"/>
      <c r="AB1779" s="113"/>
      <c r="AC1779" s="113"/>
      <c r="AD1779" s="113"/>
      <c r="AE1779" s="112"/>
      <c r="AF1779" s="112"/>
      <c r="AG1779" s="112"/>
      <c r="AH1779" s="112"/>
      <c r="AI1779" s="112"/>
      <c r="AJ1779" s="112"/>
      <c r="AK1779" s="112"/>
      <c r="AL1779" s="112"/>
    </row>
    <row r="1780" spans="13:38" x14ac:dyDescent="0.35">
      <c r="M1780" s="112"/>
      <c r="N1780" s="112"/>
      <c r="O1780" s="112"/>
      <c r="P1780" s="112"/>
      <c r="Q1780" s="112"/>
      <c r="R1780" s="112"/>
      <c r="S1780" s="112"/>
      <c r="T1780" s="112"/>
      <c r="U1780" s="112"/>
      <c r="V1780" s="112"/>
      <c r="W1780" s="113"/>
      <c r="X1780" s="113"/>
      <c r="Y1780" s="113"/>
      <c r="Z1780" s="113"/>
      <c r="AA1780" s="113"/>
      <c r="AB1780" s="113"/>
      <c r="AC1780" s="113"/>
      <c r="AD1780" s="113"/>
      <c r="AE1780" s="112"/>
      <c r="AF1780" s="112"/>
      <c r="AG1780" s="112"/>
      <c r="AH1780" s="112"/>
      <c r="AI1780" s="112"/>
      <c r="AJ1780" s="112"/>
      <c r="AK1780" s="112"/>
      <c r="AL1780" s="112"/>
    </row>
    <row r="1781" spans="13:38" x14ac:dyDescent="0.35">
      <c r="M1781" s="112"/>
      <c r="N1781" s="112"/>
      <c r="O1781" s="112"/>
      <c r="P1781" s="112"/>
      <c r="Q1781" s="112"/>
      <c r="R1781" s="112"/>
      <c r="S1781" s="112"/>
      <c r="T1781" s="112"/>
      <c r="U1781" s="112"/>
      <c r="V1781" s="112"/>
      <c r="W1781" s="113"/>
      <c r="X1781" s="113"/>
      <c r="Y1781" s="113"/>
      <c r="Z1781" s="113"/>
      <c r="AA1781" s="113"/>
      <c r="AB1781" s="113"/>
      <c r="AC1781" s="113"/>
      <c r="AD1781" s="113"/>
      <c r="AE1781" s="112"/>
      <c r="AF1781" s="112"/>
      <c r="AG1781" s="112"/>
      <c r="AH1781" s="112"/>
      <c r="AI1781" s="112"/>
      <c r="AJ1781" s="112"/>
      <c r="AK1781" s="112"/>
      <c r="AL1781" s="112"/>
    </row>
    <row r="1782" spans="13:38" x14ac:dyDescent="0.35">
      <c r="M1782" s="112"/>
      <c r="N1782" s="112"/>
      <c r="O1782" s="112"/>
      <c r="P1782" s="112"/>
      <c r="Q1782" s="112"/>
      <c r="R1782" s="112"/>
      <c r="S1782" s="112"/>
      <c r="T1782" s="112"/>
      <c r="U1782" s="112"/>
      <c r="V1782" s="112"/>
      <c r="W1782" s="113"/>
      <c r="X1782" s="113"/>
      <c r="Y1782" s="113"/>
      <c r="Z1782" s="113"/>
      <c r="AA1782" s="113"/>
      <c r="AB1782" s="113"/>
      <c r="AC1782" s="113"/>
      <c r="AD1782" s="113"/>
      <c r="AE1782" s="112"/>
      <c r="AF1782" s="112"/>
      <c r="AG1782" s="112"/>
      <c r="AH1782" s="112"/>
      <c r="AI1782" s="112"/>
      <c r="AJ1782" s="112"/>
      <c r="AK1782" s="112"/>
      <c r="AL1782" s="112"/>
    </row>
    <row r="1783" spans="13:38" x14ac:dyDescent="0.35">
      <c r="M1783" s="112"/>
      <c r="N1783" s="112"/>
      <c r="O1783" s="112"/>
      <c r="P1783" s="112"/>
      <c r="Q1783" s="112"/>
      <c r="R1783" s="112"/>
      <c r="S1783" s="112"/>
      <c r="T1783" s="112"/>
      <c r="U1783" s="112"/>
      <c r="V1783" s="112"/>
      <c r="W1783" s="113"/>
      <c r="X1783" s="113"/>
      <c r="Y1783" s="113"/>
      <c r="Z1783" s="113"/>
      <c r="AA1783" s="113"/>
      <c r="AB1783" s="113"/>
      <c r="AC1783" s="113"/>
      <c r="AD1783" s="113"/>
      <c r="AE1783" s="112"/>
      <c r="AF1783" s="112"/>
      <c r="AG1783" s="112"/>
      <c r="AH1783" s="112"/>
      <c r="AI1783" s="112"/>
      <c r="AJ1783" s="112"/>
      <c r="AK1783" s="112"/>
      <c r="AL1783" s="112"/>
    </row>
    <row r="1784" spans="13:38" x14ac:dyDescent="0.35">
      <c r="M1784" s="112"/>
      <c r="N1784" s="112"/>
      <c r="O1784" s="112"/>
      <c r="P1784" s="112"/>
      <c r="Q1784" s="112"/>
      <c r="R1784" s="112"/>
      <c r="S1784" s="112"/>
      <c r="T1784" s="112"/>
      <c r="U1784" s="112"/>
      <c r="V1784" s="112"/>
      <c r="W1784" s="113"/>
      <c r="X1784" s="113"/>
      <c r="Y1784" s="113"/>
      <c r="Z1784" s="113"/>
      <c r="AA1784" s="113"/>
      <c r="AB1784" s="113"/>
      <c r="AC1784" s="113"/>
      <c r="AD1784" s="113"/>
      <c r="AE1784" s="112"/>
      <c r="AF1784" s="112"/>
      <c r="AG1784" s="112"/>
      <c r="AH1784" s="112"/>
      <c r="AI1784" s="112"/>
      <c r="AJ1784" s="112"/>
      <c r="AK1784" s="112"/>
      <c r="AL1784" s="112"/>
    </row>
    <row r="1785" spans="13:38" x14ac:dyDescent="0.35">
      <c r="M1785" s="112"/>
      <c r="N1785" s="112"/>
      <c r="O1785" s="112"/>
      <c r="P1785" s="112"/>
      <c r="Q1785" s="112"/>
      <c r="R1785" s="112"/>
      <c r="S1785" s="112"/>
      <c r="T1785" s="112"/>
      <c r="U1785" s="112"/>
      <c r="V1785" s="112"/>
      <c r="W1785" s="113"/>
      <c r="X1785" s="113"/>
      <c r="Y1785" s="113"/>
      <c r="Z1785" s="113"/>
      <c r="AA1785" s="113"/>
      <c r="AB1785" s="113"/>
      <c r="AC1785" s="113"/>
      <c r="AD1785" s="113"/>
      <c r="AE1785" s="112"/>
      <c r="AF1785" s="112"/>
      <c r="AG1785" s="112"/>
      <c r="AH1785" s="112"/>
      <c r="AI1785" s="112"/>
      <c r="AJ1785" s="112"/>
      <c r="AK1785" s="112"/>
      <c r="AL1785" s="112"/>
    </row>
    <row r="1786" spans="13:38" x14ac:dyDescent="0.35">
      <c r="M1786" s="112"/>
      <c r="N1786" s="112"/>
      <c r="O1786" s="112"/>
      <c r="P1786" s="112"/>
      <c r="Q1786" s="112"/>
      <c r="R1786" s="112"/>
      <c r="S1786" s="112"/>
      <c r="T1786" s="112"/>
      <c r="U1786" s="112"/>
      <c r="V1786" s="112"/>
      <c r="W1786" s="113"/>
      <c r="X1786" s="113"/>
      <c r="Y1786" s="113"/>
      <c r="Z1786" s="113"/>
      <c r="AA1786" s="113"/>
      <c r="AB1786" s="113"/>
      <c r="AC1786" s="113"/>
      <c r="AD1786" s="113"/>
      <c r="AE1786" s="112"/>
      <c r="AF1786" s="112"/>
      <c r="AG1786" s="112"/>
      <c r="AH1786" s="112"/>
      <c r="AI1786" s="112"/>
      <c r="AJ1786" s="112"/>
      <c r="AK1786" s="112"/>
      <c r="AL1786" s="112"/>
    </row>
    <row r="1787" spans="13:38" x14ac:dyDescent="0.35">
      <c r="M1787" s="112"/>
      <c r="N1787" s="112"/>
      <c r="O1787" s="112"/>
      <c r="P1787" s="112"/>
      <c r="Q1787" s="112"/>
      <c r="R1787" s="112"/>
      <c r="S1787" s="112"/>
      <c r="T1787" s="112"/>
      <c r="U1787" s="112"/>
      <c r="V1787" s="112"/>
      <c r="W1787" s="113"/>
      <c r="X1787" s="113"/>
      <c r="Y1787" s="113"/>
      <c r="Z1787" s="113"/>
      <c r="AA1787" s="113"/>
      <c r="AB1787" s="113"/>
      <c r="AC1787" s="113"/>
      <c r="AD1787" s="113"/>
      <c r="AE1787" s="112"/>
      <c r="AF1787" s="112"/>
      <c r="AG1787" s="112"/>
      <c r="AH1787" s="112"/>
      <c r="AI1787" s="112"/>
      <c r="AJ1787" s="112"/>
      <c r="AK1787" s="112"/>
      <c r="AL1787" s="112"/>
    </row>
    <row r="1788" spans="13:38" x14ac:dyDescent="0.35">
      <c r="M1788" s="112"/>
      <c r="N1788" s="112"/>
      <c r="O1788" s="112"/>
      <c r="P1788" s="112"/>
      <c r="Q1788" s="112"/>
      <c r="R1788" s="112"/>
      <c r="S1788" s="112"/>
      <c r="T1788" s="112"/>
      <c r="U1788" s="112"/>
      <c r="V1788" s="112"/>
      <c r="W1788" s="113"/>
      <c r="X1788" s="113"/>
      <c r="Y1788" s="113"/>
      <c r="Z1788" s="113"/>
      <c r="AA1788" s="113"/>
      <c r="AB1788" s="113"/>
      <c r="AC1788" s="113"/>
      <c r="AD1788" s="113"/>
      <c r="AE1788" s="112"/>
      <c r="AF1788" s="112"/>
      <c r="AG1788" s="112"/>
      <c r="AH1788" s="112"/>
      <c r="AI1788" s="112"/>
      <c r="AJ1788" s="112"/>
      <c r="AK1788" s="112"/>
      <c r="AL1788" s="112"/>
    </row>
    <row r="1789" spans="13:38" x14ac:dyDescent="0.35">
      <c r="M1789" s="112"/>
      <c r="N1789" s="112"/>
      <c r="O1789" s="112"/>
      <c r="P1789" s="112"/>
      <c r="Q1789" s="112"/>
      <c r="R1789" s="112"/>
      <c r="S1789" s="112"/>
      <c r="T1789" s="112"/>
      <c r="U1789" s="112"/>
      <c r="V1789" s="112"/>
      <c r="W1789" s="113"/>
      <c r="X1789" s="113"/>
      <c r="Y1789" s="113"/>
      <c r="Z1789" s="113"/>
      <c r="AA1789" s="113"/>
      <c r="AB1789" s="113"/>
      <c r="AC1789" s="113"/>
      <c r="AD1789" s="113"/>
      <c r="AE1789" s="112"/>
      <c r="AF1789" s="112"/>
      <c r="AG1789" s="112"/>
      <c r="AH1789" s="112"/>
      <c r="AI1789" s="112"/>
      <c r="AJ1789" s="112"/>
      <c r="AK1789" s="112"/>
      <c r="AL1789" s="112"/>
    </row>
    <row r="1790" spans="13:38" x14ac:dyDescent="0.35">
      <c r="M1790" s="112"/>
      <c r="N1790" s="112"/>
      <c r="O1790" s="112"/>
      <c r="P1790" s="112"/>
      <c r="Q1790" s="112"/>
      <c r="R1790" s="112"/>
      <c r="S1790" s="112"/>
      <c r="T1790" s="112"/>
      <c r="U1790" s="112"/>
      <c r="V1790" s="112"/>
      <c r="W1790" s="113"/>
      <c r="X1790" s="113"/>
      <c r="Y1790" s="113"/>
      <c r="Z1790" s="113"/>
      <c r="AA1790" s="113"/>
      <c r="AB1790" s="113"/>
      <c r="AC1790" s="113"/>
      <c r="AD1790" s="113"/>
      <c r="AE1790" s="112"/>
      <c r="AF1790" s="112"/>
      <c r="AG1790" s="112"/>
      <c r="AH1790" s="112"/>
      <c r="AI1790" s="112"/>
      <c r="AJ1790" s="112"/>
      <c r="AK1790" s="112"/>
      <c r="AL1790" s="112"/>
    </row>
    <row r="1791" spans="13:38" x14ac:dyDescent="0.35">
      <c r="M1791" s="112"/>
      <c r="N1791" s="112"/>
      <c r="O1791" s="112"/>
      <c r="P1791" s="112"/>
      <c r="Q1791" s="112"/>
      <c r="R1791" s="112"/>
      <c r="S1791" s="112"/>
      <c r="T1791" s="112"/>
      <c r="U1791" s="112"/>
      <c r="V1791" s="112"/>
      <c r="W1791" s="113"/>
      <c r="X1791" s="113"/>
      <c r="Y1791" s="113"/>
      <c r="Z1791" s="113"/>
      <c r="AA1791" s="113"/>
      <c r="AB1791" s="113"/>
      <c r="AC1791" s="113"/>
      <c r="AD1791" s="113"/>
      <c r="AE1791" s="112"/>
      <c r="AF1791" s="112"/>
      <c r="AG1791" s="112"/>
      <c r="AH1791" s="112"/>
      <c r="AI1791" s="112"/>
      <c r="AJ1791" s="112"/>
      <c r="AK1791" s="112"/>
      <c r="AL1791" s="112"/>
    </row>
    <row r="1792" spans="13:38" x14ac:dyDescent="0.35">
      <c r="M1792" s="112"/>
      <c r="N1792" s="112"/>
      <c r="O1792" s="112"/>
      <c r="P1792" s="112"/>
      <c r="Q1792" s="112"/>
      <c r="R1792" s="112"/>
      <c r="S1792" s="112"/>
      <c r="T1792" s="112"/>
      <c r="U1792" s="112"/>
      <c r="V1792" s="112"/>
      <c r="W1792" s="113"/>
      <c r="X1792" s="113"/>
      <c r="Y1792" s="113"/>
      <c r="Z1792" s="113"/>
      <c r="AA1792" s="113"/>
      <c r="AB1792" s="113"/>
      <c r="AC1792" s="113"/>
      <c r="AD1792" s="113"/>
      <c r="AE1792" s="112"/>
      <c r="AF1792" s="112"/>
      <c r="AG1792" s="112"/>
      <c r="AH1792" s="112"/>
      <c r="AI1792" s="112"/>
      <c r="AJ1792" s="112"/>
      <c r="AK1792" s="112"/>
      <c r="AL1792" s="112"/>
    </row>
    <row r="1793" spans="13:38" x14ac:dyDescent="0.35">
      <c r="M1793" s="112"/>
      <c r="N1793" s="112"/>
      <c r="O1793" s="112"/>
      <c r="P1793" s="112"/>
      <c r="Q1793" s="112"/>
      <c r="R1793" s="112"/>
      <c r="S1793" s="112"/>
      <c r="T1793" s="112"/>
      <c r="U1793" s="112"/>
      <c r="V1793" s="112"/>
      <c r="W1793" s="113"/>
      <c r="X1793" s="113"/>
      <c r="Y1793" s="113"/>
      <c r="Z1793" s="113"/>
      <c r="AA1793" s="113"/>
      <c r="AB1793" s="113"/>
      <c r="AC1793" s="113"/>
      <c r="AD1793" s="113"/>
      <c r="AE1793" s="112"/>
      <c r="AF1793" s="112"/>
      <c r="AG1793" s="112"/>
      <c r="AH1793" s="112"/>
      <c r="AI1793" s="112"/>
      <c r="AJ1793" s="112"/>
      <c r="AK1793" s="112"/>
      <c r="AL1793" s="112"/>
    </row>
    <row r="1794" spans="13:38" x14ac:dyDescent="0.35">
      <c r="M1794" s="112"/>
      <c r="N1794" s="112"/>
      <c r="O1794" s="112"/>
      <c r="P1794" s="112"/>
      <c r="Q1794" s="112"/>
      <c r="R1794" s="112"/>
      <c r="S1794" s="112"/>
      <c r="T1794" s="112"/>
      <c r="U1794" s="112"/>
      <c r="V1794" s="112"/>
      <c r="W1794" s="113"/>
      <c r="X1794" s="113"/>
      <c r="Y1794" s="113"/>
      <c r="Z1794" s="113"/>
      <c r="AA1794" s="113"/>
      <c r="AB1794" s="113"/>
      <c r="AC1794" s="113"/>
      <c r="AD1794" s="113"/>
      <c r="AE1794" s="112"/>
      <c r="AF1794" s="112"/>
      <c r="AG1794" s="112"/>
      <c r="AH1794" s="112"/>
      <c r="AI1794" s="112"/>
      <c r="AJ1794" s="112"/>
      <c r="AK1794" s="112"/>
      <c r="AL1794" s="112"/>
    </row>
    <row r="1795" spans="13:38" x14ac:dyDescent="0.35">
      <c r="M1795" s="112"/>
      <c r="N1795" s="112"/>
      <c r="O1795" s="112"/>
      <c r="P1795" s="112"/>
      <c r="Q1795" s="112"/>
      <c r="R1795" s="112"/>
      <c r="S1795" s="112"/>
      <c r="T1795" s="112"/>
      <c r="U1795" s="112"/>
      <c r="V1795" s="112"/>
      <c r="W1795" s="113"/>
      <c r="X1795" s="113"/>
      <c r="Y1795" s="113"/>
      <c r="Z1795" s="113"/>
      <c r="AA1795" s="113"/>
      <c r="AB1795" s="113"/>
      <c r="AC1795" s="113"/>
      <c r="AD1795" s="113"/>
      <c r="AE1795" s="112"/>
      <c r="AF1795" s="112"/>
      <c r="AG1795" s="112"/>
      <c r="AH1795" s="112"/>
      <c r="AI1795" s="112"/>
      <c r="AJ1795" s="112"/>
      <c r="AK1795" s="112"/>
      <c r="AL1795" s="112"/>
    </row>
    <row r="1796" spans="13:38" x14ac:dyDescent="0.35">
      <c r="M1796" s="112"/>
      <c r="N1796" s="112"/>
      <c r="O1796" s="112"/>
      <c r="P1796" s="112"/>
      <c r="Q1796" s="112"/>
      <c r="R1796" s="112"/>
      <c r="S1796" s="112"/>
      <c r="T1796" s="112"/>
      <c r="U1796" s="112"/>
      <c r="V1796" s="112"/>
      <c r="W1796" s="113"/>
      <c r="X1796" s="113"/>
      <c r="Y1796" s="113"/>
      <c r="Z1796" s="113"/>
      <c r="AA1796" s="113"/>
      <c r="AB1796" s="113"/>
      <c r="AC1796" s="113"/>
      <c r="AD1796" s="113"/>
      <c r="AE1796" s="112"/>
      <c r="AF1796" s="112"/>
      <c r="AG1796" s="112"/>
      <c r="AH1796" s="112"/>
      <c r="AI1796" s="112"/>
      <c r="AJ1796" s="112"/>
      <c r="AK1796" s="112"/>
      <c r="AL1796" s="112"/>
    </row>
    <row r="1797" spans="13:38" x14ac:dyDescent="0.35">
      <c r="M1797" s="112"/>
      <c r="N1797" s="112"/>
      <c r="O1797" s="112"/>
      <c r="P1797" s="112"/>
      <c r="Q1797" s="112"/>
      <c r="R1797" s="112"/>
      <c r="S1797" s="112"/>
      <c r="T1797" s="112"/>
      <c r="U1797" s="112"/>
      <c r="V1797" s="112"/>
      <c r="W1797" s="113"/>
      <c r="X1797" s="113"/>
      <c r="Y1797" s="113"/>
      <c r="Z1797" s="113"/>
      <c r="AA1797" s="113"/>
      <c r="AB1797" s="113"/>
      <c r="AC1797" s="113"/>
      <c r="AD1797" s="113"/>
      <c r="AE1797" s="112"/>
      <c r="AF1797" s="112"/>
      <c r="AG1797" s="112"/>
      <c r="AH1797" s="112"/>
      <c r="AI1797" s="112"/>
      <c r="AJ1797" s="112"/>
      <c r="AK1797" s="112"/>
      <c r="AL1797" s="112"/>
    </row>
    <row r="1798" spans="13:38" x14ac:dyDescent="0.35">
      <c r="M1798" s="112"/>
      <c r="N1798" s="112"/>
      <c r="O1798" s="112"/>
      <c r="P1798" s="112"/>
      <c r="Q1798" s="112"/>
      <c r="R1798" s="112"/>
      <c r="S1798" s="112"/>
      <c r="T1798" s="112"/>
      <c r="U1798" s="112"/>
      <c r="V1798" s="112"/>
      <c r="W1798" s="113"/>
      <c r="X1798" s="113"/>
      <c r="Y1798" s="113"/>
      <c r="Z1798" s="113"/>
      <c r="AA1798" s="113"/>
      <c r="AB1798" s="113"/>
      <c r="AC1798" s="113"/>
      <c r="AD1798" s="113"/>
      <c r="AE1798" s="112"/>
      <c r="AF1798" s="112"/>
      <c r="AG1798" s="112"/>
      <c r="AH1798" s="112"/>
      <c r="AI1798" s="112"/>
      <c r="AJ1798" s="112"/>
      <c r="AK1798" s="112"/>
      <c r="AL1798" s="112"/>
    </row>
    <row r="1799" spans="13:38" x14ac:dyDescent="0.35">
      <c r="M1799" s="112"/>
      <c r="N1799" s="112"/>
      <c r="O1799" s="112"/>
      <c r="P1799" s="112"/>
      <c r="Q1799" s="112"/>
      <c r="R1799" s="112"/>
      <c r="S1799" s="112"/>
      <c r="T1799" s="112"/>
      <c r="U1799" s="112"/>
      <c r="V1799" s="112"/>
      <c r="W1799" s="113"/>
      <c r="X1799" s="113"/>
      <c r="Y1799" s="113"/>
      <c r="Z1799" s="113"/>
      <c r="AA1799" s="113"/>
      <c r="AB1799" s="113"/>
      <c r="AC1799" s="113"/>
      <c r="AD1799" s="113"/>
      <c r="AE1799" s="112"/>
      <c r="AF1799" s="112"/>
      <c r="AG1799" s="112"/>
      <c r="AH1799" s="112"/>
      <c r="AI1799" s="112"/>
      <c r="AJ1799" s="112"/>
      <c r="AK1799" s="112"/>
      <c r="AL1799" s="112"/>
    </row>
    <row r="1800" spans="13:38" x14ac:dyDescent="0.35">
      <c r="M1800" s="112"/>
      <c r="N1800" s="112"/>
      <c r="O1800" s="112"/>
      <c r="P1800" s="112"/>
      <c r="Q1800" s="112"/>
      <c r="R1800" s="112"/>
      <c r="S1800" s="112"/>
      <c r="T1800" s="112"/>
      <c r="U1800" s="112"/>
      <c r="V1800" s="112"/>
      <c r="W1800" s="113"/>
      <c r="X1800" s="113"/>
      <c r="Y1800" s="113"/>
      <c r="Z1800" s="113"/>
      <c r="AA1800" s="113"/>
      <c r="AB1800" s="113"/>
      <c r="AC1800" s="113"/>
      <c r="AD1800" s="113"/>
      <c r="AE1800" s="112"/>
      <c r="AF1800" s="112"/>
      <c r="AG1800" s="112"/>
      <c r="AH1800" s="112"/>
      <c r="AI1800" s="112"/>
      <c r="AJ1800" s="112"/>
      <c r="AK1800" s="112"/>
      <c r="AL1800" s="112"/>
    </row>
    <row r="1801" spans="13:38" x14ac:dyDescent="0.35">
      <c r="M1801" s="112"/>
      <c r="N1801" s="112"/>
      <c r="O1801" s="112"/>
      <c r="P1801" s="112"/>
      <c r="Q1801" s="112"/>
      <c r="R1801" s="112"/>
      <c r="S1801" s="112"/>
      <c r="T1801" s="112"/>
      <c r="U1801" s="112"/>
      <c r="V1801" s="112"/>
      <c r="W1801" s="113"/>
      <c r="X1801" s="113"/>
      <c r="Y1801" s="113"/>
      <c r="Z1801" s="113"/>
      <c r="AA1801" s="113"/>
      <c r="AB1801" s="113"/>
      <c r="AC1801" s="113"/>
      <c r="AD1801" s="113"/>
      <c r="AE1801" s="112"/>
      <c r="AF1801" s="112"/>
      <c r="AG1801" s="112"/>
      <c r="AH1801" s="112"/>
      <c r="AI1801" s="112"/>
      <c r="AJ1801" s="112"/>
      <c r="AK1801" s="112"/>
      <c r="AL1801" s="112"/>
    </row>
    <row r="1802" spans="13:38" x14ac:dyDescent="0.35">
      <c r="M1802" s="112"/>
      <c r="N1802" s="112"/>
      <c r="O1802" s="112"/>
      <c r="P1802" s="112"/>
      <c r="Q1802" s="112"/>
      <c r="R1802" s="112"/>
      <c r="S1802" s="112"/>
      <c r="T1802" s="112"/>
      <c r="U1802" s="112"/>
      <c r="V1802" s="112"/>
      <c r="W1802" s="113"/>
      <c r="X1802" s="113"/>
      <c r="Y1802" s="113"/>
      <c r="Z1802" s="113"/>
      <c r="AA1802" s="113"/>
      <c r="AB1802" s="113"/>
      <c r="AC1802" s="113"/>
      <c r="AD1802" s="113"/>
      <c r="AE1802" s="112"/>
      <c r="AF1802" s="112"/>
      <c r="AG1802" s="112"/>
      <c r="AH1802" s="112"/>
      <c r="AI1802" s="112"/>
      <c r="AJ1802" s="112"/>
      <c r="AK1802" s="112"/>
      <c r="AL1802" s="112"/>
    </row>
    <row r="1803" spans="13:38" x14ac:dyDescent="0.35">
      <c r="M1803" s="112"/>
      <c r="N1803" s="112"/>
      <c r="O1803" s="112"/>
      <c r="P1803" s="112"/>
      <c r="Q1803" s="112"/>
      <c r="R1803" s="112"/>
      <c r="S1803" s="112"/>
      <c r="T1803" s="112"/>
      <c r="U1803" s="112"/>
      <c r="V1803" s="112"/>
      <c r="W1803" s="113"/>
      <c r="X1803" s="113"/>
      <c r="Y1803" s="113"/>
      <c r="Z1803" s="113"/>
      <c r="AA1803" s="113"/>
      <c r="AB1803" s="113"/>
      <c r="AC1803" s="113"/>
      <c r="AD1803" s="113"/>
      <c r="AE1803" s="112"/>
      <c r="AF1803" s="112"/>
      <c r="AG1803" s="112"/>
      <c r="AH1803" s="112"/>
      <c r="AI1803" s="112"/>
      <c r="AJ1803" s="112"/>
      <c r="AK1803" s="112"/>
      <c r="AL1803" s="112"/>
    </row>
    <row r="1804" spans="13:38" x14ac:dyDescent="0.35">
      <c r="M1804" s="112"/>
      <c r="N1804" s="112"/>
      <c r="O1804" s="112"/>
      <c r="P1804" s="112"/>
      <c r="Q1804" s="112"/>
      <c r="R1804" s="112"/>
      <c r="S1804" s="112"/>
      <c r="T1804" s="112"/>
      <c r="U1804" s="112"/>
      <c r="V1804" s="112"/>
      <c r="W1804" s="113"/>
      <c r="X1804" s="113"/>
      <c r="Y1804" s="113"/>
      <c r="Z1804" s="113"/>
      <c r="AA1804" s="113"/>
      <c r="AB1804" s="113"/>
      <c r="AC1804" s="113"/>
      <c r="AD1804" s="113"/>
      <c r="AE1804" s="112"/>
      <c r="AF1804" s="112"/>
      <c r="AG1804" s="112"/>
      <c r="AH1804" s="112"/>
      <c r="AI1804" s="112"/>
      <c r="AJ1804" s="112"/>
      <c r="AK1804" s="112"/>
      <c r="AL1804" s="112"/>
    </row>
    <row r="1805" spans="13:38" x14ac:dyDescent="0.35">
      <c r="M1805" s="112"/>
      <c r="N1805" s="112"/>
      <c r="O1805" s="112"/>
      <c r="P1805" s="112"/>
      <c r="Q1805" s="112"/>
      <c r="R1805" s="112"/>
      <c r="S1805" s="112"/>
      <c r="T1805" s="112"/>
      <c r="U1805" s="112"/>
      <c r="V1805" s="112"/>
      <c r="W1805" s="113"/>
      <c r="X1805" s="113"/>
      <c r="Y1805" s="113"/>
      <c r="Z1805" s="113"/>
      <c r="AA1805" s="113"/>
      <c r="AB1805" s="113"/>
      <c r="AC1805" s="113"/>
      <c r="AD1805" s="113"/>
      <c r="AE1805" s="112"/>
      <c r="AF1805" s="112"/>
      <c r="AG1805" s="112"/>
      <c r="AH1805" s="112"/>
      <c r="AI1805" s="112"/>
      <c r="AJ1805" s="112"/>
      <c r="AK1805" s="112"/>
      <c r="AL1805" s="112"/>
    </row>
    <row r="1806" spans="13:38" x14ac:dyDescent="0.35">
      <c r="M1806" s="112"/>
      <c r="N1806" s="112"/>
      <c r="O1806" s="112"/>
      <c r="P1806" s="112"/>
      <c r="Q1806" s="112"/>
      <c r="R1806" s="112"/>
      <c r="S1806" s="112"/>
      <c r="T1806" s="112"/>
      <c r="U1806" s="112"/>
      <c r="V1806" s="112"/>
      <c r="W1806" s="113"/>
      <c r="X1806" s="113"/>
      <c r="Y1806" s="113"/>
      <c r="Z1806" s="113"/>
      <c r="AA1806" s="113"/>
      <c r="AB1806" s="113"/>
      <c r="AC1806" s="113"/>
      <c r="AD1806" s="113"/>
      <c r="AE1806" s="112"/>
      <c r="AF1806" s="112"/>
      <c r="AG1806" s="112"/>
      <c r="AH1806" s="112"/>
      <c r="AI1806" s="112"/>
      <c r="AJ1806" s="112"/>
      <c r="AK1806" s="112"/>
      <c r="AL1806" s="112"/>
    </row>
    <row r="1807" spans="13:38" x14ac:dyDescent="0.35">
      <c r="M1807" s="112"/>
      <c r="N1807" s="112"/>
      <c r="O1807" s="112"/>
      <c r="P1807" s="112"/>
      <c r="Q1807" s="112"/>
      <c r="R1807" s="112"/>
      <c r="S1807" s="112"/>
      <c r="T1807" s="112"/>
      <c r="U1807" s="112"/>
      <c r="V1807" s="112"/>
      <c r="W1807" s="113"/>
      <c r="X1807" s="113"/>
      <c r="Y1807" s="113"/>
      <c r="Z1807" s="113"/>
      <c r="AA1807" s="113"/>
      <c r="AB1807" s="113"/>
      <c r="AC1807" s="113"/>
      <c r="AD1807" s="113"/>
      <c r="AE1807" s="112"/>
      <c r="AF1807" s="112"/>
      <c r="AG1807" s="112"/>
      <c r="AH1807" s="112"/>
      <c r="AI1807" s="112"/>
      <c r="AJ1807" s="112"/>
      <c r="AK1807" s="112"/>
      <c r="AL1807" s="112"/>
    </row>
    <row r="1808" spans="13:38" x14ac:dyDescent="0.35">
      <c r="M1808" s="112"/>
      <c r="N1808" s="112"/>
      <c r="O1808" s="112"/>
      <c r="P1808" s="112"/>
      <c r="Q1808" s="112"/>
      <c r="R1808" s="112"/>
      <c r="S1808" s="112"/>
      <c r="T1808" s="112"/>
      <c r="U1808" s="112"/>
      <c r="V1808" s="112"/>
      <c r="W1808" s="113"/>
      <c r="X1808" s="113"/>
      <c r="Y1808" s="113"/>
      <c r="Z1808" s="113"/>
      <c r="AA1808" s="113"/>
      <c r="AB1808" s="113"/>
      <c r="AC1808" s="113"/>
      <c r="AD1808" s="113"/>
      <c r="AE1808" s="112"/>
      <c r="AF1808" s="112"/>
      <c r="AG1808" s="112"/>
      <c r="AH1808" s="112"/>
      <c r="AI1808" s="112"/>
      <c r="AJ1808" s="112"/>
      <c r="AK1808" s="112"/>
      <c r="AL1808" s="112"/>
    </row>
    <row r="1809" spans="13:38" x14ac:dyDescent="0.35">
      <c r="M1809" s="112"/>
      <c r="N1809" s="112"/>
      <c r="O1809" s="112"/>
      <c r="P1809" s="112"/>
      <c r="Q1809" s="112"/>
      <c r="R1809" s="112"/>
      <c r="S1809" s="112"/>
      <c r="T1809" s="112"/>
      <c r="U1809" s="112"/>
      <c r="V1809" s="112"/>
      <c r="W1809" s="113"/>
      <c r="X1809" s="113"/>
      <c r="Y1809" s="113"/>
      <c r="Z1809" s="113"/>
      <c r="AA1809" s="113"/>
      <c r="AB1809" s="113"/>
      <c r="AC1809" s="113"/>
      <c r="AD1809" s="113"/>
      <c r="AE1809" s="112"/>
      <c r="AF1809" s="112"/>
      <c r="AG1809" s="112"/>
      <c r="AH1809" s="112"/>
      <c r="AI1809" s="112"/>
      <c r="AJ1809" s="112"/>
      <c r="AK1809" s="112"/>
      <c r="AL1809" s="112"/>
    </row>
    <row r="1810" spans="13:38" x14ac:dyDescent="0.35">
      <c r="M1810" s="112"/>
      <c r="N1810" s="112"/>
      <c r="O1810" s="112"/>
      <c r="P1810" s="112"/>
      <c r="Q1810" s="112"/>
      <c r="R1810" s="112"/>
      <c r="S1810" s="112"/>
      <c r="T1810" s="112"/>
      <c r="U1810" s="112"/>
      <c r="V1810" s="112"/>
      <c r="W1810" s="113"/>
      <c r="X1810" s="113"/>
      <c r="Y1810" s="113"/>
      <c r="Z1810" s="113"/>
      <c r="AA1810" s="113"/>
      <c r="AB1810" s="113"/>
      <c r="AC1810" s="113"/>
      <c r="AD1810" s="113"/>
      <c r="AE1810" s="112"/>
      <c r="AF1810" s="112"/>
      <c r="AG1810" s="112"/>
      <c r="AH1810" s="112"/>
      <c r="AI1810" s="112"/>
      <c r="AJ1810" s="112"/>
      <c r="AK1810" s="112"/>
      <c r="AL1810" s="112"/>
    </row>
    <row r="1811" spans="13:38" x14ac:dyDescent="0.35">
      <c r="M1811" s="112"/>
      <c r="N1811" s="112"/>
      <c r="O1811" s="112"/>
      <c r="P1811" s="112"/>
      <c r="Q1811" s="112"/>
      <c r="R1811" s="112"/>
      <c r="S1811" s="112"/>
      <c r="T1811" s="112"/>
      <c r="U1811" s="112"/>
      <c r="V1811" s="112"/>
      <c r="W1811" s="113"/>
      <c r="X1811" s="113"/>
      <c r="Y1811" s="113"/>
      <c r="Z1811" s="113"/>
      <c r="AA1811" s="113"/>
      <c r="AB1811" s="113"/>
      <c r="AC1811" s="113"/>
      <c r="AD1811" s="113"/>
      <c r="AE1811" s="112"/>
      <c r="AF1811" s="112"/>
      <c r="AG1811" s="112"/>
      <c r="AH1811" s="112"/>
      <c r="AI1811" s="112"/>
      <c r="AJ1811" s="112"/>
      <c r="AK1811" s="112"/>
      <c r="AL1811" s="112"/>
    </row>
    <row r="1812" spans="13:38" x14ac:dyDescent="0.35">
      <c r="M1812" s="112"/>
      <c r="N1812" s="112"/>
      <c r="O1812" s="112"/>
      <c r="P1812" s="112"/>
      <c r="Q1812" s="112"/>
      <c r="R1812" s="112"/>
      <c r="S1812" s="112"/>
      <c r="T1812" s="112"/>
      <c r="U1812" s="112"/>
      <c r="V1812" s="112"/>
      <c r="W1812" s="113"/>
      <c r="X1812" s="113"/>
      <c r="Y1812" s="113"/>
      <c r="Z1812" s="113"/>
      <c r="AA1812" s="113"/>
      <c r="AB1812" s="113"/>
      <c r="AC1812" s="113"/>
      <c r="AD1812" s="113"/>
      <c r="AE1812" s="112"/>
      <c r="AF1812" s="112"/>
      <c r="AG1812" s="112"/>
      <c r="AH1812" s="112"/>
      <c r="AI1812" s="112"/>
      <c r="AJ1812" s="112"/>
      <c r="AK1812" s="112"/>
      <c r="AL1812" s="112"/>
    </row>
    <row r="1813" spans="13:38" x14ac:dyDescent="0.35">
      <c r="M1813" s="112"/>
      <c r="N1813" s="112"/>
      <c r="O1813" s="112"/>
      <c r="P1813" s="112"/>
      <c r="Q1813" s="112"/>
      <c r="R1813" s="112"/>
      <c r="S1813" s="112"/>
      <c r="T1813" s="112"/>
      <c r="U1813" s="112"/>
      <c r="V1813" s="112"/>
      <c r="W1813" s="113"/>
      <c r="X1813" s="113"/>
      <c r="Y1813" s="113"/>
      <c r="Z1813" s="113"/>
      <c r="AA1813" s="113"/>
      <c r="AB1813" s="113"/>
      <c r="AC1813" s="113"/>
      <c r="AD1813" s="113"/>
      <c r="AE1813" s="112"/>
      <c r="AF1813" s="112"/>
      <c r="AG1813" s="112"/>
      <c r="AH1813" s="112"/>
      <c r="AI1813" s="112"/>
      <c r="AJ1813" s="112"/>
      <c r="AK1813" s="112"/>
      <c r="AL1813" s="112"/>
    </row>
    <row r="1814" spans="13:38" x14ac:dyDescent="0.35">
      <c r="M1814" s="112"/>
      <c r="N1814" s="112"/>
      <c r="O1814" s="112"/>
      <c r="P1814" s="112"/>
      <c r="Q1814" s="112"/>
      <c r="R1814" s="112"/>
      <c r="S1814" s="112"/>
      <c r="T1814" s="112"/>
      <c r="U1814" s="112"/>
      <c r="V1814" s="112"/>
      <c r="W1814" s="113"/>
      <c r="X1814" s="113"/>
      <c r="Y1814" s="113"/>
      <c r="Z1814" s="113"/>
      <c r="AA1814" s="113"/>
      <c r="AB1814" s="113"/>
      <c r="AC1814" s="113"/>
      <c r="AD1814" s="113"/>
      <c r="AE1814" s="112"/>
      <c r="AF1814" s="112"/>
      <c r="AG1814" s="112"/>
      <c r="AH1814" s="112"/>
      <c r="AI1814" s="112"/>
      <c r="AJ1814" s="112"/>
      <c r="AK1814" s="112"/>
      <c r="AL1814" s="112"/>
    </row>
    <row r="1815" spans="13:38" x14ac:dyDescent="0.35">
      <c r="M1815" s="112"/>
      <c r="N1815" s="112"/>
      <c r="O1815" s="112"/>
      <c r="P1815" s="112"/>
      <c r="Q1815" s="112"/>
      <c r="R1815" s="112"/>
      <c r="S1815" s="112"/>
      <c r="T1815" s="112"/>
      <c r="U1815" s="112"/>
      <c r="V1815" s="112"/>
      <c r="W1815" s="113"/>
      <c r="X1815" s="113"/>
      <c r="Y1815" s="113"/>
      <c r="Z1815" s="113"/>
      <c r="AA1815" s="113"/>
      <c r="AB1815" s="113"/>
      <c r="AC1815" s="113"/>
      <c r="AD1815" s="113"/>
      <c r="AE1815" s="112"/>
      <c r="AF1815" s="112"/>
      <c r="AG1815" s="112"/>
      <c r="AH1815" s="112"/>
      <c r="AI1815" s="112"/>
      <c r="AJ1815" s="112"/>
      <c r="AK1815" s="112"/>
      <c r="AL1815" s="112"/>
    </row>
    <row r="1816" spans="13:38" x14ac:dyDescent="0.35">
      <c r="M1816" s="112"/>
      <c r="N1816" s="112"/>
      <c r="O1816" s="112"/>
      <c r="P1816" s="112"/>
      <c r="Q1816" s="112"/>
      <c r="R1816" s="112"/>
      <c r="S1816" s="112"/>
      <c r="T1816" s="112"/>
      <c r="U1816" s="112"/>
      <c r="V1816" s="112"/>
      <c r="W1816" s="113"/>
      <c r="X1816" s="113"/>
      <c r="Y1816" s="113"/>
      <c r="Z1816" s="113"/>
      <c r="AA1816" s="113"/>
      <c r="AB1816" s="113"/>
      <c r="AC1816" s="113"/>
      <c r="AD1816" s="113"/>
      <c r="AE1816" s="112"/>
      <c r="AF1816" s="112"/>
      <c r="AG1816" s="112"/>
      <c r="AH1816" s="112"/>
      <c r="AI1816" s="112"/>
      <c r="AJ1816" s="112"/>
      <c r="AK1816" s="112"/>
      <c r="AL1816" s="112"/>
    </row>
    <row r="1817" spans="13:38" x14ac:dyDescent="0.35">
      <c r="M1817" s="112"/>
      <c r="N1817" s="112"/>
      <c r="O1817" s="112"/>
      <c r="P1817" s="112"/>
      <c r="Q1817" s="112"/>
      <c r="R1817" s="112"/>
      <c r="S1817" s="112"/>
      <c r="T1817" s="112"/>
      <c r="U1817" s="112"/>
      <c r="V1817" s="112"/>
      <c r="W1817" s="113"/>
      <c r="X1817" s="113"/>
      <c r="Y1817" s="113"/>
      <c r="Z1817" s="113"/>
      <c r="AA1817" s="113"/>
      <c r="AB1817" s="113"/>
      <c r="AC1817" s="113"/>
      <c r="AD1817" s="113"/>
      <c r="AE1817" s="112"/>
      <c r="AF1817" s="112"/>
      <c r="AG1817" s="112"/>
      <c r="AH1817" s="112"/>
      <c r="AI1817" s="112"/>
      <c r="AJ1817" s="112"/>
      <c r="AK1817" s="112"/>
      <c r="AL1817" s="112"/>
    </row>
    <row r="1818" spans="13:38" x14ac:dyDescent="0.35">
      <c r="M1818" s="112"/>
      <c r="N1818" s="112"/>
      <c r="O1818" s="112"/>
      <c r="P1818" s="112"/>
      <c r="Q1818" s="112"/>
      <c r="R1818" s="112"/>
      <c r="S1818" s="112"/>
      <c r="T1818" s="112"/>
      <c r="U1818" s="112"/>
      <c r="V1818" s="112"/>
      <c r="W1818" s="113"/>
      <c r="X1818" s="113"/>
      <c r="Y1818" s="113"/>
      <c r="Z1818" s="113"/>
      <c r="AA1818" s="113"/>
      <c r="AB1818" s="113"/>
      <c r="AC1818" s="113"/>
      <c r="AD1818" s="113"/>
      <c r="AE1818" s="112"/>
      <c r="AF1818" s="112"/>
      <c r="AG1818" s="112"/>
      <c r="AH1818" s="112"/>
      <c r="AI1818" s="112"/>
      <c r="AJ1818" s="112"/>
      <c r="AK1818" s="112"/>
      <c r="AL1818" s="112"/>
    </row>
    <row r="1819" spans="13:38" x14ac:dyDescent="0.35">
      <c r="M1819" s="112"/>
      <c r="N1819" s="112"/>
      <c r="O1819" s="112"/>
      <c r="P1819" s="112"/>
      <c r="Q1819" s="112"/>
      <c r="R1819" s="112"/>
      <c r="S1819" s="112"/>
      <c r="T1819" s="112"/>
      <c r="U1819" s="112"/>
      <c r="V1819" s="112"/>
      <c r="W1819" s="113"/>
      <c r="X1819" s="113"/>
      <c r="Y1819" s="113"/>
      <c r="Z1819" s="113"/>
      <c r="AA1819" s="113"/>
      <c r="AB1819" s="113"/>
      <c r="AC1819" s="113"/>
      <c r="AD1819" s="113"/>
      <c r="AE1819" s="112"/>
      <c r="AF1819" s="112"/>
      <c r="AG1819" s="112"/>
      <c r="AH1819" s="112"/>
      <c r="AI1819" s="112"/>
      <c r="AJ1819" s="112"/>
      <c r="AK1819" s="112"/>
      <c r="AL1819" s="112"/>
    </row>
    <row r="1820" spans="13:38" x14ac:dyDescent="0.35">
      <c r="M1820" s="112"/>
      <c r="N1820" s="112"/>
      <c r="O1820" s="112"/>
      <c r="P1820" s="112"/>
      <c r="Q1820" s="112"/>
      <c r="R1820" s="112"/>
      <c r="S1820" s="112"/>
      <c r="T1820" s="112"/>
      <c r="U1820" s="112"/>
      <c r="V1820" s="112"/>
      <c r="W1820" s="113"/>
      <c r="X1820" s="113"/>
      <c r="Y1820" s="113"/>
      <c r="Z1820" s="113"/>
      <c r="AA1820" s="113"/>
      <c r="AB1820" s="113"/>
      <c r="AC1820" s="113"/>
      <c r="AD1820" s="113"/>
      <c r="AE1820" s="112"/>
      <c r="AF1820" s="112"/>
      <c r="AG1820" s="112"/>
      <c r="AH1820" s="112"/>
      <c r="AI1820" s="112"/>
      <c r="AJ1820" s="112"/>
      <c r="AK1820" s="112"/>
      <c r="AL1820" s="112"/>
    </row>
    <row r="1821" spans="13:38" x14ac:dyDescent="0.35">
      <c r="M1821" s="112"/>
      <c r="N1821" s="112"/>
      <c r="O1821" s="112"/>
      <c r="P1821" s="112"/>
      <c r="Q1821" s="112"/>
      <c r="R1821" s="112"/>
      <c r="S1821" s="112"/>
      <c r="T1821" s="112"/>
      <c r="U1821" s="112"/>
      <c r="V1821" s="112"/>
      <c r="W1821" s="113"/>
      <c r="X1821" s="113"/>
      <c r="Y1821" s="113"/>
      <c r="Z1821" s="113"/>
      <c r="AA1821" s="113"/>
      <c r="AB1821" s="113"/>
      <c r="AC1821" s="113"/>
      <c r="AD1821" s="113"/>
      <c r="AE1821" s="112"/>
      <c r="AF1821" s="112"/>
      <c r="AG1821" s="112"/>
      <c r="AH1821" s="112"/>
      <c r="AI1821" s="112"/>
      <c r="AJ1821" s="112"/>
      <c r="AK1821" s="112"/>
      <c r="AL1821" s="112"/>
    </row>
    <row r="1822" spans="13:38" x14ac:dyDescent="0.35">
      <c r="M1822" s="112"/>
      <c r="N1822" s="112"/>
      <c r="O1822" s="112"/>
      <c r="P1822" s="112"/>
      <c r="Q1822" s="112"/>
      <c r="R1822" s="112"/>
      <c r="S1822" s="112"/>
      <c r="T1822" s="112"/>
      <c r="U1822" s="112"/>
      <c r="V1822" s="112"/>
      <c r="W1822" s="113"/>
      <c r="X1822" s="113"/>
      <c r="Y1822" s="113"/>
      <c r="Z1822" s="113"/>
      <c r="AA1822" s="113"/>
      <c r="AB1822" s="113"/>
      <c r="AC1822" s="113"/>
      <c r="AD1822" s="113"/>
      <c r="AE1822" s="112"/>
      <c r="AF1822" s="112"/>
      <c r="AG1822" s="112"/>
      <c r="AH1822" s="112"/>
      <c r="AI1822" s="112"/>
      <c r="AJ1822" s="112"/>
      <c r="AK1822" s="112"/>
      <c r="AL1822" s="112"/>
    </row>
    <row r="1823" spans="13:38" x14ac:dyDescent="0.35">
      <c r="M1823" s="112"/>
      <c r="N1823" s="112"/>
      <c r="O1823" s="112"/>
      <c r="P1823" s="112"/>
      <c r="Q1823" s="112"/>
      <c r="R1823" s="112"/>
      <c r="S1823" s="112"/>
      <c r="T1823" s="112"/>
      <c r="U1823" s="112"/>
      <c r="V1823" s="112"/>
      <c r="W1823" s="113"/>
      <c r="X1823" s="113"/>
      <c r="Y1823" s="113"/>
      <c r="Z1823" s="113"/>
      <c r="AA1823" s="113"/>
      <c r="AB1823" s="113"/>
      <c r="AC1823" s="113"/>
      <c r="AD1823" s="113"/>
      <c r="AE1823" s="112"/>
      <c r="AF1823" s="112"/>
      <c r="AG1823" s="112"/>
      <c r="AH1823" s="112"/>
      <c r="AI1823" s="112"/>
      <c r="AJ1823" s="112"/>
      <c r="AK1823" s="112"/>
      <c r="AL1823" s="112"/>
    </row>
    <row r="1824" spans="13:38" x14ac:dyDescent="0.35">
      <c r="M1824" s="112"/>
      <c r="N1824" s="112"/>
      <c r="O1824" s="112"/>
      <c r="P1824" s="112"/>
      <c r="Q1824" s="112"/>
      <c r="R1824" s="112"/>
      <c r="S1824" s="112"/>
      <c r="T1824" s="112"/>
      <c r="U1824" s="112"/>
      <c r="V1824" s="112"/>
      <c r="W1824" s="113"/>
      <c r="X1824" s="113"/>
      <c r="Y1824" s="113"/>
      <c r="Z1824" s="113"/>
      <c r="AA1824" s="113"/>
      <c r="AB1824" s="113"/>
      <c r="AC1824" s="113"/>
      <c r="AD1824" s="113"/>
      <c r="AE1824" s="112"/>
      <c r="AF1824" s="112"/>
      <c r="AG1824" s="112"/>
      <c r="AH1824" s="112"/>
      <c r="AI1824" s="112"/>
      <c r="AJ1824" s="112"/>
      <c r="AK1824" s="112"/>
      <c r="AL1824" s="112"/>
    </row>
    <row r="1825" spans="13:38" x14ac:dyDescent="0.35">
      <c r="M1825" s="112"/>
      <c r="N1825" s="112"/>
      <c r="O1825" s="112"/>
      <c r="P1825" s="112"/>
      <c r="Q1825" s="112"/>
      <c r="R1825" s="112"/>
      <c r="S1825" s="112"/>
      <c r="T1825" s="112"/>
      <c r="U1825" s="112"/>
      <c r="V1825" s="112"/>
      <c r="W1825" s="113"/>
      <c r="X1825" s="113"/>
      <c r="Y1825" s="113"/>
      <c r="Z1825" s="113"/>
      <c r="AA1825" s="113"/>
      <c r="AB1825" s="113"/>
      <c r="AC1825" s="113"/>
      <c r="AD1825" s="113"/>
      <c r="AE1825" s="112"/>
      <c r="AF1825" s="112"/>
      <c r="AG1825" s="112"/>
      <c r="AH1825" s="112"/>
      <c r="AI1825" s="112"/>
      <c r="AJ1825" s="112"/>
      <c r="AK1825" s="112"/>
      <c r="AL1825" s="112"/>
    </row>
    <row r="1826" spans="13:38" x14ac:dyDescent="0.35">
      <c r="M1826" s="112"/>
      <c r="N1826" s="112"/>
      <c r="O1826" s="112"/>
      <c r="P1826" s="112"/>
      <c r="Q1826" s="112"/>
      <c r="R1826" s="112"/>
      <c r="S1826" s="112"/>
      <c r="T1826" s="112"/>
      <c r="U1826" s="112"/>
      <c r="V1826" s="112"/>
      <c r="W1826" s="113"/>
      <c r="X1826" s="113"/>
      <c r="Y1826" s="113"/>
      <c r="Z1826" s="113"/>
      <c r="AA1826" s="113"/>
      <c r="AB1826" s="113"/>
      <c r="AC1826" s="113"/>
      <c r="AD1826" s="113"/>
      <c r="AE1826" s="112"/>
      <c r="AF1826" s="112"/>
      <c r="AG1826" s="112"/>
      <c r="AH1826" s="112"/>
      <c r="AI1826" s="112"/>
      <c r="AJ1826" s="112"/>
      <c r="AK1826" s="112"/>
      <c r="AL1826" s="112"/>
    </row>
    <row r="1827" spans="13:38" x14ac:dyDescent="0.35">
      <c r="M1827" s="112"/>
      <c r="N1827" s="112"/>
      <c r="O1827" s="112"/>
      <c r="P1827" s="112"/>
      <c r="Q1827" s="112"/>
      <c r="R1827" s="112"/>
      <c r="S1827" s="112"/>
      <c r="T1827" s="112"/>
      <c r="U1827" s="112"/>
      <c r="V1827" s="112"/>
      <c r="W1827" s="113"/>
      <c r="X1827" s="113"/>
      <c r="Y1827" s="113"/>
      <c r="Z1827" s="113"/>
      <c r="AA1827" s="113"/>
      <c r="AB1827" s="113"/>
      <c r="AC1827" s="113"/>
      <c r="AD1827" s="113"/>
      <c r="AE1827" s="112"/>
      <c r="AF1827" s="112"/>
      <c r="AG1827" s="112"/>
      <c r="AH1827" s="112"/>
      <c r="AI1827" s="112"/>
      <c r="AJ1827" s="112"/>
      <c r="AK1827" s="112"/>
      <c r="AL1827" s="112"/>
    </row>
    <row r="1828" spans="13:38" x14ac:dyDescent="0.35">
      <c r="M1828" s="112"/>
      <c r="N1828" s="112"/>
      <c r="O1828" s="112"/>
      <c r="P1828" s="112"/>
      <c r="Q1828" s="112"/>
      <c r="R1828" s="112"/>
      <c r="S1828" s="112"/>
      <c r="T1828" s="112"/>
      <c r="U1828" s="112"/>
      <c r="V1828" s="112"/>
      <c r="W1828" s="113"/>
      <c r="X1828" s="113"/>
      <c r="Y1828" s="113"/>
      <c r="Z1828" s="113"/>
      <c r="AA1828" s="113"/>
      <c r="AB1828" s="113"/>
      <c r="AC1828" s="113"/>
      <c r="AD1828" s="113"/>
      <c r="AE1828" s="112"/>
      <c r="AF1828" s="112"/>
      <c r="AG1828" s="112"/>
      <c r="AH1828" s="112"/>
      <c r="AI1828" s="112"/>
      <c r="AJ1828" s="112"/>
      <c r="AK1828" s="112"/>
      <c r="AL1828" s="112"/>
    </row>
    <row r="1829" spans="13:38" x14ac:dyDescent="0.35">
      <c r="M1829" s="112"/>
      <c r="N1829" s="112"/>
      <c r="O1829" s="112"/>
      <c r="P1829" s="112"/>
      <c r="Q1829" s="112"/>
      <c r="R1829" s="112"/>
      <c r="S1829" s="112"/>
      <c r="T1829" s="112"/>
      <c r="U1829" s="112"/>
      <c r="V1829" s="112"/>
      <c r="W1829" s="113"/>
      <c r="X1829" s="113"/>
      <c r="Y1829" s="113"/>
      <c r="Z1829" s="113"/>
      <c r="AA1829" s="113"/>
      <c r="AB1829" s="113"/>
      <c r="AC1829" s="113"/>
      <c r="AD1829" s="113"/>
      <c r="AE1829" s="112"/>
      <c r="AF1829" s="112"/>
      <c r="AG1829" s="112"/>
      <c r="AH1829" s="112"/>
      <c r="AI1829" s="112"/>
      <c r="AJ1829" s="112"/>
      <c r="AK1829" s="112"/>
      <c r="AL1829" s="112"/>
    </row>
    <row r="1830" spans="13:38" x14ac:dyDescent="0.35">
      <c r="M1830" s="112"/>
      <c r="N1830" s="112"/>
      <c r="O1830" s="112"/>
      <c r="P1830" s="112"/>
      <c r="Q1830" s="112"/>
      <c r="R1830" s="112"/>
      <c r="S1830" s="112"/>
      <c r="T1830" s="112"/>
      <c r="U1830" s="112"/>
      <c r="V1830" s="112"/>
      <c r="W1830" s="113"/>
      <c r="X1830" s="113"/>
      <c r="Y1830" s="113"/>
      <c r="Z1830" s="113"/>
      <c r="AA1830" s="113"/>
      <c r="AB1830" s="113"/>
      <c r="AC1830" s="113"/>
      <c r="AD1830" s="113"/>
      <c r="AE1830" s="112"/>
      <c r="AF1830" s="112"/>
      <c r="AG1830" s="112"/>
      <c r="AH1830" s="112"/>
      <c r="AI1830" s="112"/>
      <c r="AJ1830" s="112"/>
      <c r="AK1830" s="112"/>
      <c r="AL1830" s="112"/>
    </row>
    <row r="1831" spans="13:38" x14ac:dyDescent="0.35">
      <c r="M1831" s="112"/>
      <c r="N1831" s="112"/>
      <c r="O1831" s="112"/>
      <c r="P1831" s="112"/>
      <c r="Q1831" s="112"/>
      <c r="R1831" s="112"/>
      <c r="S1831" s="112"/>
      <c r="T1831" s="112"/>
      <c r="U1831" s="112"/>
      <c r="V1831" s="112"/>
      <c r="W1831" s="113"/>
      <c r="X1831" s="113"/>
      <c r="Y1831" s="113"/>
      <c r="Z1831" s="113"/>
      <c r="AA1831" s="113"/>
      <c r="AB1831" s="113"/>
      <c r="AC1831" s="113"/>
      <c r="AD1831" s="113"/>
      <c r="AE1831" s="112"/>
      <c r="AF1831" s="112"/>
      <c r="AG1831" s="112"/>
      <c r="AH1831" s="112"/>
      <c r="AI1831" s="112"/>
      <c r="AJ1831" s="112"/>
      <c r="AK1831" s="112"/>
      <c r="AL1831" s="112"/>
    </row>
    <row r="1832" spans="13:38" x14ac:dyDescent="0.35">
      <c r="M1832" s="112"/>
      <c r="N1832" s="112"/>
      <c r="O1832" s="112"/>
      <c r="P1832" s="112"/>
      <c r="Q1832" s="112"/>
      <c r="R1832" s="112"/>
      <c r="S1832" s="112"/>
      <c r="T1832" s="112"/>
      <c r="U1832" s="112"/>
      <c r="V1832" s="112"/>
      <c r="W1832" s="113"/>
      <c r="X1832" s="113"/>
      <c r="Y1832" s="113"/>
      <c r="Z1832" s="113"/>
      <c r="AA1832" s="113"/>
      <c r="AB1832" s="113"/>
      <c r="AC1832" s="113"/>
      <c r="AD1832" s="113"/>
      <c r="AE1832" s="112"/>
      <c r="AF1832" s="112"/>
      <c r="AG1832" s="112"/>
      <c r="AH1832" s="112"/>
      <c r="AI1832" s="112"/>
      <c r="AJ1832" s="112"/>
      <c r="AK1832" s="112"/>
      <c r="AL1832" s="112"/>
    </row>
    <row r="1833" spans="13:38" x14ac:dyDescent="0.35">
      <c r="M1833" s="112"/>
      <c r="N1833" s="112"/>
      <c r="O1833" s="112"/>
      <c r="P1833" s="112"/>
      <c r="Q1833" s="112"/>
      <c r="R1833" s="112"/>
      <c r="S1833" s="112"/>
      <c r="T1833" s="112"/>
      <c r="U1833" s="112"/>
      <c r="V1833" s="112"/>
      <c r="W1833" s="113"/>
      <c r="X1833" s="113"/>
      <c r="Y1833" s="113"/>
      <c r="Z1833" s="113"/>
      <c r="AA1833" s="113"/>
      <c r="AB1833" s="113"/>
      <c r="AC1833" s="113"/>
      <c r="AD1833" s="113"/>
      <c r="AE1833" s="112"/>
      <c r="AF1833" s="112"/>
      <c r="AG1833" s="112"/>
      <c r="AH1833" s="112"/>
      <c r="AI1833" s="112"/>
      <c r="AJ1833" s="112"/>
      <c r="AK1833" s="112"/>
      <c r="AL1833" s="112"/>
    </row>
    <row r="1834" spans="13:38" x14ac:dyDescent="0.35">
      <c r="M1834" s="112"/>
      <c r="N1834" s="112"/>
      <c r="O1834" s="112"/>
      <c r="P1834" s="112"/>
      <c r="Q1834" s="112"/>
      <c r="R1834" s="112"/>
      <c r="S1834" s="112"/>
      <c r="T1834" s="112"/>
      <c r="U1834" s="112"/>
      <c r="V1834" s="112"/>
      <c r="W1834" s="113"/>
      <c r="X1834" s="113"/>
      <c r="Y1834" s="113"/>
      <c r="Z1834" s="113"/>
      <c r="AA1834" s="113"/>
      <c r="AB1834" s="113"/>
      <c r="AC1834" s="113"/>
      <c r="AD1834" s="113"/>
      <c r="AE1834" s="112"/>
      <c r="AF1834" s="112"/>
      <c r="AG1834" s="112"/>
      <c r="AH1834" s="112"/>
      <c r="AI1834" s="112"/>
      <c r="AJ1834" s="112"/>
      <c r="AK1834" s="112"/>
      <c r="AL1834" s="112"/>
    </row>
    <row r="1835" spans="13:38" x14ac:dyDescent="0.35">
      <c r="M1835" s="112"/>
      <c r="N1835" s="112"/>
      <c r="O1835" s="112"/>
      <c r="P1835" s="112"/>
      <c r="Q1835" s="112"/>
      <c r="R1835" s="112"/>
      <c r="S1835" s="112"/>
      <c r="T1835" s="112"/>
      <c r="U1835" s="112"/>
      <c r="V1835" s="112"/>
      <c r="W1835" s="113"/>
      <c r="X1835" s="113"/>
      <c r="Y1835" s="113"/>
      <c r="Z1835" s="113"/>
      <c r="AA1835" s="113"/>
      <c r="AB1835" s="113"/>
      <c r="AC1835" s="113"/>
      <c r="AD1835" s="113"/>
      <c r="AE1835" s="112"/>
      <c r="AF1835" s="112"/>
      <c r="AG1835" s="112"/>
      <c r="AH1835" s="112"/>
      <c r="AI1835" s="112"/>
      <c r="AJ1835" s="112"/>
      <c r="AK1835" s="112"/>
      <c r="AL1835" s="112"/>
    </row>
    <row r="1836" spans="13:38" x14ac:dyDescent="0.35">
      <c r="M1836" s="112"/>
      <c r="N1836" s="112"/>
      <c r="O1836" s="112"/>
      <c r="P1836" s="112"/>
      <c r="Q1836" s="112"/>
      <c r="R1836" s="112"/>
      <c r="S1836" s="112"/>
      <c r="T1836" s="112"/>
      <c r="U1836" s="112"/>
      <c r="V1836" s="112"/>
      <c r="W1836" s="113"/>
      <c r="X1836" s="113"/>
      <c r="Y1836" s="113"/>
      <c r="Z1836" s="113"/>
      <c r="AA1836" s="113"/>
      <c r="AB1836" s="113"/>
      <c r="AC1836" s="113"/>
      <c r="AD1836" s="113"/>
      <c r="AE1836" s="112"/>
      <c r="AF1836" s="112"/>
      <c r="AG1836" s="112"/>
      <c r="AH1836" s="112"/>
      <c r="AI1836" s="112"/>
      <c r="AJ1836" s="112"/>
      <c r="AK1836" s="112"/>
      <c r="AL1836" s="112"/>
    </row>
    <row r="1837" spans="13:38" x14ac:dyDescent="0.35">
      <c r="M1837" s="112"/>
      <c r="N1837" s="112"/>
      <c r="O1837" s="112"/>
      <c r="P1837" s="112"/>
      <c r="Q1837" s="112"/>
      <c r="R1837" s="112"/>
      <c r="S1837" s="112"/>
      <c r="T1837" s="112"/>
      <c r="U1837" s="112"/>
      <c r="V1837" s="112"/>
      <c r="W1837" s="113"/>
      <c r="X1837" s="113"/>
      <c r="Y1837" s="113"/>
      <c r="Z1837" s="113"/>
      <c r="AA1837" s="113"/>
      <c r="AB1837" s="113"/>
      <c r="AC1837" s="113"/>
      <c r="AD1837" s="113"/>
      <c r="AE1837" s="112"/>
      <c r="AF1837" s="112"/>
      <c r="AG1837" s="112"/>
      <c r="AH1837" s="112"/>
      <c r="AI1837" s="112"/>
      <c r="AJ1837" s="112"/>
      <c r="AK1837" s="112"/>
      <c r="AL1837" s="112"/>
    </row>
    <row r="1838" spans="13:38" x14ac:dyDescent="0.35">
      <c r="M1838" s="112"/>
      <c r="N1838" s="112"/>
      <c r="O1838" s="112"/>
      <c r="P1838" s="112"/>
      <c r="Q1838" s="112"/>
      <c r="R1838" s="112"/>
      <c r="S1838" s="112"/>
      <c r="T1838" s="112"/>
      <c r="U1838" s="112"/>
      <c r="V1838" s="112"/>
      <c r="W1838" s="113"/>
      <c r="X1838" s="113"/>
      <c r="Y1838" s="113"/>
      <c r="Z1838" s="113"/>
      <c r="AA1838" s="113"/>
      <c r="AB1838" s="113"/>
      <c r="AC1838" s="113"/>
      <c r="AD1838" s="113"/>
      <c r="AE1838" s="112"/>
      <c r="AF1838" s="112"/>
      <c r="AG1838" s="112"/>
      <c r="AH1838" s="112"/>
      <c r="AI1838" s="112"/>
      <c r="AJ1838" s="112"/>
      <c r="AK1838" s="112"/>
      <c r="AL1838" s="112"/>
    </row>
    <row r="1839" spans="13:38" x14ac:dyDescent="0.35">
      <c r="M1839" s="112"/>
      <c r="N1839" s="112"/>
      <c r="O1839" s="112"/>
      <c r="P1839" s="112"/>
      <c r="Q1839" s="112"/>
      <c r="R1839" s="112"/>
      <c r="S1839" s="112"/>
      <c r="T1839" s="112"/>
      <c r="U1839" s="112"/>
      <c r="V1839" s="112"/>
      <c r="W1839" s="113"/>
      <c r="X1839" s="113"/>
      <c r="Y1839" s="113"/>
      <c r="Z1839" s="113"/>
      <c r="AA1839" s="113"/>
      <c r="AB1839" s="113"/>
      <c r="AC1839" s="113"/>
      <c r="AD1839" s="113"/>
      <c r="AE1839" s="112"/>
      <c r="AF1839" s="112"/>
      <c r="AG1839" s="112"/>
      <c r="AH1839" s="112"/>
      <c r="AI1839" s="112"/>
      <c r="AJ1839" s="112"/>
      <c r="AK1839" s="112"/>
      <c r="AL1839" s="112"/>
    </row>
    <row r="1840" spans="13:38" x14ac:dyDescent="0.35">
      <c r="M1840" s="112"/>
      <c r="N1840" s="112"/>
      <c r="O1840" s="112"/>
      <c r="P1840" s="112"/>
      <c r="Q1840" s="112"/>
      <c r="R1840" s="112"/>
      <c r="S1840" s="112"/>
      <c r="T1840" s="112"/>
      <c r="U1840" s="112"/>
      <c r="V1840" s="112"/>
      <c r="W1840" s="113"/>
      <c r="X1840" s="113"/>
      <c r="Y1840" s="113"/>
      <c r="Z1840" s="113"/>
      <c r="AA1840" s="113"/>
      <c r="AB1840" s="113"/>
      <c r="AC1840" s="113"/>
      <c r="AD1840" s="113"/>
      <c r="AE1840" s="112"/>
      <c r="AF1840" s="112"/>
      <c r="AG1840" s="112"/>
      <c r="AH1840" s="112"/>
      <c r="AI1840" s="112"/>
      <c r="AJ1840" s="112"/>
      <c r="AK1840" s="112"/>
      <c r="AL1840" s="112"/>
    </row>
    <row r="1841" spans="13:38" x14ac:dyDescent="0.35">
      <c r="M1841" s="112"/>
      <c r="N1841" s="112"/>
      <c r="O1841" s="112"/>
      <c r="P1841" s="112"/>
      <c r="Q1841" s="112"/>
      <c r="R1841" s="112"/>
      <c r="S1841" s="112"/>
      <c r="T1841" s="112"/>
      <c r="U1841" s="112"/>
      <c r="V1841" s="112"/>
      <c r="W1841" s="113"/>
      <c r="X1841" s="113"/>
      <c r="Y1841" s="113"/>
      <c r="Z1841" s="113"/>
      <c r="AA1841" s="113"/>
      <c r="AB1841" s="113"/>
      <c r="AC1841" s="113"/>
      <c r="AD1841" s="113"/>
      <c r="AE1841" s="112"/>
      <c r="AF1841" s="112"/>
      <c r="AG1841" s="112"/>
      <c r="AH1841" s="112"/>
      <c r="AI1841" s="112"/>
      <c r="AJ1841" s="112"/>
      <c r="AK1841" s="112"/>
      <c r="AL1841" s="112"/>
    </row>
    <row r="1842" spans="13:38" x14ac:dyDescent="0.35">
      <c r="M1842" s="112"/>
      <c r="N1842" s="112"/>
      <c r="O1842" s="112"/>
      <c r="P1842" s="112"/>
      <c r="Q1842" s="112"/>
      <c r="R1842" s="112"/>
      <c r="S1842" s="112"/>
      <c r="T1842" s="112"/>
      <c r="U1842" s="112"/>
      <c r="V1842" s="112"/>
      <c r="W1842" s="113"/>
      <c r="X1842" s="113"/>
      <c r="Y1842" s="113"/>
      <c r="Z1842" s="113"/>
      <c r="AA1842" s="113"/>
      <c r="AB1842" s="113"/>
      <c r="AC1842" s="113"/>
      <c r="AD1842" s="113"/>
      <c r="AE1842" s="112"/>
      <c r="AF1842" s="112"/>
      <c r="AG1842" s="112"/>
      <c r="AH1842" s="112"/>
      <c r="AI1842" s="112"/>
      <c r="AJ1842" s="112"/>
      <c r="AK1842" s="112"/>
      <c r="AL1842" s="112"/>
    </row>
    <row r="1843" spans="13:38" x14ac:dyDescent="0.35">
      <c r="M1843" s="112"/>
      <c r="N1843" s="112"/>
      <c r="O1843" s="112"/>
      <c r="P1843" s="112"/>
      <c r="Q1843" s="112"/>
      <c r="R1843" s="112"/>
      <c r="S1843" s="112"/>
      <c r="T1843" s="112"/>
      <c r="U1843" s="112"/>
      <c r="V1843" s="112"/>
      <c r="W1843" s="113"/>
      <c r="X1843" s="113"/>
      <c r="Y1843" s="113"/>
      <c r="Z1843" s="113"/>
      <c r="AA1843" s="113"/>
      <c r="AB1843" s="113"/>
      <c r="AC1843" s="113"/>
      <c r="AD1843" s="113"/>
      <c r="AE1843" s="112"/>
      <c r="AF1843" s="112"/>
      <c r="AG1843" s="112"/>
      <c r="AH1843" s="112"/>
      <c r="AI1843" s="112"/>
      <c r="AJ1843" s="112"/>
      <c r="AK1843" s="112"/>
      <c r="AL1843" s="112"/>
    </row>
    <row r="1844" spans="13:38" x14ac:dyDescent="0.35">
      <c r="M1844" s="112"/>
      <c r="N1844" s="112"/>
      <c r="O1844" s="112"/>
      <c r="P1844" s="112"/>
      <c r="Q1844" s="112"/>
      <c r="R1844" s="112"/>
      <c r="S1844" s="112"/>
      <c r="T1844" s="112"/>
      <c r="U1844" s="112"/>
      <c r="V1844" s="112"/>
      <c r="W1844" s="113"/>
      <c r="X1844" s="113"/>
      <c r="Y1844" s="113"/>
      <c r="Z1844" s="113"/>
      <c r="AA1844" s="113"/>
      <c r="AB1844" s="113"/>
      <c r="AC1844" s="113"/>
      <c r="AD1844" s="113"/>
      <c r="AE1844" s="112"/>
      <c r="AF1844" s="112"/>
      <c r="AG1844" s="112"/>
      <c r="AH1844" s="112"/>
      <c r="AI1844" s="112"/>
      <c r="AJ1844" s="112"/>
      <c r="AK1844" s="112"/>
      <c r="AL1844" s="112"/>
    </row>
    <row r="1845" spans="13:38" x14ac:dyDescent="0.35">
      <c r="M1845" s="112"/>
      <c r="N1845" s="112"/>
      <c r="O1845" s="112"/>
      <c r="P1845" s="112"/>
      <c r="Q1845" s="112"/>
      <c r="R1845" s="112"/>
      <c r="S1845" s="112"/>
      <c r="T1845" s="112"/>
      <c r="U1845" s="112"/>
      <c r="V1845" s="112"/>
      <c r="W1845" s="113"/>
      <c r="X1845" s="113"/>
      <c r="Y1845" s="113"/>
      <c r="Z1845" s="113"/>
      <c r="AA1845" s="113"/>
      <c r="AB1845" s="113"/>
      <c r="AC1845" s="113"/>
      <c r="AD1845" s="113"/>
      <c r="AE1845" s="112"/>
      <c r="AF1845" s="112"/>
      <c r="AG1845" s="112"/>
      <c r="AH1845" s="112"/>
      <c r="AI1845" s="112"/>
      <c r="AJ1845" s="112"/>
      <c r="AK1845" s="112"/>
      <c r="AL1845" s="112"/>
    </row>
    <row r="1846" spans="13:38" x14ac:dyDescent="0.35">
      <c r="M1846" s="112"/>
      <c r="N1846" s="112"/>
      <c r="O1846" s="112"/>
      <c r="P1846" s="112"/>
      <c r="Q1846" s="112"/>
      <c r="R1846" s="112"/>
      <c r="S1846" s="112"/>
      <c r="T1846" s="112"/>
      <c r="U1846" s="112"/>
      <c r="V1846" s="112"/>
      <c r="W1846" s="113"/>
      <c r="X1846" s="113"/>
      <c r="Y1846" s="113"/>
      <c r="Z1846" s="113"/>
      <c r="AA1846" s="113"/>
      <c r="AB1846" s="113"/>
      <c r="AC1846" s="113"/>
      <c r="AD1846" s="113"/>
      <c r="AE1846" s="112"/>
      <c r="AF1846" s="112"/>
      <c r="AG1846" s="112"/>
      <c r="AH1846" s="112"/>
      <c r="AI1846" s="112"/>
      <c r="AJ1846" s="112"/>
      <c r="AK1846" s="112"/>
      <c r="AL1846" s="112"/>
    </row>
    <row r="1847" spans="13:38" x14ac:dyDescent="0.35">
      <c r="M1847" s="112"/>
      <c r="N1847" s="112"/>
      <c r="O1847" s="112"/>
      <c r="P1847" s="112"/>
      <c r="Q1847" s="112"/>
      <c r="R1847" s="112"/>
      <c r="S1847" s="112"/>
      <c r="T1847" s="112"/>
      <c r="U1847" s="112"/>
      <c r="V1847" s="112"/>
      <c r="W1847" s="113"/>
      <c r="X1847" s="113"/>
      <c r="Y1847" s="113"/>
      <c r="Z1847" s="113"/>
      <c r="AA1847" s="113"/>
      <c r="AB1847" s="113"/>
      <c r="AC1847" s="113"/>
      <c r="AD1847" s="113"/>
      <c r="AE1847" s="112"/>
      <c r="AF1847" s="112"/>
      <c r="AG1847" s="112"/>
      <c r="AH1847" s="112"/>
      <c r="AI1847" s="112"/>
      <c r="AJ1847" s="112"/>
      <c r="AK1847" s="112"/>
      <c r="AL1847" s="112"/>
    </row>
    <row r="1848" spans="13:38" x14ac:dyDescent="0.35">
      <c r="M1848" s="112"/>
      <c r="N1848" s="112"/>
      <c r="O1848" s="112"/>
      <c r="P1848" s="112"/>
      <c r="Q1848" s="112"/>
      <c r="R1848" s="112"/>
      <c r="S1848" s="112"/>
      <c r="T1848" s="112"/>
      <c r="U1848" s="112"/>
      <c r="V1848" s="112"/>
      <c r="W1848" s="113"/>
      <c r="X1848" s="113"/>
      <c r="Y1848" s="113"/>
      <c r="Z1848" s="113"/>
      <c r="AA1848" s="113"/>
      <c r="AB1848" s="113"/>
      <c r="AC1848" s="113"/>
      <c r="AD1848" s="113"/>
      <c r="AE1848" s="112"/>
      <c r="AF1848" s="112"/>
      <c r="AG1848" s="112"/>
      <c r="AH1848" s="112"/>
      <c r="AI1848" s="112"/>
      <c r="AJ1848" s="112"/>
      <c r="AK1848" s="112"/>
      <c r="AL1848" s="112"/>
    </row>
    <row r="1849" spans="13:38" x14ac:dyDescent="0.35">
      <c r="M1849" s="112"/>
      <c r="N1849" s="112"/>
      <c r="O1849" s="112"/>
      <c r="P1849" s="112"/>
      <c r="Q1849" s="112"/>
      <c r="R1849" s="112"/>
      <c r="S1849" s="112"/>
      <c r="T1849" s="112"/>
      <c r="U1849" s="112"/>
      <c r="V1849" s="112"/>
      <c r="W1849" s="113"/>
      <c r="X1849" s="113"/>
      <c r="Y1849" s="113"/>
      <c r="Z1849" s="113"/>
      <c r="AA1849" s="113"/>
      <c r="AB1849" s="113"/>
      <c r="AC1849" s="113"/>
      <c r="AD1849" s="113"/>
      <c r="AE1849" s="112"/>
      <c r="AF1849" s="112"/>
      <c r="AG1849" s="112"/>
      <c r="AH1849" s="112"/>
      <c r="AI1849" s="112"/>
      <c r="AJ1849" s="112"/>
      <c r="AK1849" s="112"/>
      <c r="AL1849" s="112"/>
    </row>
    <row r="1850" spans="13:38" x14ac:dyDescent="0.35">
      <c r="M1850" s="112"/>
      <c r="N1850" s="112"/>
      <c r="O1850" s="112"/>
      <c r="P1850" s="112"/>
      <c r="Q1850" s="112"/>
      <c r="R1850" s="112"/>
      <c r="S1850" s="112"/>
      <c r="T1850" s="112"/>
      <c r="U1850" s="112"/>
      <c r="V1850" s="112"/>
      <c r="W1850" s="113"/>
      <c r="X1850" s="113"/>
      <c r="Y1850" s="113"/>
      <c r="Z1850" s="113"/>
      <c r="AA1850" s="113"/>
      <c r="AB1850" s="113"/>
      <c r="AC1850" s="113"/>
      <c r="AD1850" s="113"/>
      <c r="AE1850" s="112"/>
      <c r="AF1850" s="112"/>
      <c r="AG1850" s="112"/>
      <c r="AH1850" s="112"/>
      <c r="AI1850" s="112"/>
      <c r="AJ1850" s="112"/>
      <c r="AK1850" s="112"/>
      <c r="AL1850" s="112"/>
    </row>
    <row r="1851" spans="13:38" x14ac:dyDescent="0.35">
      <c r="M1851" s="112"/>
      <c r="N1851" s="112"/>
      <c r="O1851" s="112"/>
      <c r="P1851" s="112"/>
      <c r="Q1851" s="112"/>
      <c r="R1851" s="112"/>
      <c r="S1851" s="112"/>
      <c r="T1851" s="112"/>
      <c r="U1851" s="112"/>
      <c r="V1851" s="112"/>
      <c r="W1851" s="113"/>
      <c r="X1851" s="113"/>
      <c r="Y1851" s="113"/>
      <c r="Z1851" s="113"/>
      <c r="AA1851" s="113"/>
      <c r="AB1851" s="113"/>
      <c r="AC1851" s="113"/>
      <c r="AD1851" s="113"/>
      <c r="AE1851" s="112"/>
      <c r="AF1851" s="112"/>
      <c r="AG1851" s="112"/>
      <c r="AH1851" s="112"/>
      <c r="AI1851" s="112"/>
      <c r="AJ1851" s="112"/>
      <c r="AK1851" s="112"/>
      <c r="AL1851" s="112"/>
    </row>
    <row r="1852" spans="13:38" x14ac:dyDescent="0.35">
      <c r="M1852" s="112"/>
      <c r="N1852" s="112"/>
      <c r="O1852" s="112"/>
      <c r="P1852" s="112"/>
      <c r="Q1852" s="112"/>
      <c r="R1852" s="112"/>
      <c r="S1852" s="112"/>
      <c r="T1852" s="112"/>
      <c r="U1852" s="112"/>
      <c r="V1852" s="112"/>
      <c r="W1852" s="113"/>
      <c r="X1852" s="113"/>
      <c r="Y1852" s="113"/>
      <c r="Z1852" s="113"/>
      <c r="AA1852" s="113"/>
      <c r="AB1852" s="113"/>
      <c r="AC1852" s="113"/>
      <c r="AD1852" s="113"/>
      <c r="AE1852" s="112"/>
      <c r="AF1852" s="112"/>
      <c r="AG1852" s="112"/>
      <c r="AH1852" s="112"/>
      <c r="AI1852" s="112"/>
      <c r="AJ1852" s="112"/>
      <c r="AK1852" s="112"/>
      <c r="AL1852" s="112"/>
    </row>
    <row r="1853" spans="13:38" x14ac:dyDescent="0.35">
      <c r="M1853" s="112"/>
      <c r="N1853" s="112"/>
      <c r="O1853" s="112"/>
      <c r="P1853" s="112"/>
      <c r="Q1853" s="112"/>
      <c r="R1853" s="112"/>
      <c r="S1853" s="112"/>
      <c r="T1853" s="112"/>
      <c r="U1853" s="112"/>
      <c r="V1853" s="112"/>
      <c r="W1853" s="113"/>
      <c r="X1853" s="113"/>
      <c r="Y1853" s="113"/>
      <c r="Z1853" s="113"/>
      <c r="AA1853" s="113"/>
      <c r="AB1853" s="113"/>
      <c r="AC1853" s="113"/>
      <c r="AD1853" s="113"/>
      <c r="AE1853" s="112"/>
      <c r="AF1853" s="112"/>
      <c r="AG1853" s="112"/>
      <c r="AH1853" s="112"/>
      <c r="AI1853" s="112"/>
      <c r="AJ1853" s="112"/>
      <c r="AK1853" s="112"/>
      <c r="AL1853" s="112"/>
    </row>
    <row r="1854" spans="13:38" x14ac:dyDescent="0.35">
      <c r="M1854" s="112"/>
      <c r="N1854" s="112"/>
      <c r="O1854" s="112"/>
      <c r="P1854" s="112"/>
      <c r="Q1854" s="112"/>
      <c r="R1854" s="112"/>
      <c r="S1854" s="112"/>
      <c r="T1854" s="112"/>
      <c r="U1854" s="112"/>
      <c r="V1854" s="112"/>
      <c r="W1854" s="113"/>
      <c r="X1854" s="113"/>
      <c r="Y1854" s="113"/>
      <c r="Z1854" s="113"/>
      <c r="AA1854" s="113"/>
      <c r="AB1854" s="113"/>
      <c r="AC1854" s="113"/>
      <c r="AD1854" s="113"/>
      <c r="AE1854" s="112"/>
      <c r="AF1854" s="112"/>
      <c r="AG1854" s="112"/>
      <c r="AH1854" s="112"/>
      <c r="AI1854" s="112"/>
      <c r="AJ1854" s="112"/>
      <c r="AK1854" s="112"/>
      <c r="AL1854" s="112"/>
    </row>
    <row r="1855" spans="13:38" x14ac:dyDescent="0.35">
      <c r="M1855" s="112"/>
      <c r="N1855" s="112"/>
      <c r="O1855" s="112"/>
      <c r="P1855" s="112"/>
      <c r="Q1855" s="112"/>
      <c r="R1855" s="112"/>
      <c r="S1855" s="112"/>
      <c r="T1855" s="112"/>
      <c r="U1855" s="112"/>
      <c r="V1855" s="112"/>
      <c r="W1855" s="113"/>
      <c r="X1855" s="113"/>
      <c r="Y1855" s="113"/>
      <c r="Z1855" s="113"/>
      <c r="AA1855" s="113"/>
      <c r="AB1855" s="113"/>
      <c r="AC1855" s="113"/>
      <c r="AD1855" s="113"/>
      <c r="AE1855" s="112"/>
      <c r="AF1855" s="112"/>
      <c r="AG1855" s="112"/>
      <c r="AH1855" s="112"/>
      <c r="AI1855" s="112"/>
      <c r="AJ1855" s="112"/>
      <c r="AK1855" s="112"/>
      <c r="AL1855" s="112"/>
    </row>
    <row r="1856" spans="13:38" x14ac:dyDescent="0.35">
      <c r="M1856" s="112"/>
      <c r="N1856" s="112"/>
      <c r="O1856" s="112"/>
      <c r="P1856" s="112"/>
      <c r="Q1856" s="112"/>
      <c r="R1856" s="112"/>
      <c r="S1856" s="112"/>
      <c r="T1856" s="112"/>
      <c r="U1856" s="112"/>
      <c r="V1856" s="112"/>
      <c r="W1856" s="113"/>
      <c r="X1856" s="113"/>
      <c r="Y1856" s="113"/>
      <c r="Z1856" s="113"/>
      <c r="AA1856" s="113"/>
      <c r="AB1856" s="113"/>
      <c r="AC1856" s="113"/>
      <c r="AD1856" s="113"/>
      <c r="AE1856" s="112"/>
      <c r="AF1856" s="112"/>
      <c r="AG1856" s="112"/>
      <c r="AH1856" s="112"/>
      <c r="AI1856" s="112"/>
      <c r="AJ1856" s="112"/>
      <c r="AK1856" s="112"/>
      <c r="AL1856" s="112"/>
    </row>
    <row r="1857" spans="13:38" x14ac:dyDescent="0.35">
      <c r="M1857" s="112"/>
      <c r="N1857" s="112"/>
      <c r="O1857" s="112"/>
      <c r="P1857" s="112"/>
      <c r="Q1857" s="112"/>
      <c r="R1857" s="112"/>
      <c r="S1857" s="112"/>
      <c r="T1857" s="112"/>
      <c r="U1857" s="112"/>
      <c r="V1857" s="112"/>
      <c r="W1857" s="113"/>
      <c r="X1857" s="113"/>
      <c r="Y1857" s="113"/>
      <c r="Z1857" s="113"/>
      <c r="AA1857" s="113"/>
      <c r="AB1857" s="113"/>
      <c r="AC1857" s="113"/>
      <c r="AD1857" s="113"/>
      <c r="AE1857" s="112"/>
      <c r="AF1857" s="112"/>
      <c r="AG1857" s="112"/>
      <c r="AH1857" s="112"/>
      <c r="AI1857" s="112"/>
      <c r="AJ1857" s="112"/>
      <c r="AK1857" s="112"/>
      <c r="AL1857" s="112"/>
    </row>
    <row r="1858" spans="13:38" x14ac:dyDescent="0.35">
      <c r="M1858" s="112"/>
      <c r="N1858" s="112"/>
      <c r="O1858" s="112"/>
      <c r="P1858" s="112"/>
      <c r="Q1858" s="112"/>
      <c r="R1858" s="112"/>
      <c r="S1858" s="112"/>
      <c r="T1858" s="112"/>
      <c r="U1858" s="112"/>
      <c r="V1858" s="112"/>
      <c r="W1858" s="113"/>
      <c r="X1858" s="113"/>
      <c r="Y1858" s="113"/>
      <c r="Z1858" s="113"/>
      <c r="AA1858" s="113"/>
      <c r="AB1858" s="113"/>
      <c r="AC1858" s="113"/>
      <c r="AD1858" s="113"/>
      <c r="AE1858" s="112"/>
      <c r="AF1858" s="112"/>
      <c r="AG1858" s="112"/>
      <c r="AH1858" s="112"/>
      <c r="AI1858" s="112"/>
      <c r="AJ1858" s="112"/>
      <c r="AK1858" s="112"/>
      <c r="AL1858" s="112"/>
    </row>
    <row r="1859" spans="13:38" x14ac:dyDescent="0.35">
      <c r="M1859" s="112"/>
      <c r="N1859" s="112"/>
      <c r="O1859" s="112"/>
      <c r="P1859" s="112"/>
      <c r="Q1859" s="112"/>
      <c r="R1859" s="112"/>
      <c r="S1859" s="112"/>
      <c r="T1859" s="112"/>
      <c r="U1859" s="112"/>
      <c r="V1859" s="112"/>
      <c r="W1859" s="113"/>
      <c r="X1859" s="113"/>
      <c r="Y1859" s="113"/>
      <c r="Z1859" s="113"/>
      <c r="AA1859" s="113"/>
      <c r="AB1859" s="113"/>
      <c r="AC1859" s="113"/>
      <c r="AD1859" s="113"/>
      <c r="AE1859" s="112"/>
      <c r="AF1859" s="112"/>
      <c r="AG1859" s="112"/>
      <c r="AH1859" s="112"/>
      <c r="AI1859" s="112"/>
      <c r="AJ1859" s="112"/>
      <c r="AK1859" s="112"/>
      <c r="AL1859" s="112"/>
    </row>
    <row r="1860" spans="13:38" x14ac:dyDescent="0.35">
      <c r="M1860" s="112"/>
      <c r="N1860" s="112"/>
      <c r="O1860" s="112"/>
      <c r="P1860" s="112"/>
      <c r="Q1860" s="112"/>
      <c r="R1860" s="112"/>
      <c r="S1860" s="112"/>
      <c r="T1860" s="112"/>
      <c r="U1860" s="112"/>
      <c r="V1860" s="112"/>
      <c r="W1860" s="113"/>
      <c r="X1860" s="113"/>
      <c r="Y1860" s="113"/>
      <c r="Z1860" s="113"/>
      <c r="AA1860" s="113"/>
      <c r="AB1860" s="113"/>
      <c r="AC1860" s="113"/>
      <c r="AD1860" s="113"/>
      <c r="AE1860" s="112"/>
      <c r="AF1860" s="112"/>
      <c r="AG1860" s="112"/>
      <c r="AH1860" s="112"/>
      <c r="AI1860" s="112"/>
      <c r="AJ1860" s="112"/>
      <c r="AK1860" s="112"/>
      <c r="AL1860" s="112"/>
    </row>
    <row r="1861" spans="13:38" x14ac:dyDescent="0.35">
      <c r="M1861" s="112"/>
      <c r="N1861" s="112"/>
      <c r="O1861" s="112"/>
      <c r="P1861" s="112"/>
      <c r="Q1861" s="112"/>
      <c r="R1861" s="112"/>
      <c r="S1861" s="112"/>
      <c r="T1861" s="112"/>
      <c r="U1861" s="112"/>
      <c r="V1861" s="112"/>
      <c r="W1861" s="113"/>
      <c r="X1861" s="113"/>
      <c r="Y1861" s="113"/>
      <c r="Z1861" s="113"/>
      <c r="AA1861" s="113"/>
      <c r="AB1861" s="113"/>
      <c r="AC1861" s="113"/>
      <c r="AD1861" s="113"/>
      <c r="AE1861" s="112"/>
      <c r="AF1861" s="112"/>
      <c r="AG1861" s="112"/>
      <c r="AH1861" s="112"/>
      <c r="AI1861" s="112"/>
      <c r="AJ1861" s="112"/>
      <c r="AK1861" s="112"/>
      <c r="AL1861" s="112"/>
    </row>
    <row r="1862" spans="13:38" x14ac:dyDescent="0.35">
      <c r="M1862" s="112"/>
      <c r="N1862" s="112"/>
      <c r="O1862" s="112"/>
      <c r="P1862" s="112"/>
      <c r="Q1862" s="112"/>
      <c r="R1862" s="112"/>
      <c r="S1862" s="112"/>
      <c r="T1862" s="112"/>
      <c r="U1862" s="112"/>
      <c r="V1862" s="112"/>
      <c r="W1862" s="113"/>
      <c r="X1862" s="113"/>
      <c r="Y1862" s="113"/>
      <c r="Z1862" s="113"/>
      <c r="AA1862" s="113"/>
      <c r="AB1862" s="113"/>
      <c r="AC1862" s="113"/>
      <c r="AD1862" s="113"/>
      <c r="AE1862" s="112"/>
      <c r="AF1862" s="112"/>
      <c r="AG1862" s="112"/>
      <c r="AH1862" s="112"/>
      <c r="AI1862" s="112"/>
      <c r="AJ1862" s="112"/>
      <c r="AK1862" s="112"/>
      <c r="AL1862" s="112"/>
    </row>
    <row r="1863" spans="13:38" x14ac:dyDescent="0.35">
      <c r="M1863" s="112"/>
      <c r="N1863" s="112"/>
      <c r="O1863" s="112"/>
      <c r="P1863" s="112"/>
      <c r="Q1863" s="112"/>
      <c r="R1863" s="112"/>
      <c r="S1863" s="112"/>
      <c r="T1863" s="112"/>
      <c r="U1863" s="112"/>
      <c r="V1863" s="112"/>
      <c r="W1863" s="113"/>
      <c r="X1863" s="113"/>
      <c r="Y1863" s="113"/>
      <c r="Z1863" s="113"/>
      <c r="AA1863" s="113"/>
      <c r="AB1863" s="113"/>
      <c r="AC1863" s="113"/>
      <c r="AD1863" s="113"/>
      <c r="AE1863" s="112"/>
      <c r="AF1863" s="112"/>
      <c r="AG1863" s="112"/>
      <c r="AH1863" s="112"/>
      <c r="AI1863" s="112"/>
      <c r="AJ1863" s="112"/>
      <c r="AK1863" s="112"/>
      <c r="AL1863" s="112"/>
    </row>
    <row r="1864" spans="13:38" x14ac:dyDescent="0.35">
      <c r="M1864" s="112"/>
      <c r="N1864" s="112"/>
      <c r="O1864" s="112"/>
      <c r="P1864" s="112"/>
      <c r="Q1864" s="112"/>
      <c r="R1864" s="112"/>
      <c r="S1864" s="112"/>
      <c r="T1864" s="112"/>
      <c r="U1864" s="112"/>
      <c r="V1864" s="112"/>
      <c r="W1864" s="113"/>
      <c r="X1864" s="113"/>
      <c r="Y1864" s="113"/>
      <c r="Z1864" s="113"/>
      <c r="AA1864" s="113"/>
      <c r="AB1864" s="113"/>
      <c r="AC1864" s="113"/>
      <c r="AD1864" s="113"/>
      <c r="AE1864" s="112"/>
      <c r="AF1864" s="112"/>
      <c r="AG1864" s="112"/>
      <c r="AH1864" s="112"/>
      <c r="AI1864" s="112"/>
      <c r="AJ1864" s="112"/>
      <c r="AK1864" s="112"/>
      <c r="AL1864" s="112"/>
    </row>
    <row r="1865" spans="13:38" x14ac:dyDescent="0.35">
      <c r="M1865" s="112"/>
      <c r="N1865" s="112"/>
      <c r="O1865" s="112"/>
      <c r="P1865" s="112"/>
      <c r="Q1865" s="112"/>
      <c r="R1865" s="112"/>
      <c r="S1865" s="112"/>
      <c r="T1865" s="112"/>
      <c r="U1865" s="112"/>
      <c r="V1865" s="112"/>
      <c r="W1865" s="113"/>
      <c r="X1865" s="113"/>
      <c r="Y1865" s="113"/>
      <c r="Z1865" s="113"/>
      <c r="AA1865" s="113"/>
      <c r="AB1865" s="113"/>
      <c r="AC1865" s="113"/>
      <c r="AD1865" s="113"/>
      <c r="AE1865" s="112"/>
      <c r="AF1865" s="112"/>
      <c r="AG1865" s="112"/>
      <c r="AH1865" s="112"/>
      <c r="AI1865" s="112"/>
      <c r="AJ1865" s="112"/>
      <c r="AK1865" s="112"/>
      <c r="AL1865" s="112"/>
    </row>
    <row r="1866" spans="13:38" x14ac:dyDescent="0.35">
      <c r="M1866" s="112"/>
      <c r="N1866" s="112"/>
      <c r="O1866" s="112"/>
      <c r="P1866" s="112"/>
      <c r="Q1866" s="112"/>
      <c r="R1866" s="112"/>
      <c r="S1866" s="112"/>
      <c r="T1866" s="112"/>
      <c r="U1866" s="112"/>
      <c r="V1866" s="112"/>
      <c r="W1866" s="113"/>
      <c r="X1866" s="113"/>
      <c r="Y1866" s="113"/>
      <c r="Z1866" s="113"/>
      <c r="AA1866" s="113"/>
      <c r="AB1866" s="113"/>
      <c r="AC1866" s="113"/>
      <c r="AD1866" s="113"/>
      <c r="AE1866" s="112"/>
      <c r="AF1866" s="112"/>
      <c r="AG1866" s="112"/>
      <c r="AH1866" s="112"/>
      <c r="AI1866" s="112"/>
      <c r="AJ1866" s="112"/>
      <c r="AK1866" s="112"/>
      <c r="AL1866" s="112"/>
    </row>
    <row r="1867" spans="13:38" x14ac:dyDescent="0.35">
      <c r="M1867" s="112"/>
      <c r="N1867" s="112"/>
      <c r="O1867" s="112"/>
      <c r="P1867" s="112"/>
      <c r="Q1867" s="112"/>
      <c r="R1867" s="112"/>
      <c r="S1867" s="112"/>
      <c r="T1867" s="112"/>
      <c r="U1867" s="112"/>
      <c r="V1867" s="112"/>
      <c r="W1867" s="113"/>
      <c r="X1867" s="113"/>
      <c r="Y1867" s="113"/>
      <c r="Z1867" s="113"/>
      <c r="AA1867" s="113"/>
      <c r="AB1867" s="113"/>
      <c r="AC1867" s="113"/>
      <c r="AD1867" s="113"/>
      <c r="AE1867" s="112"/>
      <c r="AF1867" s="112"/>
      <c r="AG1867" s="112"/>
      <c r="AH1867" s="112"/>
      <c r="AI1867" s="112"/>
      <c r="AJ1867" s="112"/>
      <c r="AK1867" s="112"/>
      <c r="AL1867" s="112"/>
    </row>
    <row r="1868" spans="13:38" x14ac:dyDescent="0.35">
      <c r="M1868" s="112"/>
      <c r="N1868" s="112"/>
      <c r="O1868" s="112"/>
      <c r="P1868" s="112"/>
      <c r="Q1868" s="112"/>
      <c r="R1868" s="112"/>
      <c r="S1868" s="112"/>
      <c r="T1868" s="112"/>
      <c r="U1868" s="112"/>
      <c r="V1868" s="112"/>
      <c r="W1868" s="113"/>
      <c r="X1868" s="113"/>
      <c r="Y1868" s="113"/>
      <c r="Z1868" s="113"/>
      <c r="AA1868" s="113"/>
      <c r="AB1868" s="113"/>
      <c r="AC1868" s="113"/>
      <c r="AD1868" s="113"/>
      <c r="AE1868" s="112"/>
      <c r="AF1868" s="112"/>
      <c r="AG1868" s="112"/>
      <c r="AH1868" s="112"/>
      <c r="AI1868" s="112"/>
      <c r="AJ1868" s="112"/>
      <c r="AK1868" s="112"/>
      <c r="AL1868" s="112"/>
    </row>
    <row r="1869" spans="13:38" x14ac:dyDescent="0.35">
      <c r="M1869" s="112"/>
      <c r="N1869" s="112"/>
      <c r="O1869" s="112"/>
      <c r="P1869" s="112"/>
      <c r="Q1869" s="112"/>
      <c r="R1869" s="112"/>
      <c r="S1869" s="112"/>
      <c r="T1869" s="112"/>
      <c r="U1869" s="112"/>
      <c r="V1869" s="112"/>
      <c r="W1869" s="113"/>
      <c r="X1869" s="113"/>
      <c r="Y1869" s="113"/>
      <c r="Z1869" s="113"/>
      <c r="AA1869" s="113"/>
      <c r="AB1869" s="113"/>
      <c r="AC1869" s="113"/>
      <c r="AD1869" s="113"/>
      <c r="AE1869" s="112"/>
      <c r="AF1869" s="112"/>
      <c r="AG1869" s="112"/>
      <c r="AH1869" s="112"/>
      <c r="AI1869" s="112"/>
      <c r="AJ1869" s="112"/>
      <c r="AK1869" s="112"/>
      <c r="AL1869" s="112"/>
    </row>
    <row r="1870" spans="13:38" x14ac:dyDescent="0.35">
      <c r="M1870" s="112"/>
      <c r="N1870" s="112"/>
      <c r="O1870" s="112"/>
      <c r="P1870" s="112"/>
      <c r="Q1870" s="112"/>
      <c r="R1870" s="112"/>
      <c r="S1870" s="112"/>
      <c r="T1870" s="112"/>
      <c r="U1870" s="112"/>
      <c r="V1870" s="112"/>
      <c r="W1870" s="113"/>
      <c r="X1870" s="113"/>
      <c r="Y1870" s="113"/>
      <c r="Z1870" s="113"/>
      <c r="AA1870" s="113"/>
      <c r="AB1870" s="113"/>
      <c r="AC1870" s="113"/>
      <c r="AD1870" s="113"/>
      <c r="AE1870" s="112"/>
      <c r="AF1870" s="112"/>
      <c r="AG1870" s="112"/>
      <c r="AH1870" s="112"/>
      <c r="AI1870" s="112"/>
      <c r="AJ1870" s="112"/>
      <c r="AK1870" s="112"/>
      <c r="AL1870" s="112"/>
    </row>
    <row r="1871" spans="13:38" x14ac:dyDescent="0.35">
      <c r="M1871" s="112"/>
      <c r="N1871" s="112"/>
      <c r="O1871" s="112"/>
      <c r="P1871" s="112"/>
      <c r="Q1871" s="112"/>
      <c r="R1871" s="112"/>
      <c r="S1871" s="112"/>
      <c r="T1871" s="112"/>
      <c r="U1871" s="112"/>
      <c r="V1871" s="112"/>
      <c r="W1871" s="113"/>
      <c r="X1871" s="113"/>
      <c r="Y1871" s="113"/>
      <c r="Z1871" s="113"/>
      <c r="AA1871" s="113"/>
      <c r="AB1871" s="113"/>
      <c r="AC1871" s="113"/>
      <c r="AD1871" s="113"/>
      <c r="AE1871" s="112"/>
      <c r="AF1871" s="112"/>
      <c r="AG1871" s="112"/>
      <c r="AH1871" s="112"/>
      <c r="AI1871" s="112"/>
      <c r="AJ1871" s="112"/>
      <c r="AK1871" s="112"/>
      <c r="AL1871" s="112"/>
    </row>
    <row r="1872" spans="13:38" x14ac:dyDescent="0.35">
      <c r="M1872" s="112"/>
      <c r="N1872" s="112"/>
      <c r="O1872" s="112"/>
      <c r="P1872" s="112"/>
      <c r="Q1872" s="112"/>
      <c r="R1872" s="112"/>
      <c r="S1872" s="112"/>
      <c r="T1872" s="112"/>
      <c r="U1872" s="112"/>
      <c r="V1872" s="112"/>
      <c r="W1872" s="113"/>
      <c r="X1872" s="113"/>
      <c r="Y1872" s="113"/>
      <c r="Z1872" s="113"/>
      <c r="AA1872" s="113"/>
      <c r="AB1872" s="113"/>
      <c r="AC1872" s="113"/>
      <c r="AD1872" s="113"/>
      <c r="AE1872" s="112"/>
      <c r="AF1872" s="112"/>
      <c r="AG1872" s="112"/>
      <c r="AH1872" s="112"/>
      <c r="AI1872" s="112"/>
      <c r="AJ1872" s="112"/>
      <c r="AK1872" s="112"/>
      <c r="AL1872" s="112"/>
    </row>
    <row r="1873" spans="13:38" x14ac:dyDescent="0.35">
      <c r="M1873" s="112"/>
      <c r="N1873" s="112"/>
      <c r="O1873" s="112"/>
      <c r="P1873" s="112"/>
      <c r="Q1873" s="112"/>
      <c r="R1873" s="112"/>
      <c r="S1873" s="112"/>
      <c r="T1873" s="112"/>
      <c r="U1873" s="112"/>
      <c r="V1873" s="112"/>
      <c r="W1873" s="113"/>
      <c r="X1873" s="113"/>
      <c r="Y1873" s="113"/>
      <c r="Z1873" s="113"/>
      <c r="AA1873" s="113"/>
      <c r="AB1873" s="113"/>
      <c r="AC1873" s="113"/>
      <c r="AD1873" s="113"/>
      <c r="AE1873" s="112"/>
      <c r="AF1873" s="112"/>
      <c r="AG1873" s="112"/>
      <c r="AH1873" s="112"/>
      <c r="AI1873" s="112"/>
      <c r="AJ1873" s="112"/>
      <c r="AK1873" s="112"/>
      <c r="AL1873" s="112"/>
    </row>
    <row r="1874" spans="13:38" x14ac:dyDescent="0.35">
      <c r="M1874" s="112"/>
      <c r="N1874" s="112"/>
      <c r="O1874" s="112"/>
      <c r="P1874" s="112"/>
      <c r="Q1874" s="112"/>
      <c r="R1874" s="112"/>
      <c r="S1874" s="112"/>
      <c r="T1874" s="112"/>
      <c r="U1874" s="112"/>
      <c r="V1874" s="112"/>
      <c r="W1874" s="113"/>
      <c r="X1874" s="113"/>
      <c r="Y1874" s="113"/>
      <c r="Z1874" s="113"/>
      <c r="AA1874" s="113"/>
      <c r="AB1874" s="113"/>
      <c r="AC1874" s="113"/>
      <c r="AD1874" s="113"/>
      <c r="AE1874" s="112"/>
      <c r="AF1874" s="112"/>
      <c r="AG1874" s="112"/>
      <c r="AH1874" s="112"/>
      <c r="AI1874" s="112"/>
      <c r="AJ1874" s="112"/>
      <c r="AK1874" s="112"/>
      <c r="AL1874" s="112"/>
    </row>
    <row r="1875" spans="13:38" x14ac:dyDescent="0.35">
      <c r="M1875" s="112"/>
      <c r="N1875" s="112"/>
      <c r="O1875" s="112"/>
      <c r="P1875" s="112"/>
      <c r="Q1875" s="112"/>
      <c r="R1875" s="112"/>
      <c r="S1875" s="112"/>
      <c r="T1875" s="112"/>
      <c r="U1875" s="112"/>
      <c r="V1875" s="112"/>
      <c r="W1875" s="113"/>
      <c r="X1875" s="113"/>
      <c r="Y1875" s="113"/>
      <c r="Z1875" s="113"/>
      <c r="AA1875" s="113"/>
      <c r="AB1875" s="113"/>
      <c r="AC1875" s="113"/>
      <c r="AD1875" s="113"/>
      <c r="AE1875" s="112"/>
      <c r="AF1875" s="112"/>
      <c r="AG1875" s="112"/>
      <c r="AH1875" s="112"/>
      <c r="AI1875" s="112"/>
      <c r="AJ1875" s="112"/>
      <c r="AK1875" s="112"/>
      <c r="AL1875" s="112"/>
    </row>
    <row r="1876" spans="13:38" x14ac:dyDescent="0.35">
      <c r="M1876" s="112"/>
      <c r="N1876" s="112"/>
      <c r="O1876" s="112"/>
      <c r="P1876" s="112"/>
      <c r="Q1876" s="112"/>
      <c r="R1876" s="112"/>
      <c r="S1876" s="112"/>
      <c r="T1876" s="112"/>
      <c r="U1876" s="112"/>
      <c r="V1876" s="112"/>
      <c r="W1876" s="113"/>
      <c r="X1876" s="113"/>
      <c r="Y1876" s="113"/>
      <c r="Z1876" s="113"/>
      <c r="AA1876" s="113"/>
      <c r="AB1876" s="113"/>
      <c r="AC1876" s="113"/>
      <c r="AD1876" s="113"/>
      <c r="AE1876" s="112"/>
      <c r="AF1876" s="112"/>
      <c r="AG1876" s="112"/>
      <c r="AH1876" s="112"/>
      <c r="AI1876" s="112"/>
      <c r="AJ1876" s="112"/>
      <c r="AK1876" s="112"/>
      <c r="AL1876" s="112"/>
    </row>
    <row r="1877" spans="13:38" x14ac:dyDescent="0.35">
      <c r="M1877" s="112"/>
      <c r="N1877" s="112"/>
      <c r="O1877" s="112"/>
      <c r="P1877" s="112"/>
      <c r="Q1877" s="112"/>
      <c r="R1877" s="112"/>
      <c r="S1877" s="112"/>
      <c r="T1877" s="112"/>
      <c r="U1877" s="112"/>
      <c r="V1877" s="112"/>
      <c r="W1877" s="113"/>
      <c r="X1877" s="113"/>
      <c r="Y1877" s="113"/>
      <c r="Z1877" s="113"/>
      <c r="AA1877" s="113"/>
      <c r="AB1877" s="113"/>
      <c r="AC1877" s="113"/>
      <c r="AD1877" s="113"/>
      <c r="AE1877" s="112"/>
      <c r="AF1877" s="112"/>
      <c r="AG1877" s="112"/>
      <c r="AH1877" s="112"/>
      <c r="AI1877" s="112"/>
      <c r="AJ1877" s="112"/>
      <c r="AK1877" s="112"/>
      <c r="AL1877" s="112"/>
    </row>
    <row r="1878" spans="13:38" x14ac:dyDescent="0.35">
      <c r="M1878" s="112"/>
      <c r="N1878" s="112"/>
      <c r="O1878" s="112"/>
      <c r="P1878" s="112"/>
      <c r="Q1878" s="112"/>
      <c r="R1878" s="112"/>
      <c r="S1878" s="112"/>
      <c r="T1878" s="112"/>
      <c r="U1878" s="112"/>
      <c r="V1878" s="112"/>
      <c r="W1878" s="113"/>
      <c r="X1878" s="113"/>
      <c r="Y1878" s="113"/>
      <c r="Z1878" s="113"/>
      <c r="AA1878" s="113"/>
      <c r="AB1878" s="113"/>
      <c r="AC1878" s="113"/>
      <c r="AD1878" s="113"/>
      <c r="AE1878" s="112"/>
      <c r="AF1878" s="112"/>
      <c r="AG1878" s="112"/>
      <c r="AH1878" s="112"/>
      <c r="AI1878" s="112"/>
      <c r="AJ1878" s="112"/>
      <c r="AK1878" s="112"/>
      <c r="AL1878" s="112"/>
    </row>
    <row r="1879" spans="13:38" x14ac:dyDescent="0.35">
      <c r="M1879" s="112"/>
      <c r="N1879" s="112"/>
      <c r="O1879" s="112"/>
      <c r="P1879" s="112"/>
      <c r="Q1879" s="112"/>
      <c r="R1879" s="112"/>
      <c r="S1879" s="112"/>
      <c r="T1879" s="112"/>
      <c r="U1879" s="112"/>
      <c r="V1879" s="112"/>
      <c r="W1879" s="113"/>
      <c r="X1879" s="113"/>
      <c r="Y1879" s="113"/>
      <c r="Z1879" s="113"/>
      <c r="AA1879" s="113"/>
      <c r="AB1879" s="113"/>
      <c r="AC1879" s="113"/>
      <c r="AD1879" s="113"/>
      <c r="AE1879" s="112"/>
      <c r="AF1879" s="112"/>
      <c r="AG1879" s="112"/>
      <c r="AH1879" s="112"/>
      <c r="AI1879" s="112"/>
      <c r="AJ1879" s="112"/>
      <c r="AK1879" s="112"/>
      <c r="AL1879" s="112"/>
    </row>
    <row r="1880" spans="13:38" x14ac:dyDescent="0.35">
      <c r="M1880" s="112"/>
      <c r="N1880" s="112"/>
      <c r="O1880" s="112"/>
      <c r="P1880" s="112"/>
      <c r="Q1880" s="112"/>
      <c r="R1880" s="112"/>
      <c r="S1880" s="112"/>
      <c r="T1880" s="112"/>
      <c r="U1880" s="112"/>
      <c r="V1880" s="112"/>
      <c r="W1880" s="113"/>
      <c r="X1880" s="113"/>
      <c r="Y1880" s="113"/>
      <c r="Z1880" s="113"/>
      <c r="AA1880" s="113"/>
      <c r="AB1880" s="113"/>
      <c r="AC1880" s="113"/>
      <c r="AD1880" s="113"/>
      <c r="AE1880" s="112"/>
      <c r="AF1880" s="112"/>
      <c r="AG1880" s="112"/>
      <c r="AH1880" s="112"/>
      <c r="AI1880" s="112"/>
      <c r="AJ1880" s="112"/>
      <c r="AK1880" s="112"/>
      <c r="AL1880" s="112"/>
    </row>
    <row r="1881" spans="13:38" x14ac:dyDescent="0.35">
      <c r="M1881" s="112"/>
      <c r="N1881" s="112"/>
      <c r="O1881" s="112"/>
      <c r="P1881" s="112"/>
      <c r="Q1881" s="112"/>
      <c r="R1881" s="112"/>
      <c r="S1881" s="112"/>
      <c r="T1881" s="112"/>
      <c r="U1881" s="112"/>
      <c r="V1881" s="112"/>
      <c r="W1881" s="113"/>
      <c r="X1881" s="113"/>
      <c r="Y1881" s="113"/>
      <c r="Z1881" s="113"/>
      <c r="AA1881" s="113"/>
      <c r="AB1881" s="113"/>
      <c r="AC1881" s="113"/>
      <c r="AD1881" s="113"/>
      <c r="AE1881" s="112"/>
      <c r="AF1881" s="112"/>
      <c r="AG1881" s="112"/>
      <c r="AH1881" s="112"/>
      <c r="AI1881" s="112"/>
      <c r="AJ1881" s="112"/>
      <c r="AK1881" s="112"/>
      <c r="AL1881" s="112"/>
    </row>
    <row r="1882" spans="13:38" x14ac:dyDescent="0.35">
      <c r="M1882" s="112"/>
      <c r="N1882" s="112"/>
      <c r="O1882" s="112"/>
      <c r="P1882" s="112"/>
      <c r="Q1882" s="112"/>
      <c r="R1882" s="112"/>
      <c r="S1882" s="112"/>
      <c r="T1882" s="112"/>
      <c r="U1882" s="112"/>
      <c r="V1882" s="112"/>
      <c r="W1882" s="113"/>
      <c r="X1882" s="113"/>
      <c r="Y1882" s="113"/>
      <c r="Z1882" s="113"/>
      <c r="AA1882" s="113"/>
      <c r="AB1882" s="113"/>
      <c r="AC1882" s="113"/>
      <c r="AD1882" s="113"/>
      <c r="AE1882" s="112"/>
      <c r="AF1882" s="112"/>
      <c r="AG1882" s="112"/>
      <c r="AH1882" s="112"/>
      <c r="AI1882" s="112"/>
      <c r="AJ1882" s="112"/>
      <c r="AK1882" s="112"/>
      <c r="AL1882" s="112"/>
    </row>
    <row r="1883" spans="13:38" x14ac:dyDescent="0.35">
      <c r="M1883" s="112"/>
      <c r="N1883" s="112"/>
      <c r="O1883" s="112"/>
      <c r="P1883" s="112"/>
      <c r="Q1883" s="112"/>
      <c r="R1883" s="112"/>
      <c r="S1883" s="112"/>
      <c r="T1883" s="112"/>
      <c r="U1883" s="112"/>
      <c r="V1883" s="112"/>
      <c r="W1883" s="113"/>
      <c r="X1883" s="113"/>
      <c r="Y1883" s="113"/>
      <c r="Z1883" s="113"/>
      <c r="AA1883" s="113"/>
      <c r="AB1883" s="113"/>
      <c r="AC1883" s="113"/>
      <c r="AD1883" s="113"/>
      <c r="AE1883" s="112"/>
      <c r="AF1883" s="112"/>
      <c r="AG1883" s="112"/>
      <c r="AH1883" s="112"/>
      <c r="AI1883" s="112"/>
      <c r="AJ1883" s="112"/>
      <c r="AK1883" s="112"/>
      <c r="AL1883" s="112"/>
    </row>
    <row r="1884" spans="13:38" x14ac:dyDescent="0.35">
      <c r="M1884" s="112"/>
      <c r="N1884" s="112"/>
      <c r="O1884" s="112"/>
      <c r="P1884" s="112"/>
      <c r="Q1884" s="112"/>
      <c r="R1884" s="112"/>
      <c r="S1884" s="112"/>
      <c r="T1884" s="112"/>
      <c r="U1884" s="112"/>
      <c r="V1884" s="112"/>
      <c r="W1884" s="113"/>
      <c r="X1884" s="113"/>
      <c r="Y1884" s="113"/>
      <c r="Z1884" s="113"/>
      <c r="AA1884" s="113"/>
      <c r="AB1884" s="113"/>
      <c r="AC1884" s="113"/>
      <c r="AD1884" s="113"/>
      <c r="AE1884" s="112"/>
      <c r="AF1884" s="112"/>
      <c r="AG1884" s="112"/>
      <c r="AH1884" s="112"/>
      <c r="AI1884" s="112"/>
      <c r="AJ1884" s="112"/>
      <c r="AK1884" s="112"/>
      <c r="AL1884" s="112"/>
    </row>
    <row r="1885" spans="13:38" x14ac:dyDescent="0.35">
      <c r="M1885" s="112"/>
      <c r="N1885" s="112"/>
      <c r="O1885" s="112"/>
      <c r="P1885" s="112"/>
      <c r="Q1885" s="112"/>
      <c r="R1885" s="112"/>
      <c r="S1885" s="112"/>
      <c r="T1885" s="112"/>
      <c r="U1885" s="112"/>
      <c r="V1885" s="112"/>
      <c r="W1885" s="113"/>
      <c r="X1885" s="113"/>
      <c r="Y1885" s="113"/>
      <c r="Z1885" s="113"/>
      <c r="AA1885" s="113"/>
      <c r="AB1885" s="113"/>
      <c r="AC1885" s="113"/>
      <c r="AD1885" s="113"/>
      <c r="AE1885" s="112"/>
      <c r="AF1885" s="112"/>
      <c r="AG1885" s="112"/>
      <c r="AH1885" s="112"/>
      <c r="AI1885" s="112"/>
      <c r="AJ1885" s="112"/>
      <c r="AK1885" s="112"/>
      <c r="AL1885" s="112"/>
    </row>
    <row r="1886" spans="13:38" x14ac:dyDescent="0.35">
      <c r="M1886" s="112"/>
      <c r="N1886" s="112"/>
      <c r="O1886" s="112"/>
      <c r="P1886" s="112"/>
      <c r="Q1886" s="112"/>
      <c r="R1886" s="112"/>
      <c r="S1886" s="112"/>
      <c r="T1886" s="112"/>
      <c r="U1886" s="112"/>
      <c r="V1886" s="112"/>
      <c r="W1886" s="113"/>
      <c r="X1886" s="113"/>
      <c r="Y1886" s="113"/>
      <c r="Z1886" s="113"/>
      <c r="AA1886" s="113"/>
      <c r="AB1886" s="113"/>
      <c r="AC1886" s="113"/>
      <c r="AD1886" s="113"/>
      <c r="AE1886" s="112"/>
      <c r="AF1886" s="112"/>
      <c r="AG1886" s="112"/>
      <c r="AH1886" s="112"/>
      <c r="AI1886" s="112"/>
      <c r="AJ1886" s="112"/>
      <c r="AK1886" s="112"/>
      <c r="AL1886" s="112"/>
    </row>
    <row r="1887" spans="13:38" x14ac:dyDescent="0.35">
      <c r="M1887" s="112"/>
      <c r="N1887" s="112"/>
      <c r="O1887" s="112"/>
      <c r="P1887" s="112"/>
      <c r="Q1887" s="112"/>
      <c r="R1887" s="112"/>
      <c r="S1887" s="112"/>
      <c r="T1887" s="112"/>
      <c r="U1887" s="112"/>
      <c r="V1887" s="112"/>
      <c r="W1887" s="113"/>
      <c r="X1887" s="113"/>
      <c r="Y1887" s="113"/>
      <c r="Z1887" s="113"/>
      <c r="AA1887" s="113"/>
      <c r="AB1887" s="113"/>
      <c r="AC1887" s="113"/>
      <c r="AD1887" s="113"/>
      <c r="AE1887" s="112"/>
      <c r="AF1887" s="112"/>
      <c r="AG1887" s="112"/>
      <c r="AH1887" s="112"/>
      <c r="AI1887" s="112"/>
      <c r="AJ1887" s="112"/>
      <c r="AK1887" s="112"/>
      <c r="AL1887" s="112"/>
    </row>
    <row r="1888" spans="13:38" x14ac:dyDescent="0.35">
      <c r="M1888" s="112"/>
      <c r="N1888" s="112"/>
      <c r="O1888" s="112"/>
      <c r="P1888" s="112"/>
      <c r="Q1888" s="112"/>
      <c r="R1888" s="112"/>
      <c r="S1888" s="112"/>
      <c r="T1888" s="112"/>
      <c r="U1888" s="112"/>
      <c r="V1888" s="112"/>
      <c r="W1888" s="113"/>
      <c r="X1888" s="113"/>
      <c r="Y1888" s="113"/>
      <c r="Z1888" s="113"/>
      <c r="AA1888" s="113"/>
      <c r="AB1888" s="113"/>
      <c r="AC1888" s="113"/>
      <c r="AD1888" s="113"/>
      <c r="AE1888" s="112"/>
      <c r="AF1888" s="112"/>
      <c r="AG1888" s="112"/>
      <c r="AH1888" s="112"/>
      <c r="AI1888" s="112"/>
      <c r="AJ1888" s="112"/>
      <c r="AK1888" s="112"/>
      <c r="AL1888" s="112"/>
    </row>
    <row r="1889" spans="13:38" x14ac:dyDescent="0.35">
      <c r="M1889" s="112"/>
      <c r="N1889" s="112"/>
      <c r="O1889" s="112"/>
      <c r="P1889" s="112"/>
      <c r="Q1889" s="112"/>
      <c r="R1889" s="112"/>
      <c r="S1889" s="112"/>
      <c r="T1889" s="112"/>
      <c r="U1889" s="112"/>
      <c r="V1889" s="112"/>
      <c r="W1889" s="113"/>
      <c r="X1889" s="113"/>
      <c r="Y1889" s="113"/>
      <c r="Z1889" s="113"/>
      <c r="AA1889" s="113"/>
      <c r="AB1889" s="113"/>
      <c r="AC1889" s="113"/>
      <c r="AD1889" s="113"/>
      <c r="AE1889" s="112"/>
      <c r="AF1889" s="112"/>
      <c r="AG1889" s="112"/>
      <c r="AH1889" s="112"/>
      <c r="AI1889" s="112"/>
      <c r="AJ1889" s="112"/>
      <c r="AK1889" s="112"/>
      <c r="AL1889" s="112"/>
    </row>
    <row r="1890" spans="13:38" x14ac:dyDescent="0.35">
      <c r="M1890" s="112"/>
      <c r="N1890" s="112"/>
      <c r="O1890" s="112"/>
      <c r="P1890" s="112"/>
      <c r="Q1890" s="112"/>
      <c r="R1890" s="112"/>
      <c r="S1890" s="112"/>
      <c r="T1890" s="112"/>
      <c r="U1890" s="112"/>
      <c r="V1890" s="112"/>
      <c r="W1890" s="113"/>
      <c r="X1890" s="113"/>
      <c r="Y1890" s="113"/>
      <c r="Z1890" s="113"/>
      <c r="AA1890" s="113"/>
      <c r="AB1890" s="113"/>
      <c r="AC1890" s="113"/>
      <c r="AD1890" s="113"/>
      <c r="AE1890" s="112"/>
      <c r="AF1890" s="112"/>
      <c r="AG1890" s="112"/>
      <c r="AH1890" s="112"/>
      <c r="AI1890" s="112"/>
      <c r="AJ1890" s="112"/>
      <c r="AK1890" s="112"/>
      <c r="AL1890" s="112"/>
    </row>
    <row r="1891" spans="13:38" x14ac:dyDescent="0.35">
      <c r="M1891" s="112"/>
      <c r="N1891" s="112"/>
      <c r="O1891" s="112"/>
      <c r="P1891" s="112"/>
      <c r="Q1891" s="112"/>
      <c r="R1891" s="112"/>
      <c r="S1891" s="112"/>
      <c r="T1891" s="112"/>
      <c r="U1891" s="112"/>
      <c r="V1891" s="112"/>
      <c r="W1891" s="113"/>
      <c r="X1891" s="113"/>
      <c r="Y1891" s="113"/>
      <c r="Z1891" s="113"/>
      <c r="AA1891" s="113"/>
      <c r="AB1891" s="113"/>
      <c r="AC1891" s="113"/>
      <c r="AD1891" s="113"/>
      <c r="AE1891" s="112"/>
      <c r="AF1891" s="112"/>
      <c r="AG1891" s="112"/>
      <c r="AH1891" s="112"/>
      <c r="AI1891" s="112"/>
      <c r="AJ1891" s="112"/>
      <c r="AK1891" s="112"/>
      <c r="AL1891" s="112"/>
    </row>
    <row r="1892" spans="13:38" x14ac:dyDescent="0.35">
      <c r="M1892" s="112"/>
      <c r="N1892" s="112"/>
      <c r="O1892" s="112"/>
      <c r="P1892" s="112"/>
      <c r="Q1892" s="112"/>
      <c r="R1892" s="112"/>
      <c r="S1892" s="112"/>
      <c r="T1892" s="112"/>
      <c r="U1892" s="112"/>
      <c r="V1892" s="112"/>
      <c r="W1892" s="113"/>
      <c r="X1892" s="113"/>
      <c r="Y1892" s="113"/>
      <c r="Z1892" s="113"/>
      <c r="AA1892" s="113"/>
      <c r="AB1892" s="113"/>
      <c r="AC1892" s="113"/>
      <c r="AD1892" s="113"/>
      <c r="AE1892" s="112"/>
      <c r="AF1892" s="112"/>
      <c r="AG1892" s="112"/>
      <c r="AH1892" s="112"/>
      <c r="AI1892" s="112"/>
      <c r="AJ1892" s="112"/>
      <c r="AK1892" s="112"/>
      <c r="AL1892" s="112"/>
    </row>
    <row r="1893" spans="13:38" x14ac:dyDescent="0.35">
      <c r="M1893" s="112"/>
      <c r="N1893" s="112"/>
      <c r="O1893" s="112"/>
      <c r="P1893" s="112"/>
      <c r="Q1893" s="112"/>
      <c r="R1893" s="112"/>
      <c r="S1893" s="112"/>
      <c r="T1893" s="112"/>
      <c r="U1893" s="112"/>
      <c r="V1893" s="112"/>
      <c r="W1893" s="113"/>
      <c r="X1893" s="113"/>
      <c r="Y1893" s="113"/>
      <c r="Z1893" s="113"/>
      <c r="AA1893" s="113"/>
      <c r="AB1893" s="113"/>
      <c r="AC1893" s="113"/>
      <c r="AD1893" s="113"/>
      <c r="AE1893" s="112"/>
      <c r="AF1893" s="112"/>
      <c r="AG1893" s="112"/>
      <c r="AH1893" s="112"/>
      <c r="AI1893" s="112"/>
      <c r="AJ1893" s="112"/>
      <c r="AK1893" s="112"/>
      <c r="AL1893" s="112"/>
    </row>
    <row r="1894" spans="13:38" x14ac:dyDescent="0.35">
      <c r="M1894" s="112"/>
      <c r="N1894" s="112"/>
      <c r="O1894" s="112"/>
      <c r="P1894" s="112"/>
      <c r="Q1894" s="112"/>
      <c r="R1894" s="112"/>
      <c r="S1894" s="112"/>
      <c r="T1894" s="112"/>
      <c r="U1894" s="112"/>
      <c r="V1894" s="112"/>
      <c r="W1894" s="113"/>
      <c r="X1894" s="113"/>
      <c r="Y1894" s="113"/>
      <c r="Z1894" s="113"/>
      <c r="AA1894" s="113"/>
      <c r="AB1894" s="113"/>
      <c r="AC1894" s="113"/>
      <c r="AD1894" s="113"/>
      <c r="AE1894" s="112"/>
      <c r="AF1894" s="112"/>
      <c r="AG1894" s="112"/>
      <c r="AH1894" s="112"/>
      <c r="AI1894" s="112"/>
      <c r="AJ1894" s="112"/>
      <c r="AK1894" s="112"/>
      <c r="AL1894" s="112"/>
    </row>
    <row r="1895" spans="13:38" x14ac:dyDescent="0.35">
      <c r="M1895" s="112"/>
      <c r="N1895" s="112"/>
      <c r="O1895" s="112"/>
      <c r="P1895" s="112"/>
      <c r="Q1895" s="112"/>
      <c r="R1895" s="112"/>
      <c r="S1895" s="112"/>
      <c r="T1895" s="112"/>
      <c r="U1895" s="112"/>
      <c r="V1895" s="112"/>
      <c r="W1895" s="113"/>
      <c r="X1895" s="113"/>
      <c r="Y1895" s="113"/>
      <c r="Z1895" s="113"/>
      <c r="AA1895" s="113"/>
      <c r="AB1895" s="113"/>
      <c r="AC1895" s="113"/>
      <c r="AD1895" s="113"/>
      <c r="AE1895" s="112"/>
      <c r="AF1895" s="112"/>
      <c r="AG1895" s="112"/>
      <c r="AH1895" s="112"/>
      <c r="AI1895" s="112"/>
      <c r="AJ1895" s="112"/>
      <c r="AK1895" s="112"/>
      <c r="AL1895" s="112"/>
    </row>
    <row r="1896" spans="13:38" x14ac:dyDescent="0.35">
      <c r="M1896" s="112"/>
      <c r="N1896" s="112"/>
      <c r="O1896" s="112"/>
      <c r="P1896" s="112"/>
      <c r="Q1896" s="112"/>
      <c r="R1896" s="112"/>
      <c r="S1896" s="112"/>
      <c r="T1896" s="112"/>
      <c r="U1896" s="112"/>
      <c r="V1896" s="112"/>
      <c r="W1896" s="113"/>
      <c r="X1896" s="113"/>
      <c r="Y1896" s="113"/>
      <c r="Z1896" s="113"/>
      <c r="AA1896" s="113"/>
      <c r="AB1896" s="113"/>
      <c r="AC1896" s="113"/>
      <c r="AD1896" s="113"/>
      <c r="AE1896" s="112"/>
      <c r="AF1896" s="112"/>
      <c r="AG1896" s="112"/>
      <c r="AH1896" s="112"/>
      <c r="AI1896" s="112"/>
      <c r="AJ1896" s="112"/>
      <c r="AK1896" s="112"/>
      <c r="AL1896" s="112"/>
    </row>
    <row r="1897" spans="13:38" x14ac:dyDescent="0.35">
      <c r="M1897" s="112"/>
      <c r="N1897" s="112"/>
      <c r="O1897" s="112"/>
      <c r="P1897" s="112"/>
      <c r="Q1897" s="112"/>
      <c r="R1897" s="112"/>
      <c r="S1897" s="112"/>
      <c r="T1897" s="112"/>
      <c r="U1897" s="112"/>
      <c r="V1897" s="112"/>
      <c r="W1897" s="113"/>
      <c r="X1897" s="113"/>
      <c r="Y1897" s="113"/>
      <c r="Z1897" s="113"/>
      <c r="AA1897" s="113"/>
      <c r="AB1897" s="113"/>
      <c r="AC1897" s="113"/>
      <c r="AD1897" s="113"/>
      <c r="AE1897" s="112"/>
      <c r="AF1897" s="112"/>
      <c r="AG1897" s="112"/>
      <c r="AH1897" s="112"/>
      <c r="AI1897" s="112"/>
      <c r="AJ1897" s="112"/>
      <c r="AK1897" s="112"/>
      <c r="AL1897" s="112"/>
    </row>
    <row r="1898" spans="13:38" x14ac:dyDescent="0.35">
      <c r="M1898" s="112"/>
      <c r="N1898" s="112"/>
      <c r="O1898" s="112"/>
      <c r="P1898" s="112"/>
      <c r="Q1898" s="112"/>
      <c r="R1898" s="112"/>
      <c r="S1898" s="112"/>
      <c r="T1898" s="112"/>
      <c r="U1898" s="112"/>
      <c r="V1898" s="112"/>
      <c r="W1898" s="113"/>
      <c r="X1898" s="113"/>
      <c r="Y1898" s="113"/>
      <c r="Z1898" s="113"/>
      <c r="AA1898" s="113"/>
      <c r="AB1898" s="113"/>
      <c r="AC1898" s="113"/>
      <c r="AD1898" s="113"/>
      <c r="AE1898" s="112"/>
      <c r="AF1898" s="112"/>
      <c r="AG1898" s="112"/>
      <c r="AH1898" s="112"/>
      <c r="AI1898" s="112"/>
      <c r="AJ1898" s="112"/>
      <c r="AK1898" s="112"/>
      <c r="AL1898" s="112"/>
    </row>
    <row r="1899" spans="13:38" x14ac:dyDescent="0.35">
      <c r="M1899" s="112"/>
      <c r="N1899" s="112"/>
      <c r="O1899" s="112"/>
      <c r="P1899" s="112"/>
      <c r="Q1899" s="112"/>
      <c r="R1899" s="112"/>
      <c r="S1899" s="112"/>
      <c r="T1899" s="112"/>
      <c r="U1899" s="112"/>
      <c r="V1899" s="112"/>
      <c r="W1899" s="113"/>
      <c r="X1899" s="113"/>
      <c r="Y1899" s="113"/>
      <c r="Z1899" s="113"/>
      <c r="AA1899" s="113"/>
      <c r="AB1899" s="113"/>
      <c r="AC1899" s="113"/>
      <c r="AD1899" s="113"/>
      <c r="AE1899" s="112"/>
      <c r="AF1899" s="112"/>
      <c r="AG1899" s="112"/>
      <c r="AH1899" s="112"/>
      <c r="AI1899" s="112"/>
      <c r="AJ1899" s="112"/>
      <c r="AK1899" s="112"/>
      <c r="AL1899" s="112"/>
    </row>
    <row r="1900" spans="13:38" x14ac:dyDescent="0.35">
      <c r="M1900" s="112"/>
      <c r="N1900" s="112"/>
      <c r="O1900" s="112"/>
      <c r="P1900" s="112"/>
      <c r="Q1900" s="112"/>
      <c r="R1900" s="112"/>
      <c r="S1900" s="112"/>
      <c r="T1900" s="112"/>
      <c r="U1900" s="112"/>
      <c r="V1900" s="112"/>
      <c r="W1900" s="113"/>
      <c r="X1900" s="113"/>
      <c r="Y1900" s="113"/>
      <c r="Z1900" s="113"/>
      <c r="AA1900" s="113"/>
      <c r="AB1900" s="113"/>
      <c r="AC1900" s="113"/>
      <c r="AD1900" s="113"/>
      <c r="AE1900" s="112"/>
      <c r="AF1900" s="112"/>
      <c r="AG1900" s="112"/>
      <c r="AH1900" s="112"/>
      <c r="AI1900" s="112"/>
      <c r="AJ1900" s="112"/>
      <c r="AK1900" s="112"/>
      <c r="AL1900" s="112"/>
    </row>
    <row r="1901" spans="13:38" x14ac:dyDescent="0.35">
      <c r="M1901" s="112"/>
      <c r="N1901" s="112"/>
      <c r="O1901" s="112"/>
      <c r="P1901" s="112"/>
      <c r="Q1901" s="112"/>
      <c r="R1901" s="112"/>
      <c r="S1901" s="112"/>
      <c r="T1901" s="112"/>
      <c r="U1901" s="112"/>
      <c r="V1901" s="112"/>
      <c r="W1901" s="113"/>
      <c r="X1901" s="113"/>
      <c r="Y1901" s="113"/>
      <c r="Z1901" s="113"/>
      <c r="AA1901" s="113"/>
      <c r="AB1901" s="113"/>
      <c r="AC1901" s="113"/>
      <c r="AD1901" s="113"/>
      <c r="AE1901" s="112"/>
      <c r="AF1901" s="112"/>
      <c r="AG1901" s="112"/>
      <c r="AH1901" s="112"/>
      <c r="AI1901" s="112"/>
      <c r="AJ1901" s="112"/>
      <c r="AK1901" s="112"/>
      <c r="AL1901" s="112"/>
    </row>
    <row r="1902" spans="13:38" x14ac:dyDescent="0.35">
      <c r="M1902" s="112"/>
      <c r="N1902" s="112"/>
      <c r="O1902" s="112"/>
      <c r="P1902" s="112"/>
      <c r="Q1902" s="112"/>
      <c r="R1902" s="112"/>
      <c r="S1902" s="112"/>
      <c r="T1902" s="112"/>
      <c r="U1902" s="112"/>
      <c r="V1902" s="112"/>
      <c r="W1902" s="113"/>
      <c r="X1902" s="113"/>
      <c r="Y1902" s="113"/>
      <c r="Z1902" s="113"/>
      <c r="AA1902" s="113"/>
      <c r="AB1902" s="113"/>
      <c r="AC1902" s="113"/>
      <c r="AD1902" s="113"/>
      <c r="AE1902" s="112"/>
      <c r="AF1902" s="112"/>
      <c r="AG1902" s="112"/>
      <c r="AH1902" s="112"/>
      <c r="AI1902" s="112"/>
      <c r="AJ1902" s="112"/>
      <c r="AK1902" s="112"/>
      <c r="AL1902" s="112"/>
    </row>
    <row r="1903" spans="13:38" x14ac:dyDescent="0.35">
      <c r="M1903" s="112"/>
      <c r="N1903" s="112"/>
      <c r="O1903" s="112"/>
      <c r="P1903" s="112"/>
      <c r="Q1903" s="112"/>
      <c r="R1903" s="112"/>
      <c r="S1903" s="112"/>
      <c r="T1903" s="112"/>
      <c r="U1903" s="112"/>
      <c r="V1903" s="112"/>
      <c r="W1903" s="113"/>
      <c r="X1903" s="113"/>
      <c r="Y1903" s="113"/>
      <c r="Z1903" s="113"/>
      <c r="AA1903" s="113"/>
      <c r="AB1903" s="113"/>
      <c r="AC1903" s="113"/>
      <c r="AD1903" s="113"/>
      <c r="AE1903" s="112"/>
      <c r="AF1903" s="112"/>
      <c r="AG1903" s="112"/>
      <c r="AH1903" s="112"/>
      <c r="AI1903" s="112"/>
      <c r="AJ1903" s="112"/>
      <c r="AK1903" s="112"/>
      <c r="AL1903" s="112"/>
    </row>
    <row r="1904" spans="13:38" x14ac:dyDescent="0.35">
      <c r="M1904" s="112"/>
      <c r="N1904" s="112"/>
      <c r="O1904" s="112"/>
      <c r="P1904" s="112"/>
      <c r="Q1904" s="112"/>
      <c r="R1904" s="112"/>
      <c r="S1904" s="112"/>
      <c r="T1904" s="112"/>
      <c r="U1904" s="112"/>
      <c r="V1904" s="112"/>
      <c r="W1904" s="113"/>
      <c r="X1904" s="113"/>
      <c r="Y1904" s="113"/>
      <c r="Z1904" s="113"/>
      <c r="AA1904" s="113"/>
      <c r="AB1904" s="113"/>
      <c r="AC1904" s="113"/>
      <c r="AD1904" s="113"/>
      <c r="AE1904" s="112"/>
      <c r="AF1904" s="112"/>
      <c r="AG1904" s="112"/>
      <c r="AH1904" s="112"/>
      <c r="AI1904" s="112"/>
      <c r="AJ1904" s="112"/>
      <c r="AK1904" s="112"/>
      <c r="AL1904" s="112"/>
    </row>
    <row r="1905" spans="13:38" x14ac:dyDescent="0.35">
      <c r="M1905" s="112"/>
      <c r="N1905" s="112"/>
      <c r="O1905" s="112"/>
      <c r="P1905" s="112"/>
      <c r="Q1905" s="112"/>
      <c r="R1905" s="112"/>
      <c r="S1905" s="112"/>
      <c r="T1905" s="112"/>
      <c r="U1905" s="112"/>
      <c r="V1905" s="112"/>
      <c r="W1905" s="113"/>
      <c r="X1905" s="113"/>
      <c r="Y1905" s="113"/>
      <c r="Z1905" s="113"/>
      <c r="AA1905" s="113"/>
      <c r="AB1905" s="113"/>
      <c r="AC1905" s="113"/>
      <c r="AD1905" s="113"/>
      <c r="AE1905" s="112"/>
      <c r="AF1905" s="112"/>
      <c r="AG1905" s="112"/>
      <c r="AH1905" s="112"/>
      <c r="AI1905" s="112"/>
      <c r="AJ1905" s="112"/>
      <c r="AK1905" s="112"/>
      <c r="AL1905" s="112"/>
    </row>
    <row r="1906" spans="13:38" x14ac:dyDescent="0.35">
      <c r="M1906" s="112"/>
      <c r="N1906" s="112"/>
      <c r="O1906" s="112"/>
      <c r="P1906" s="112"/>
      <c r="Q1906" s="112"/>
      <c r="R1906" s="112"/>
      <c r="S1906" s="112"/>
      <c r="T1906" s="112"/>
      <c r="U1906" s="112"/>
      <c r="V1906" s="112"/>
      <c r="W1906" s="113"/>
      <c r="X1906" s="113"/>
      <c r="Y1906" s="113"/>
      <c r="Z1906" s="113"/>
      <c r="AA1906" s="113"/>
      <c r="AB1906" s="113"/>
      <c r="AC1906" s="113"/>
      <c r="AD1906" s="113"/>
      <c r="AE1906" s="112"/>
      <c r="AF1906" s="112"/>
      <c r="AG1906" s="112"/>
      <c r="AH1906" s="112"/>
      <c r="AI1906" s="112"/>
      <c r="AJ1906" s="112"/>
      <c r="AK1906" s="112"/>
      <c r="AL1906" s="112"/>
    </row>
    <row r="1907" spans="13:38" x14ac:dyDescent="0.35">
      <c r="M1907" s="112"/>
      <c r="N1907" s="112"/>
      <c r="O1907" s="112"/>
      <c r="P1907" s="112"/>
      <c r="Q1907" s="112"/>
      <c r="R1907" s="112"/>
      <c r="S1907" s="112"/>
      <c r="T1907" s="112"/>
      <c r="U1907" s="112"/>
      <c r="V1907" s="112"/>
      <c r="W1907" s="113"/>
      <c r="X1907" s="113"/>
      <c r="Y1907" s="113"/>
      <c r="Z1907" s="113"/>
      <c r="AA1907" s="113"/>
      <c r="AB1907" s="113"/>
      <c r="AC1907" s="113"/>
      <c r="AD1907" s="113"/>
      <c r="AE1907" s="112"/>
      <c r="AF1907" s="112"/>
      <c r="AG1907" s="112"/>
      <c r="AH1907" s="112"/>
      <c r="AI1907" s="112"/>
      <c r="AJ1907" s="112"/>
      <c r="AK1907" s="112"/>
      <c r="AL1907" s="112"/>
    </row>
    <row r="1908" spans="13:38" x14ac:dyDescent="0.35">
      <c r="M1908" s="112"/>
      <c r="N1908" s="112"/>
      <c r="O1908" s="112"/>
      <c r="P1908" s="112"/>
      <c r="Q1908" s="112"/>
      <c r="R1908" s="112"/>
      <c r="S1908" s="112"/>
      <c r="T1908" s="112"/>
      <c r="U1908" s="112"/>
      <c r="V1908" s="112"/>
      <c r="W1908" s="113"/>
      <c r="X1908" s="113"/>
      <c r="Y1908" s="113"/>
      <c r="Z1908" s="113"/>
      <c r="AA1908" s="113"/>
      <c r="AB1908" s="113"/>
      <c r="AC1908" s="113"/>
      <c r="AD1908" s="113"/>
      <c r="AE1908" s="112"/>
      <c r="AF1908" s="112"/>
      <c r="AG1908" s="112"/>
      <c r="AH1908" s="112"/>
      <c r="AI1908" s="112"/>
      <c r="AJ1908" s="112"/>
      <c r="AK1908" s="112"/>
      <c r="AL1908" s="112"/>
    </row>
    <row r="1909" spans="13:38" x14ac:dyDescent="0.35">
      <c r="M1909" s="112"/>
      <c r="N1909" s="112"/>
      <c r="O1909" s="112"/>
      <c r="P1909" s="112"/>
      <c r="Q1909" s="112"/>
      <c r="R1909" s="112"/>
      <c r="S1909" s="112"/>
      <c r="T1909" s="112"/>
      <c r="U1909" s="112"/>
      <c r="V1909" s="112"/>
      <c r="W1909" s="113"/>
      <c r="X1909" s="113"/>
      <c r="Y1909" s="113"/>
      <c r="Z1909" s="113"/>
      <c r="AA1909" s="113"/>
      <c r="AB1909" s="113"/>
      <c r="AC1909" s="113"/>
      <c r="AD1909" s="113"/>
      <c r="AE1909" s="112"/>
      <c r="AF1909" s="112"/>
      <c r="AG1909" s="112"/>
      <c r="AH1909" s="112"/>
      <c r="AI1909" s="112"/>
      <c r="AJ1909" s="112"/>
      <c r="AK1909" s="112"/>
      <c r="AL1909" s="112"/>
    </row>
    <row r="1910" spans="13:38" x14ac:dyDescent="0.35">
      <c r="M1910" s="112"/>
      <c r="N1910" s="112"/>
      <c r="O1910" s="112"/>
      <c r="P1910" s="112"/>
      <c r="Q1910" s="112"/>
      <c r="R1910" s="112"/>
      <c r="S1910" s="112"/>
      <c r="T1910" s="112"/>
      <c r="U1910" s="112"/>
      <c r="V1910" s="112"/>
      <c r="W1910" s="113"/>
      <c r="X1910" s="113"/>
      <c r="Y1910" s="113"/>
      <c r="Z1910" s="113"/>
      <c r="AA1910" s="113"/>
      <c r="AB1910" s="113"/>
      <c r="AC1910" s="113"/>
      <c r="AD1910" s="113"/>
      <c r="AE1910" s="112"/>
      <c r="AF1910" s="112"/>
      <c r="AG1910" s="112"/>
      <c r="AH1910" s="112"/>
      <c r="AI1910" s="112"/>
      <c r="AJ1910" s="112"/>
      <c r="AK1910" s="112"/>
      <c r="AL1910" s="112"/>
    </row>
    <row r="1911" spans="13:38" x14ac:dyDescent="0.35">
      <c r="M1911" s="112"/>
      <c r="N1911" s="112"/>
      <c r="O1911" s="112"/>
      <c r="P1911" s="112"/>
      <c r="Q1911" s="112"/>
      <c r="R1911" s="112"/>
      <c r="S1911" s="112"/>
      <c r="T1911" s="112"/>
      <c r="U1911" s="112"/>
      <c r="V1911" s="112"/>
      <c r="W1911" s="113"/>
      <c r="X1911" s="113"/>
      <c r="Y1911" s="113"/>
      <c r="Z1911" s="113"/>
      <c r="AA1911" s="113"/>
      <c r="AB1911" s="113"/>
      <c r="AC1911" s="113"/>
      <c r="AD1911" s="113"/>
      <c r="AE1911" s="112"/>
      <c r="AF1911" s="112"/>
      <c r="AG1911" s="112"/>
      <c r="AH1911" s="112"/>
      <c r="AI1911" s="112"/>
      <c r="AJ1911" s="112"/>
      <c r="AK1911" s="112"/>
      <c r="AL1911" s="112"/>
    </row>
    <row r="1912" spans="13:38" x14ac:dyDescent="0.35">
      <c r="M1912" s="112"/>
      <c r="N1912" s="112"/>
      <c r="O1912" s="112"/>
      <c r="P1912" s="112"/>
      <c r="Q1912" s="112"/>
      <c r="R1912" s="112"/>
      <c r="S1912" s="112"/>
      <c r="T1912" s="112"/>
      <c r="U1912" s="112"/>
      <c r="V1912" s="112"/>
      <c r="W1912" s="113"/>
      <c r="X1912" s="113"/>
      <c r="Y1912" s="113"/>
      <c r="Z1912" s="113"/>
      <c r="AA1912" s="113"/>
      <c r="AB1912" s="113"/>
      <c r="AC1912" s="113"/>
      <c r="AD1912" s="113"/>
      <c r="AE1912" s="112"/>
      <c r="AF1912" s="112"/>
      <c r="AG1912" s="112"/>
      <c r="AH1912" s="112"/>
      <c r="AI1912" s="112"/>
      <c r="AJ1912" s="112"/>
      <c r="AK1912" s="112"/>
      <c r="AL1912" s="112"/>
    </row>
    <row r="1913" spans="13:38" x14ac:dyDescent="0.35">
      <c r="M1913" s="112"/>
      <c r="N1913" s="112"/>
      <c r="O1913" s="112"/>
      <c r="P1913" s="112"/>
      <c r="Q1913" s="112"/>
      <c r="R1913" s="112"/>
      <c r="S1913" s="112"/>
      <c r="T1913" s="112"/>
      <c r="U1913" s="112"/>
      <c r="V1913" s="112"/>
      <c r="W1913" s="113"/>
      <c r="X1913" s="113"/>
      <c r="Y1913" s="113"/>
      <c r="Z1913" s="113"/>
      <c r="AA1913" s="113"/>
      <c r="AB1913" s="113"/>
      <c r="AC1913" s="113"/>
      <c r="AD1913" s="113"/>
      <c r="AE1913" s="112"/>
      <c r="AF1913" s="112"/>
      <c r="AG1913" s="112"/>
      <c r="AH1913" s="112"/>
      <c r="AI1913" s="112"/>
      <c r="AJ1913" s="112"/>
      <c r="AK1913" s="112"/>
      <c r="AL1913" s="112"/>
    </row>
    <row r="1914" spans="13:38" x14ac:dyDescent="0.35">
      <c r="M1914" s="112"/>
      <c r="N1914" s="112"/>
      <c r="O1914" s="112"/>
      <c r="P1914" s="112"/>
      <c r="Q1914" s="112"/>
      <c r="R1914" s="112"/>
      <c r="S1914" s="112"/>
      <c r="T1914" s="112"/>
      <c r="U1914" s="112"/>
      <c r="V1914" s="112"/>
      <c r="W1914" s="113"/>
      <c r="X1914" s="113"/>
      <c r="Y1914" s="113"/>
      <c r="Z1914" s="113"/>
      <c r="AA1914" s="113"/>
      <c r="AB1914" s="113"/>
      <c r="AC1914" s="113"/>
      <c r="AD1914" s="113"/>
      <c r="AE1914" s="112"/>
      <c r="AF1914" s="112"/>
      <c r="AG1914" s="112"/>
      <c r="AH1914" s="112"/>
      <c r="AI1914" s="112"/>
      <c r="AJ1914" s="112"/>
      <c r="AK1914" s="112"/>
      <c r="AL1914" s="112"/>
    </row>
    <row r="1915" spans="13:38" x14ac:dyDescent="0.35">
      <c r="M1915" s="112"/>
      <c r="N1915" s="112"/>
      <c r="O1915" s="112"/>
      <c r="P1915" s="112"/>
      <c r="Q1915" s="112"/>
      <c r="R1915" s="112"/>
      <c r="S1915" s="112"/>
      <c r="T1915" s="112"/>
      <c r="U1915" s="112"/>
      <c r="V1915" s="112"/>
      <c r="W1915" s="113"/>
      <c r="X1915" s="113"/>
      <c r="Y1915" s="113"/>
      <c r="Z1915" s="113"/>
      <c r="AA1915" s="113"/>
      <c r="AB1915" s="113"/>
      <c r="AC1915" s="113"/>
      <c r="AD1915" s="113"/>
      <c r="AE1915" s="112"/>
      <c r="AF1915" s="112"/>
      <c r="AG1915" s="112"/>
      <c r="AH1915" s="112"/>
      <c r="AI1915" s="112"/>
      <c r="AJ1915" s="112"/>
      <c r="AK1915" s="112"/>
      <c r="AL1915" s="112"/>
    </row>
    <row r="1916" spans="13:38" x14ac:dyDescent="0.35">
      <c r="M1916" s="112"/>
      <c r="N1916" s="112"/>
      <c r="O1916" s="112"/>
      <c r="P1916" s="112"/>
      <c r="Q1916" s="112"/>
      <c r="R1916" s="112"/>
      <c r="S1916" s="112"/>
      <c r="T1916" s="112"/>
      <c r="U1916" s="112"/>
      <c r="V1916" s="112"/>
      <c r="W1916" s="113"/>
      <c r="X1916" s="113"/>
      <c r="Y1916" s="113"/>
      <c r="Z1916" s="113"/>
      <c r="AA1916" s="113"/>
      <c r="AB1916" s="113"/>
      <c r="AC1916" s="113"/>
      <c r="AD1916" s="113"/>
      <c r="AE1916" s="112"/>
      <c r="AF1916" s="112"/>
      <c r="AG1916" s="112"/>
      <c r="AH1916" s="112"/>
      <c r="AI1916" s="112"/>
      <c r="AJ1916" s="112"/>
      <c r="AK1916" s="112"/>
      <c r="AL1916" s="112"/>
    </row>
    <row r="1917" spans="13:38" x14ac:dyDescent="0.35">
      <c r="M1917" s="112"/>
      <c r="N1917" s="112"/>
      <c r="O1917" s="112"/>
      <c r="P1917" s="112"/>
      <c r="Q1917" s="112"/>
      <c r="R1917" s="112"/>
      <c r="S1917" s="112"/>
      <c r="T1917" s="112"/>
      <c r="U1917" s="112"/>
      <c r="V1917" s="112"/>
      <c r="W1917" s="113"/>
      <c r="X1917" s="113"/>
      <c r="Y1917" s="113"/>
      <c r="Z1917" s="113"/>
      <c r="AA1917" s="113"/>
      <c r="AB1917" s="113"/>
      <c r="AC1917" s="113"/>
      <c r="AD1917" s="113"/>
      <c r="AE1917" s="112"/>
      <c r="AF1917" s="112"/>
      <c r="AG1917" s="112"/>
      <c r="AH1917" s="112"/>
      <c r="AI1917" s="112"/>
      <c r="AJ1917" s="112"/>
      <c r="AK1917" s="112"/>
      <c r="AL1917" s="112"/>
    </row>
    <row r="1918" spans="13:38" x14ac:dyDescent="0.35">
      <c r="M1918" s="112"/>
      <c r="N1918" s="112"/>
      <c r="O1918" s="112"/>
      <c r="P1918" s="112"/>
      <c r="Q1918" s="112"/>
      <c r="R1918" s="112"/>
      <c r="S1918" s="112"/>
      <c r="T1918" s="112"/>
      <c r="U1918" s="112"/>
      <c r="V1918" s="112"/>
      <c r="W1918" s="113"/>
      <c r="X1918" s="113"/>
      <c r="Y1918" s="113"/>
      <c r="Z1918" s="113"/>
      <c r="AA1918" s="113"/>
      <c r="AB1918" s="113"/>
      <c r="AC1918" s="113"/>
      <c r="AD1918" s="113"/>
      <c r="AE1918" s="112"/>
      <c r="AF1918" s="112"/>
      <c r="AG1918" s="112"/>
      <c r="AH1918" s="112"/>
      <c r="AI1918" s="112"/>
      <c r="AJ1918" s="112"/>
      <c r="AK1918" s="112"/>
      <c r="AL1918" s="112"/>
    </row>
    <row r="1919" spans="13:38" x14ac:dyDescent="0.35">
      <c r="M1919" s="112"/>
      <c r="N1919" s="112"/>
      <c r="O1919" s="112"/>
      <c r="P1919" s="112"/>
      <c r="Q1919" s="112"/>
      <c r="R1919" s="112"/>
      <c r="S1919" s="112"/>
      <c r="T1919" s="112"/>
      <c r="U1919" s="112"/>
      <c r="V1919" s="112"/>
      <c r="W1919" s="113"/>
      <c r="X1919" s="113"/>
      <c r="Y1919" s="113"/>
      <c r="Z1919" s="113"/>
      <c r="AA1919" s="113"/>
      <c r="AB1919" s="113"/>
      <c r="AC1919" s="113"/>
      <c r="AD1919" s="113"/>
      <c r="AE1919" s="112"/>
      <c r="AF1919" s="112"/>
      <c r="AG1919" s="112"/>
      <c r="AH1919" s="112"/>
      <c r="AI1919" s="112"/>
      <c r="AJ1919" s="112"/>
      <c r="AK1919" s="112"/>
      <c r="AL1919" s="112"/>
    </row>
    <row r="1920" spans="13:38" x14ac:dyDescent="0.35">
      <c r="M1920" s="112"/>
      <c r="N1920" s="112"/>
      <c r="O1920" s="112"/>
      <c r="P1920" s="112"/>
      <c r="Q1920" s="112"/>
      <c r="R1920" s="112"/>
      <c r="S1920" s="112"/>
      <c r="T1920" s="112"/>
      <c r="U1920" s="112"/>
      <c r="V1920" s="112"/>
      <c r="W1920" s="113"/>
      <c r="X1920" s="113"/>
      <c r="Y1920" s="113"/>
      <c r="Z1920" s="113"/>
      <c r="AA1920" s="113"/>
      <c r="AB1920" s="113"/>
      <c r="AC1920" s="113"/>
      <c r="AD1920" s="113"/>
      <c r="AE1920" s="112"/>
      <c r="AF1920" s="112"/>
      <c r="AG1920" s="112"/>
      <c r="AH1920" s="112"/>
      <c r="AI1920" s="112"/>
      <c r="AJ1920" s="112"/>
      <c r="AK1920" s="112"/>
      <c r="AL1920" s="112"/>
    </row>
    <row r="1921" spans="13:38" x14ac:dyDescent="0.35">
      <c r="M1921" s="112"/>
      <c r="N1921" s="112"/>
      <c r="O1921" s="112"/>
      <c r="P1921" s="112"/>
      <c r="Q1921" s="112"/>
      <c r="R1921" s="112"/>
      <c r="S1921" s="112"/>
      <c r="T1921" s="112"/>
      <c r="U1921" s="112"/>
      <c r="V1921" s="112"/>
      <c r="W1921" s="113"/>
      <c r="X1921" s="113"/>
      <c r="Y1921" s="113"/>
      <c r="Z1921" s="113"/>
      <c r="AA1921" s="113"/>
      <c r="AB1921" s="113"/>
      <c r="AC1921" s="113"/>
      <c r="AD1921" s="113"/>
      <c r="AE1921" s="112"/>
      <c r="AF1921" s="112"/>
      <c r="AG1921" s="112"/>
      <c r="AH1921" s="112"/>
      <c r="AI1921" s="112"/>
      <c r="AJ1921" s="112"/>
      <c r="AK1921" s="112"/>
      <c r="AL1921" s="112"/>
    </row>
    <row r="1922" spans="13:38" x14ac:dyDescent="0.35">
      <c r="M1922" s="112"/>
      <c r="N1922" s="112"/>
      <c r="O1922" s="112"/>
      <c r="P1922" s="112"/>
      <c r="Q1922" s="112"/>
      <c r="R1922" s="112"/>
      <c r="S1922" s="112"/>
      <c r="T1922" s="112"/>
      <c r="U1922" s="112"/>
      <c r="V1922" s="112"/>
      <c r="W1922" s="113"/>
      <c r="X1922" s="113"/>
      <c r="Y1922" s="113"/>
      <c r="Z1922" s="113"/>
      <c r="AA1922" s="113"/>
      <c r="AB1922" s="113"/>
      <c r="AC1922" s="113"/>
      <c r="AD1922" s="113"/>
      <c r="AE1922" s="112"/>
      <c r="AF1922" s="112"/>
      <c r="AG1922" s="112"/>
      <c r="AH1922" s="112"/>
      <c r="AI1922" s="112"/>
      <c r="AJ1922" s="112"/>
      <c r="AK1922" s="112"/>
      <c r="AL1922" s="112"/>
    </row>
    <row r="1923" spans="13:38" x14ac:dyDescent="0.35">
      <c r="M1923" s="112"/>
      <c r="N1923" s="112"/>
      <c r="O1923" s="112"/>
      <c r="P1923" s="112"/>
      <c r="Q1923" s="112"/>
      <c r="R1923" s="112"/>
      <c r="S1923" s="112"/>
      <c r="T1923" s="112"/>
      <c r="U1923" s="112"/>
      <c r="V1923" s="112"/>
      <c r="W1923" s="113"/>
      <c r="X1923" s="113"/>
      <c r="Y1923" s="113"/>
      <c r="Z1923" s="113"/>
      <c r="AA1923" s="113"/>
      <c r="AB1923" s="113"/>
      <c r="AC1923" s="113"/>
      <c r="AD1923" s="113"/>
      <c r="AE1923" s="112"/>
      <c r="AF1923" s="112"/>
      <c r="AG1923" s="112"/>
      <c r="AH1923" s="112"/>
      <c r="AI1923" s="112"/>
      <c r="AJ1923" s="112"/>
      <c r="AK1923" s="112"/>
      <c r="AL1923" s="112"/>
    </row>
    <row r="1924" spans="13:38" x14ac:dyDescent="0.35">
      <c r="M1924" s="112"/>
      <c r="N1924" s="112"/>
      <c r="O1924" s="112"/>
      <c r="P1924" s="112"/>
      <c r="Q1924" s="112"/>
      <c r="R1924" s="112"/>
      <c r="S1924" s="112"/>
      <c r="T1924" s="112"/>
      <c r="U1924" s="112"/>
      <c r="V1924" s="112"/>
      <c r="W1924" s="113"/>
      <c r="X1924" s="113"/>
      <c r="Y1924" s="113"/>
      <c r="Z1924" s="113"/>
      <c r="AA1924" s="113"/>
      <c r="AB1924" s="113"/>
      <c r="AC1924" s="113"/>
      <c r="AD1924" s="113"/>
      <c r="AE1924" s="112"/>
      <c r="AF1924" s="112"/>
      <c r="AG1924" s="112"/>
      <c r="AH1924" s="112"/>
      <c r="AI1924" s="112"/>
      <c r="AJ1924" s="112"/>
      <c r="AK1924" s="112"/>
      <c r="AL1924" s="112"/>
    </row>
    <row r="1925" spans="13:38" x14ac:dyDescent="0.35">
      <c r="M1925" s="112"/>
      <c r="N1925" s="112"/>
      <c r="O1925" s="112"/>
      <c r="P1925" s="112"/>
      <c r="Q1925" s="112"/>
      <c r="R1925" s="112"/>
      <c r="S1925" s="112"/>
      <c r="T1925" s="112"/>
      <c r="U1925" s="112"/>
      <c r="V1925" s="112"/>
      <c r="W1925" s="113"/>
      <c r="X1925" s="113"/>
      <c r="Y1925" s="113"/>
      <c r="Z1925" s="113"/>
      <c r="AA1925" s="113"/>
      <c r="AB1925" s="113"/>
      <c r="AC1925" s="113"/>
      <c r="AD1925" s="113"/>
      <c r="AE1925" s="112"/>
      <c r="AF1925" s="112"/>
      <c r="AG1925" s="112"/>
      <c r="AH1925" s="112"/>
      <c r="AI1925" s="112"/>
      <c r="AJ1925" s="112"/>
      <c r="AK1925" s="112"/>
      <c r="AL1925" s="112"/>
    </row>
    <row r="1926" spans="13:38" x14ac:dyDescent="0.35">
      <c r="M1926" s="112"/>
      <c r="N1926" s="112"/>
      <c r="O1926" s="112"/>
      <c r="P1926" s="112"/>
      <c r="Q1926" s="112"/>
      <c r="R1926" s="112"/>
      <c r="S1926" s="112"/>
      <c r="T1926" s="112"/>
      <c r="U1926" s="112"/>
      <c r="V1926" s="112"/>
      <c r="W1926" s="113"/>
      <c r="X1926" s="113"/>
      <c r="Y1926" s="113"/>
      <c r="Z1926" s="113"/>
      <c r="AA1926" s="113"/>
      <c r="AB1926" s="113"/>
      <c r="AC1926" s="113"/>
      <c r="AD1926" s="113"/>
      <c r="AE1926" s="112"/>
      <c r="AF1926" s="112"/>
      <c r="AG1926" s="112"/>
      <c r="AH1926" s="112"/>
      <c r="AI1926" s="112"/>
      <c r="AJ1926" s="112"/>
      <c r="AK1926" s="112"/>
      <c r="AL1926" s="112"/>
    </row>
    <row r="1927" spans="13:38" x14ac:dyDescent="0.35">
      <c r="M1927" s="112"/>
      <c r="N1927" s="112"/>
      <c r="O1927" s="112"/>
      <c r="P1927" s="112"/>
      <c r="Q1927" s="112"/>
      <c r="R1927" s="112"/>
      <c r="S1927" s="112"/>
      <c r="T1927" s="112"/>
      <c r="U1927" s="112"/>
      <c r="V1927" s="112"/>
      <c r="W1927" s="113"/>
      <c r="X1927" s="113"/>
      <c r="Y1927" s="113"/>
      <c r="Z1927" s="113"/>
      <c r="AA1927" s="113"/>
      <c r="AB1927" s="113"/>
      <c r="AC1927" s="113"/>
      <c r="AD1927" s="113"/>
      <c r="AE1927" s="112"/>
      <c r="AF1927" s="112"/>
      <c r="AG1927" s="112"/>
      <c r="AH1927" s="112"/>
      <c r="AI1927" s="112"/>
      <c r="AJ1927" s="112"/>
      <c r="AK1927" s="112"/>
      <c r="AL1927" s="112"/>
    </row>
    <row r="1928" spans="13:38" x14ac:dyDescent="0.35">
      <c r="M1928" s="112"/>
      <c r="N1928" s="112"/>
      <c r="O1928" s="112"/>
      <c r="P1928" s="112"/>
      <c r="Q1928" s="112"/>
      <c r="R1928" s="112"/>
      <c r="S1928" s="112"/>
      <c r="T1928" s="112"/>
      <c r="U1928" s="112"/>
      <c r="V1928" s="112"/>
      <c r="W1928" s="113"/>
      <c r="X1928" s="113"/>
      <c r="Y1928" s="113"/>
      <c r="Z1928" s="113"/>
      <c r="AA1928" s="113"/>
      <c r="AB1928" s="113"/>
      <c r="AC1928" s="113"/>
      <c r="AD1928" s="113"/>
      <c r="AE1928" s="112"/>
      <c r="AF1928" s="112"/>
      <c r="AG1928" s="112"/>
      <c r="AH1928" s="112"/>
      <c r="AI1928" s="112"/>
      <c r="AJ1928" s="112"/>
      <c r="AK1928" s="112"/>
      <c r="AL1928" s="112"/>
    </row>
    <row r="1929" spans="13:38" x14ac:dyDescent="0.35">
      <c r="M1929" s="112"/>
      <c r="N1929" s="112"/>
      <c r="O1929" s="112"/>
      <c r="P1929" s="112"/>
      <c r="Q1929" s="112"/>
      <c r="R1929" s="112"/>
      <c r="S1929" s="112"/>
      <c r="T1929" s="112"/>
      <c r="U1929" s="112"/>
      <c r="V1929" s="112"/>
      <c r="W1929" s="113"/>
      <c r="X1929" s="113"/>
      <c r="Y1929" s="113"/>
      <c r="Z1929" s="113"/>
      <c r="AA1929" s="113"/>
      <c r="AB1929" s="113"/>
      <c r="AC1929" s="113"/>
      <c r="AD1929" s="113"/>
      <c r="AE1929" s="112"/>
      <c r="AF1929" s="112"/>
      <c r="AG1929" s="112"/>
      <c r="AH1929" s="112"/>
      <c r="AI1929" s="112"/>
      <c r="AJ1929" s="112"/>
      <c r="AK1929" s="112"/>
      <c r="AL1929" s="112"/>
    </row>
    <row r="1930" spans="13:38" x14ac:dyDescent="0.35">
      <c r="M1930" s="112"/>
      <c r="N1930" s="112"/>
      <c r="O1930" s="112"/>
      <c r="P1930" s="112"/>
      <c r="Q1930" s="112"/>
      <c r="R1930" s="112"/>
      <c r="S1930" s="112"/>
      <c r="T1930" s="112"/>
      <c r="U1930" s="112"/>
      <c r="V1930" s="112"/>
      <c r="W1930" s="113"/>
      <c r="X1930" s="113"/>
      <c r="Y1930" s="113"/>
      <c r="Z1930" s="113"/>
      <c r="AA1930" s="113"/>
      <c r="AB1930" s="113"/>
      <c r="AC1930" s="113"/>
      <c r="AD1930" s="113"/>
      <c r="AE1930" s="112"/>
      <c r="AF1930" s="112"/>
      <c r="AG1930" s="112"/>
      <c r="AH1930" s="112"/>
      <c r="AI1930" s="112"/>
      <c r="AJ1930" s="112"/>
      <c r="AK1930" s="112"/>
      <c r="AL1930" s="112"/>
    </row>
    <row r="1931" spans="13:38" x14ac:dyDescent="0.35">
      <c r="M1931" s="112"/>
      <c r="N1931" s="112"/>
      <c r="O1931" s="112"/>
      <c r="P1931" s="112"/>
      <c r="Q1931" s="112"/>
      <c r="R1931" s="112"/>
      <c r="S1931" s="112"/>
      <c r="T1931" s="112"/>
      <c r="U1931" s="112"/>
      <c r="V1931" s="112"/>
      <c r="W1931" s="113"/>
      <c r="X1931" s="113"/>
      <c r="Y1931" s="113"/>
      <c r="Z1931" s="113"/>
      <c r="AA1931" s="113"/>
      <c r="AB1931" s="113"/>
      <c r="AC1931" s="113"/>
      <c r="AD1931" s="113"/>
      <c r="AE1931" s="112"/>
      <c r="AF1931" s="112"/>
      <c r="AG1931" s="112"/>
      <c r="AH1931" s="112"/>
      <c r="AI1931" s="112"/>
      <c r="AJ1931" s="112"/>
      <c r="AK1931" s="112"/>
      <c r="AL1931" s="112"/>
    </row>
    <row r="1932" spans="13:38" x14ac:dyDescent="0.35">
      <c r="M1932" s="112"/>
      <c r="N1932" s="112"/>
      <c r="O1932" s="112"/>
      <c r="P1932" s="112"/>
      <c r="Q1932" s="112"/>
      <c r="R1932" s="112"/>
      <c r="S1932" s="112"/>
      <c r="T1932" s="112"/>
      <c r="U1932" s="112"/>
      <c r="V1932" s="112"/>
      <c r="W1932" s="113"/>
      <c r="X1932" s="113"/>
      <c r="Y1932" s="113"/>
      <c r="Z1932" s="113"/>
      <c r="AA1932" s="113"/>
      <c r="AB1932" s="113"/>
      <c r="AC1932" s="113"/>
      <c r="AD1932" s="113"/>
      <c r="AE1932" s="112"/>
      <c r="AF1932" s="112"/>
      <c r="AG1932" s="112"/>
      <c r="AH1932" s="112"/>
      <c r="AI1932" s="112"/>
      <c r="AJ1932" s="112"/>
      <c r="AK1932" s="112"/>
      <c r="AL1932" s="112"/>
    </row>
    <row r="1933" spans="13:38" x14ac:dyDescent="0.35">
      <c r="M1933" s="112"/>
      <c r="N1933" s="112"/>
      <c r="O1933" s="112"/>
      <c r="P1933" s="112"/>
      <c r="Q1933" s="112"/>
      <c r="R1933" s="112"/>
      <c r="S1933" s="112"/>
      <c r="T1933" s="112"/>
      <c r="U1933" s="112"/>
      <c r="V1933" s="112"/>
      <c r="W1933" s="113"/>
      <c r="X1933" s="113"/>
      <c r="Y1933" s="113"/>
      <c r="Z1933" s="113"/>
      <c r="AA1933" s="113"/>
      <c r="AB1933" s="113"/>
      <c r="AC1933" s="113"/>
      <c r="AD1933" s="113"/>
      <c r="AE1933" s="112"/>
      <c r="AF1933" s="112"/>
      <c r="AG1933" s="112"/>
      <c r="AH1933" s="112"/>
      <c r="AI1933" s="112"/>
      <c r="AJ1933" s="112"/>
      <c r="AK1933" s="112"/>
      <c r="AL1933" s="112"/>
    </row>
    <row r="1934" spans="13:38" x14ac:dyDescent="0.35">
      <c r="M1934" s="112"/>
      <c r="N1934" s="112"/>
      <c r="O1934" s="112"/>
      <c r="P1934" s="112"/>
      <c r="Q1934" s="112"/>
      <c r="R1934" s="112"/>
      <c r="S1934" s="112"/>
      <c r="T1934" s="112"/>
      <c r="U1934" s="112"/>
      <c r="V1934" s="112"/>
      <c r="W1934" s="113"/>
      <c r="X1934" s="113"/>
      <c r="Y1934" s="113"/>
      <c r="Z1934" s="113"/>
      <c r="AA1934" s="113"/>
      <c r="AB1934" s="113"/>
      <c r="AC1934" s="113"/>
      <c r="AD1934" s="113"/>
      <c r="AE1934" s="112"/>
      <c r="AF1934" s="112"/>
      <c r="AG1934" s="112"/>
      <c r="AH1934" s="112"/>
      <c r="AI1934" s="112"/>
      <c r="AJ1934" s="112"/>
      <c r="AK1934" s="112"/>
      <c r="AL1934" s="112"/>
    </row>
    <row r="1935" spans="13:38" x14ac:dyDescent="0.35">
      <c r="M1935" s="112"/>
      <c r="N1935" s="112"/>
      <c r="O1935" s="112"/>
      <c r="P1935" s="112"/>
      <c r="Q1935" s="112"/>
      <c r="R1935" s="112"/>
      <c r="S1935" s="112"/>
      <c r="T1935" s="112"/>
      <c r="U1935" s="112"/>
      <c r="V1935" s="112"/>
      <c r="W1935" s="113"/>
      <c r="X1935" s="113"/>
      <c r="Y1935" s="113"/>
      <c r="Z1935" s="113"/>
      <c r="AA1935" s="113"/>
      <c r="AB1935" s="113"/>
      <c r="AC1935" s="113"/>
      <c r="AD1935" s="113"/>
      <c r="AE1935" s="112"/>
      <c r="AF1935" s="112"/>
      <c r="AG1935" s="112"/>
      <c r="AH1935" s="112"/>
      <c r="AI1935" s="112"/>
      <c r="AJ1935" s="112"/>
      <c r="AK1935" s="112"/>
      <c r="AL1935" s="112"/>
    </row>
    <row r="1936" spans="13:38" x14ac:dyDescent="0.35">
      <c r="M1936" s="112"/>
      <c r="N1936" s="112"/>
      <c r="O1936" s="112"/>
      <c r="P1936" s="112"/>
      <c r="Q1936" s="112"/>
      <c r="R1936" s="112"/>
      <c r="S1936" s="112"/>
      <c r="T1936" s="112"/>
      <c r="U1936" s="112"/>
      <c r="V1936" s="112"/>
      <c r="W1936" s="113"/>
      <c r="X1936" s="113"/>
      <c r="Y1936" s="113"/>
      <c r="Z1936" s="113"/>
      <c r="AA1936" s="113"/>
      <c r="AB1936" s="113"/>
      <c r="AC1936" s="113"/>
      <c r="AD1936" s="113"/>
      <c r="AE1936" s="112"/>
      <c r="AF1936" s="112"/>
      <c r="AG1936" s="112"/>
      <c r="AH1936" s="112"/>
      <c r="AI1936" s="112"/>
      <c r="AJ1936" s="112"/>
      <c r="AK1936" s="112"/>
      <c r="AL1936" s="112"/>
    </row>
    <row r="1937" spans="13:38" x14ac:dyDescent="0.35">
      <c r="M1937" s="112"/>
      <c r="N1937" s="112"/>
      <c r="O1937" s="112"/>
      <c r="P1937" s="112"/>
      <c r="Q1937" s="112"/>
      <c r="R1937" s="112"/>
      <c r="S1937" s="112"/>
      <c r="T1937" s="112"/>
      <c r="U1937" s="112"/>
      <c r="V1937" s="112"/>
      <c r="W1937" s="113"/>
      <c r="X1937" s="113"/>
      <c r="Y1937" s="113"/>
      <c r="Z1937" s="113"/>
      <c r="AA1937" s="113"/>
      <c r="AB1937" s="113"/>
      <c r="AC1937" s="113"/>
      <c r="AD1937" s="113"/>
      <c r="AE1937" s="112"/>
      <c r="AF1937" s="112"/>
      <c r="AG1937" s="112"/>
      <c r="AH1937" s="112"/>
      <c r="AI1937" s="112"/>
      <c r="AJ1937" s="112"/>
      <c r="AK1937" s="112"/>
      <c r="AL1937" s="112"/>
    </row>
    <row r="1938" spans="13:38" x14ac:dyDescent="0.35">
      <c r="M1938" s="112"/>
      <c r="N1938" s="112"/>
      <c r="O1938" s="112"/>
      <c r="P1938" s="112"/>
      <c r="Q1938" s="112"/>
      <c r="R1938" s="112"/>
      <c r="S1938" s="112"/>
      <c r="T1938" s="112"/>
      <c r="U1938" s="112"/>
      <c r="V1938" s="112"/>
      <c r="W1938" s="113"/>
      <c r="X1938" s="113"/>
      <c r="Y1938" s="113"/>
      <c r="Z1938" s="113"/>
      <c r="AA1938" s="113"/>
      <c r="AB1938" s="113"/>
      <c r="AC1938" s="113"/>
      <c r="AD1938" s="113"/>
      <c r="AE1938" s="112"/>
      <c r="AF1938" s="112"/>
      <c r="AG1938" s="112"/>
      <c r="AH1938" s="112"/>
      <c r="AI1938" s="112"/>
      <c r="AJ1938" s="112"/>
      <c r="AK1938" s="112"/>
      <c r="AL1938" s="112"/>
    </row>
    <row r="1939" spans="13:38" x14ac:dyDescent="0.35">
      <c r="M1939" s="112"/>
      <c r="N1939" s="112"/>
      <c r="O1939" s="112"/>
      <c r="P1939" s="112"/>
      <c r="Q1939" s="112"/>
      <c r="R1939" s="112"/>
      <c r="S1939" s="112"/>
      <c r="T1939" s="112"/>
      <c r="U1939" s="112"/>
      <c r="V1939" s="112"/>
      <c r="W1939" s="113"/>
      <c r="X1939" s="113"/>
      <c r="Y1939" s="113"/>
      <c r="Z1939" s="113"/>
      <c r="AA1939" s="113"/>
      <c r="AB1939" s="113"/>
      <c r="AC1939" s="113"/>
      <c r="AD1939" s="113"/>
      <c r="AE1939" s="112"/>
      <c r="AF1939" s="112"/>
      <c r="AG1939" s="112"/>
      <c r="AH1939" s="112"/>
      <c r="AI1939" s="112"/>
      <c r="AJ1939" s="112"/>
      <c r="AK1939" s="112"/>
      <c r="AL1939" s="112"/>
    </row>
    <row r="1940" spans="13:38" x14ac:dyDescent="0.35">
      <c r="M1940" s="112"/>
      <c r="N1940" s="112"/>
      <c r="O1940" s="112"/>
      <c r="P1940" s="112"/>
      <c r="Q1940" s="112"/>
      <c r="R1940" s="112"/>
      <c r="S1940" s="112"/>
      <c r="T1940" s="112"/>
      <c r="U1940" s="112"/>
      <c r="V1940" s="112"/>
      <c r="W1940" s="113"/>
      <c r="X1940" s="113"/>
      <c r="Y1940" s="113"/>
      <c r="Z1940" s="113"/>
      <c r="AA1940" s="113"/>
      <c r="AB1940" s="113"/>
      <c r="AC1940" s="113"/>
      <c r="AD1940" s="113"/>
      <c r="AE1940" s="112"/>
      <c r="AF1940" s="112"/>
      <c r="AG1940" s="112"/>
      <c r="AH1940" s="112"/>
      <c r="AI1940" s="112"/>
      <c r="AJ1940" s="112"/>
      <c r="AK1940" s="112"/>
      <c r="AL1940" s="112"/>
    </row>
    <row r="1941" spans="13:38" x14ac:dyDescent="0.35">
      <c r="M1941" s="112"/>
      <c r="N1941" s="112"/>
      <c r="O1941" s="112"/>
      <c r="P1941" s="112"/>
      <c r="Q1941" s="112"/>
      <c r="R1941" s="112"/>
      <c r="S1941" s="112"/>
      <c r="T1941" s="112"/>
      <c r="U1941" s="112"/>
      <c r="V1941" s="112"/>
      <c r="W1941" s="113"/>
      <c r="X1941" s="113"/>
      <c r="Y1941" s="113"/>
      <c r="Z1941" s="113"/>
      <c r="AA1941" s="113"/>
      <c r="AB1941" s="113"/>
      <c r="AC1941" s="113"/>
      <c r="AD1941" s="113"/>
      <c r="AE1941" s="112"/>
      <c r="AF1941" s="112"/>
      <c r="AG1941" s="112"/>
      <c r="AH1941" s="112"/>
      <c r="AI1941" s="112"/>
      <c r="AJ1941" s="112"/>
      <c r="AK1941" s="112"/>
      <c r="AL1941" s="112"/>
    </row>
    <row r="1942" spans="13:38" x14ac:dyDescent="0.35">
      <c r="M1942" s="112"/>
      <c r="N1942" s="112"/>
      <c r="O1942" s="112"/>
      <c r="P1942" s="112"/>
      <c r="Q1942" s="112"/>
      <c r="R1942" s="112"/>
      <c r="S1942" s="112"/>
      <c r="T1942" s="112"/>
      <c r="U1942" s="112"/>
      <c r="V1942" s="112"/>
      <c r="W1942" s="113"/>
      <c r="X1942" s="113"/>
      <c r="Y1942" s="113"/>
      <c r="Z1942" s="113"/>
      <c r="AA1942" s="113"/>
      <c r="AB1942" s="113"/>
      <c r="AC1942" s="113"/>
      <c r="AD1942" s="113"/>
      <c r="AE1942" s="112"/>
      <c r="AF1942" s="112"/>
      <c r="AG1942" s="112"/>
      <c r="AH1942" s="112"/>
      <c r="AI1942" s="112"/>
      <c r="AJ1942" s="112"/>
      <c r="AK1942" s="112"/>
      <c r="AL1942" s="112"/>
    </row>
    <row r="1943" spans="13:38" x14ac:dyDescent="0.35">
      <c r="M1943" s="112"/>
      <c r="N1943" s="112"/>
      <c r="O1943" s="112"/>
      <c r="P1943" s="112"/>
      <c r="Q1943" s="112"/>
      <c r="R1943" s="112"/>
      <c r="S1943" s="112"/>
      <c r="T1943" s="112"/>
      <c r="U1943" s="112"/>
      <c r="V1943" s="112"/>
      <c r="W1943" s="113"/>
      <c r="X1943" s="113"/>
      <c r="Y1943" s="113"/>
      <c r="Z1943" s="113"/>
      <c r="AA1943" s="113"/>
      <c r="AB1943" s="113"/>
      <c r="AC1943" s="113"/>
      <c r="AD1943" s="113"/>
      <c r="AE1943" s="112"/>
      <c r="AF1943" s="112"/>
      <c r="AG1943" s="112"/>
      <c r="AH1943" s="112"/>
      <c r="AI1943" s="112"/>
      <c r="AJ1943" s="112"/>
      <c r="AK1943" s="112"/>
      <c r="AL1943" s="112"/>
    </row>
    <row r="1944" spans="13:38" x14ac:dyDescent="0.35">
      <c r="M1944" s="112"/>
      <c r="N1944" s="112"/>
      <c r="O1944" s="112"/>
      <c r="P1944" s="112"/>
      <c r="Q1944" s="112"/>
      <c r="R1944" s="112"/>
      <c r="S1944" s="112"/>
      <c r="T1944" s="112"/>
      <c r="U1944" s="112"/>
      <c r="V1944" s="112"/>
      <c r="W1944" s="113"/>
      <c r="X1944" s="113"/>
      <c r="Y1944" s="113"/>
      <c r="Z1944" s="113"/>
      <c r="AA1944" s="113"/>
      <c r="AB1944" s="113"/>
      <c r="AC1944" s="113"/>
      <c r="AD1944" s="113"/>
      <c r="AE1944" s="112"/>
      <c r="AF1944" s="112"/>
      <c r="AG1944" s="112"/>
      <c r="AH1944" s="112"/>
      <c r="AI1944" s="112"/>
      <c r="AJ1944" s="112"/>
      <c r="AK1944" s="112"/>
      <c r="AL1944" s="112"/>
    </row>
    <row r="1945" spans="13:38" x14ac:dyDescent="0.35">
      <c r="M1945" s="112"/>
      <c r="N1945" s="112"/>
      <c r="O1945" s="112"/>
      <c r="P1945" s="112"/>
      <c r="Q1945" s="112"/>
      <c r="R1945" s="112"/>
      <c r="S1945" s="112"/>
      <c r="T1945" s="112"/>
      <c r="U1945" s="112"/>
      <c r="V1945" s="112"/>
      <c r="W1945" s="113"/>
      <c r="X1945" s="113"/>
      <c r="Y1945" s="113"/>
      <c r="Z1945" s="113"/>
      <c r="AA1945" s="113"/>
      <c r="AB1945" s="113"/>
      <c r="AC1945" s="113"/>
      <c r="AD1945" s="113"/>
      <c r="AE1945" s="112"/>
      <c r="AF1945" s="112"/>
      <c r="AG1945" s="112"/>
      <c r="AH1945" s="112"/>
      <c r="AI1945" s="112"/>
      <c r="AJ1945" s="112"/>
      <c r="AK1945" s="112"/>
      <c r="AL1945" s="112"/>
    </row>
    <row r="1946" spans="13:38" x14ac:dyDescent="0.35">
      <c r="M1946" s="112"/>
      <c r="N1946" s="112"/>
      <c r="O1946" s="112"/>
      <c r="P1946" s="112"/>
      <c r="Q1946" s="112"/>
      <c r="R1946" s="112"/>
      <c r="S1946" s="112"/>
      <c r="T1946" s="112"/>
      <c r="U1946" s="112"/>
      <c r="V1946" s="112"/>
      <c r="W1946" s="113"/>
      <c r="X1946" s="113"/>
      <c r="Y1946" s="113"/>
      <c r="Z1946" s="113"/>
      <c r="AA1946" s="113"/>
      <c r="AB1946" s="113"/>
      <c r="AC1946" s="113"/>
      <c r="AD1946" s="113"/>
      <c r="AE1946" s="112"/>
      <c r="AF1946" s="112"/>
      <c r="AG1946" s="112"/>
      <c r="AH1946" s="112"/>
      <c r="AI1946" s="112"/>
      <c r="AJ1946" s="112"/>
      <c r="AK1946" s="112"/>
      <c r="AL1946" s="112"/>
    </row>
    <row r="1947" spans="13:38" x14ac:dyDescent="0.35">
      <c r="M1947" s="112"/>
      <c r="N1947" s="112"/>
      <c r="O1947" s="112"/>
      <c r="P1947" s="112"/>
      <c r="Q1947" s="112"/>
      <c r="R1947" s="112"/>
      <c r="S1947" s="112"/>
      <c r="T1947" s="112"/>
      <c r="U1947" s="112"/>
      <c r="V1947" s="112"/>
      <c r="W1947" s="113"/>
      <c r="X1947" s="113"/>
      <c r="Y1947" s="113"/>
      <c r="Z1947" s="113"/>
      <c r="AA1947" s="113"/>
      <c r="AB1947" s="113"/>
      <c r="AC1947" s="113"/>
      <c r="AD1947" s="113"/>
      <c r="AE1947" s="112"/>
      <c r="AF1947" s="112"/>
      <c r="AG1947" s="112"/>
      <c r="AH1947" s="112"/>
      <c r="AI1947" s="112"/>
      <c r="AJ1947" s="112"/>
      <c r="AK1947" s="112"/>
      <c r="AL1947" s="112"/>
    </row>
    <row r="1948" spans="13:38" x14ac:dyDescent="0.35">
      <c r="M1948" s="112"/>
      <c r="N1948" s="112"/>
      <c r="O1948" s="112"/>
      <c r="P1948" s="112"/>
      <c r="Q1948" s="112"/>
      <c r="R1948" s="112"/>
      <c r="S1948" s="112"/>
      <c r="T1948" s="112"/>
      <c r="U1948" s="112"/>
      <c r="V1948" s="112"/>
      <c r="W1948" s="113"/>
      <c r="X1948" s="113"/>
      <c r="Y1948" s="113"/>
      <c r="Z1948" s="113"/>
      <c r="AA1948" s="113"/>
      <c r="AB1948" s="113"/>
      <c r="AC1948" s="113"/>
      <c r="AD1948" s="113"/>
      <c r="AE1948" s="112"/>
      <c r="AF1948" s="112"/>
      <c r="AG1948" s="112"/>
      <c r="AH1948" s="112"/>
      <c r="AI1948" s="112"/>
      <c r="AJ1948" s="112"/>
      <c r="AK1948" s="112"/>
      <c r="AL1948" s="112"/>
    </row>
    <row r="1949" spans="13:38" x14ac:dyDescent="0.35">
      <c r="M1949" s="112"/>
      <c r="N1949" s="112"/>
      <c r="O1949" s="112"/>
      <c r="P1949" s="112"/>
      <c r="Q1949" s="112"/>
      <c r="R1949" s="112"/>
      <c r="S1949" s="112"/>
      <c r="T1949" s="112"/>
      <c r="U1949" s="112"/>
      <c r="V1949" s="112"/>
      <c r="W1949" s="113"/>
      <c r="X1949" s="113"/>
      <c r="Y1949" s="113"/>
      <c r="Z1949" s="113"/>
      <c r="AA1949" s="113"/>
      <c r="AB1949" s="113"/>
      <c r="AC1949" s="113"/>
      <c r="AD1949" s="113"/>
      <c r="AE1949" s="112"/>
      <c r="AF1949" s="112"/>
      <c r="AG1949" s="112"/>
      <c r="AH1949" s="112"/>
      <c r="AI1949" s="112"/>
      <c r="AJ1949" s="112"/>
      <c r="AK1949" s="112"/>
      <c r="AL1949" s="112"/>
    </row>
    <row r="1950" spans="13:38" x14ac:dyDescent="0.35">
      <c r="M1950" s="112"/>
      <c r="N1950" s="112"/>
      <c r="O1950" s="112"/>
      <c r="P1950" s="112"/>
      <c r="Q1950" s="112"/>
      <c r="R1950" s="112"/>
      <c r="S1950" s="112"/>
      <c r="T1950" s="112"/>
      <c r="U1950" s="112"/>
      <c r="V1950" s="112"/>
      <c r="W1950" s="113"/>
      <c r="X1950" s="113"/>
      <c r="Y1950" s="113"/>
      <c r="Z1950" s="113"/>
      <c r="AA1950" s="113"/>
      <c r="AB1950" s="113"/>
      <c r="AC1950" s="113"/>
      <c r="AD1950" s="113"/>
      <c r="AE1950" s="112"/>
      <c r="AF1950" s="112"/>
      <c r="AG1950" s="112"/>
      <c r="AH1950" s="112"/>
      <c r="AI1950" s="112"/>
      <c r="AJ1950" s="112"/>
      <c r="AK1950" s="112"/>
      <c r="AL1950" s="112"/>
    </row>
    <row r="1951" spans="13:38" x14ac:dyDescent="0.35">
      <c r="M1951" s="112"/>
      <c r="N1951" s="112"/>
      <c r="O1951" s="112"/>
      <c r="P1951" s="112"/>
      <c r="Q1951" s="112"/>
      <c r="R1951" s="112"/>
      <c r="S1951" s="112"/>
      <c r="T1951" s="112"/>
      <c r="U1951" s="112"/>
      <c r="V1951" s="112"/>
      <c r="W1951" s="113"/>
      <c r="X1951" s="113"/>
      <c r="Y1951" s="113"/>
      <c r="Z1951" s="113"/>
      <c r="AA1951" s="113"/>
      <c r="AB1951" s="113"/>
      <c r="AC1951" s="113"/>
      <c r="AD1951" s="113"/>
      <c r="AE1951" s="112"/>
      <c r="AF1951" s="112"/>
      <c r="AG1951" s="112"/>
      <c r="AH1951" s="112"/>
      <c r="AI1951" s="112"/>
      <c r="AJ1951" s="112"/>
      <c r="AK1951" s="112"/>
      <c r="AL1951" s="112"/>
    </row>
    <row r="1952" spans="13:38" x14ac:dyDescent="0.35">
      <c r="M1952" s="112"/>
      <c r="N1952" s="112"/>
      <c r="O1952" s="112"/>
      <c r="P1952" s="112"/>
      <c r="Q1952" s="112"/>
      <c r="R1952" s="112"/>
      <c r="S1952" s="112"/>
      <c r="T1952" s="112"/>
      <c r="U1952" s="112"/>
      <c r="V1952" s="112"/>
      <c r="W1952" s="113"/>
      <c r="X1952" s="113"/>
      <c r="Y1952" s="113"/>
      <c r="Z1952" s="113"/>
      <c r="AA1952" s="113"/>
      <c r="AB1952" s="113"/>
      <c r="AC1952" s="113"/>
      <c r="AD1952" s="113"/>
      <c r="AE1952" s="112"/>
      <c r="AF1952" s="112"/>
      <c r="AG1952" s="112"/>
      <c r="AH1952" s="112"/>
      <c r="AI1952" s="112"/>
      <c r="AJ1952" s="112"/>
      <c r="AK1952" s="112"/>
      <c r="AL1952" s="112"/>
    </row>
    <row r="1953" spans="13:38" x14ac:dyDescent="0.35">
      <c r="M1953" s="112"/>
      <c r="N1953" s="112"/>
      <c r="O1953" s="112"/>
      <c r="P1953" s="112"/>
      <c r="Q1953" s="112"/>
      <c r="R1953" s="112"/>
      <c r="S1953" s="112"/>
      <c r="T1953" s="112"/>
      <c r="U1953" s="112"/>
      <c r="V1953" s="112"/>
      <c r="W1953" s="113"/>
      <c r="X1953" s="113"/>
      <c r="Y1953" s="113"/>
      <c r="Z1953" s="113"/>
      <c r="AA1953" s="113"/>
      <c r="AB1953" s="113"/>
      <c r="AC1953" s="113"/>
      <c r="AD1953" s="113"/>
      <c r="AE1953" s="112"/>
      <c r="AF1953" s="112"/>
      <c r="AG1953" s="112"/>
      <c r="AH1953" s="112"/>
      <c r="AI1953" s="112"/>
      <c r="AJ1953" s="112"/>
      <c r="AK1953" s="112"/>
      <c r="AL1953" s="112"/>
    </row>
    <row r="1954" spans="13:38" x14ac:dyDescent="0.35">
      <c r="M1954" s="112"/>
      <c r="N1954" s="112"/>
      <c r="O1954" s="112"/>
      <c r="P1954" s="112"/>
      <c r="Q1954" s="112"/>
      <c r="R1954" s="112"/>
      <c r="S1954" s="112"/>
      <c r="T1954" s="112"/>
      <c r="U1954" s="112"/>
      <c r="V1954" s="112"/>
      <c r="W1954" s="113"/>
      <c r="X1954" s="113"/>
      <c r="Y1954" s="113"/>
      <c r="Z1954" s="113"/>
      <c r="AA1954" s="113"/>
      <c r="AB1954" s="113"/>
      <c r="AC1954" s="113"/>
      <c r="AD1954" s="113"/>
      <c r="AE1954" s="112"/>
      <c r="AF1954" s="112"/>
      <c r="AG1954" s="112"/>
      <c r="AH1954" s="112"/>
      <c r="AI1954" s="112"/>
      <c r="AJ1954" s="112"/>
      <c r="AK1954" s="112"/>
      <c r="AL1954" s="112"/>
    </row>
    <row r="1955" spans="13:38" x14ac:dyDescent="0.35">
      <c r="M1955" s="112"/>
      <c r="N1955" s="112"/>
      <c r="O1955" s="112"/>
      <c r="P1955" s="112"/>
      <c r="Q1955" s="112"/>
      <c r="R1955" s="112"/>
      <c r="S1955" s="112"/>
      <c r="T1955" s="112"/>
      <c r="U1955" s="112"/>
      <c r="V1955" s="112"/>
      <c r="W1955" s="113"/>
      <c r="X1955" s="113"/>
      <c r="Y1955" s="113"/>
      <c r="Z1955" s="113"/>
      <c r="AA1955" s="113"/>
      <c r="AB1955" s="113"/>
      <c r="AC1955" s="113"/>
      <c r="AD1955" s="113"/>
      <c r="AE1955" s="112"/>
      <c r="AF1955" s="112"/>
      <c r="AG1955" s="112"/>
      <c r="AH1955" s="112"/>
      <c r="AI1955" s="112"/>
      <c r="AJ1955" s="112"/>
      <c r="AK1955" s="112"/>
      <c r="AL1955" s="112"/>
    </row>
    <row r="1956" spans="13:38" x14ac:dyDescent="0.35">
      <c r="M1956" s="112"/>
      <c r="N1956" s="112"/>
      <c r="O1956" s="112"/>
      <c r="P1956" s="112"/>
      <c r="Q1956" s="112"/>
      <c r="R1956" s="112"/>
      <c r="S1956" s="112"/>
      <c r="T1956" s="112"/>
      <c r="U1956" s="112"/>
      <c r="V1956" s="112"/>
      <c r="W1956" s="113"/>
      <c r="X1956" s="113"/>
      <c r="Y1956" s="113"/>
      <c r="Z1956" s="113"/>
      <c r="AA1956" s="113"/>
      <c r="AB1956" s="113"/>
      <c r="AC1956" s="113"/>
      <c r="AD1956" s="113"/>
      <c r="AE1956" s="112"/>
      <c r="AF1956" s="112"/>
      <c r="AG1956" s="112"/>
      <c r="AH1956" s="112"/>
      <c r="AI1956" s="112"/>
      <c r="AJ1956" s="112"/>
      <c r="AK1956" s="112"/>
      <c r="AL1956" s="112"/>
    </row>
    <row r="1957" spans="13:38" x14ac:dyDescent="0.35">
      <c r="M1957" s="112"/>
      <c r="N1957" s="112"/>
      <c r="O1957" s="112"/>
      <c r="P1957" s="112"/>
      <c r="Q1957" s="112"/>
      <c r="R1957" s="112"/>
      <c r="S1957" s="112"/>
      <c r="T1957" s="112"/>
      <c r="U1957" s="112"/>
      <c r="V1957" s="112"/>
      <c r="W1957" s="113"/>
      <c r="X1957" s="113"/>
      <c r="Y1957" s="113"/>
      <c r="Z1957" s="113"/>
      <c r="AA1957" s="113"/>
      <c r="AB1957" s="113"/>
      <c r="AC1957" s="113"/>
      <c r="AD1957" s="113"/>
      <c r="AE1957" s="112"/>
      <c r="AF1957" s="112"/>
      <c r="AG1957" s="112"/>
      <c r="AH1957" s="112"/>
      <c r="AI1957" s="112"/>
      <c r="AJ1957" s="112"/>
      <c r="AK1957" s="112"/>
      <c r="AL1957" s="112"/>
    </row>
    <row r="1958" spans="13:38" x14ac:dyDescent="0.35">
      <c r="M1958" s="112"/>
      <c r="N1958" s="112"/>
      <c r="O1958" s="112"/>
      <c r="P1958" s="112"/>
      <c r="Q1958" s="112"/>
      <c r="R1958" s="112"/>
      <c r="S1958" s="112"/>
      <c r="T1958" s="112"/>
      <c r="U1958" s="112"/>
      <c r="V1958" s="112"/>
      <c r="W1958" s="113"/>
      <c r="X1958" s="113"/>
      <c r="Y1958" s="113"/>
      <c r="Z1958" s="113"/>
      <c r="AA1958" s="113"/>
      <c r="AB1958" s="113"/>
      <c r="AC1958" s="113"/>
      <c r="AD1958" s="113"/>
      <c r="AE1958" s="112"/>
      <c r="AF1958" s="112"/>
      <c r="AG1958" s="112"/>
      <c r="AH1958" s="112"/>
      <c r="AI1958" s="112"/>
      <c r="AJ1958" s="112"/>
      <c r="AK1958" s="112"/>
      <c r="AL1958" s="112"/>
    </row>
    <row r="1959" spans="13:38" x14ac:dyDescent="0.35">
      <c r="M1959" s="112"/>
      <c r="N1959" s="112"/>
      <c r="O1959" s="112"/>
      <c r="P1959" s="112"/>
      <c r="Q1959" s="112"/>
      <c r="R1959" s="112"/>
      <c r="S1959" s="112"/>
      <c r="T1959" s="112"/>
      <c r="U1959" s="112"/>
      <c r="V1959" s="112"/>
      <c r="W1959" s="113"/>
      <c r="X1959" s="113"/>
      <c r="Y1959" s="113"/>
      <c r="Z1959" s="113"/>
      <c r="AA1959" s="113"/>
      <c r="AB1959" s="113"/>
      <c r="AC1959" s="113"/>
      <c r="AD1959" s="113"/>
      <c r="AE1959" s="112"/>
      <c r="AF1959" s="112"/>
      <c r="AG1959" s="112"/>
      <c r="AH1959" s="112"/>
      <c r="AI1959" s="112"/>
      <c r="AJ1959" s="112"/>
      <c r="AK1959" s="112"/>
      <c r="AL1959" s="112"/>
    </row>
    <row r="1960" spans="13:38" x14ac:dyDescent="0.35">
      <c r="M1960" s="112"/>
      <c r="N1960" s="112"/>
      <c r="O1960" s="112"/>
      <c r="P1960" s="112"/>
      <c r="Q1960" s="112"/>
      <c r="R1960" s="112"/>
      <c r="S1960" s="112"/>
      <c r="T1960" s="112"/>
      <c r="U1960" s="112"/>
      <c r="V1960" s="112"/>
      <c r="W1960" s="113"/>
      <c r="X1960" s="113"/>
      <c r="Y1960" s="113"/>
      <c r="Z1960" s="113"/>
      <c r="AA1960" s="113"/>
      <c r="AB1960" s="113"/>
      <c r="AC1960" s="113"/>
      <c r="AD1960" s="113"/>
      <c r="AE1960" s="112"/>
      <c r="AF1960" s="112"/>
      <c r="AG1960" s="112"/>
      <c r="AH1960" s="112"/>
      <c r="AI1960" s="112"/>
      <c r="AJ1960" s="112"/>
      <c r="AK1960" s="112"/>
      <c r="AL1960" s="112"/>
    </row>
    <row r="1961" spans="13:38" x14ac:dyDescent="0.35">
      <c r="M1961" s="112"/>
      <c r="N1961" s="112"/>
      <c r="O1961" s="112"/>
      <c r="P1961" s="112"/>
      <c r="Q1961" s="112"/>
      <c r="R1961" s="112"/>
      <c r="S1961" s="112"/>
      <c r="T1961" s="112"/>
      <c r="U1961" s="112"/>
      <c r="V1961" s="112"/>
      <c r="W1961" s="113"/>
      <c r="X1961" s="113"/>
      <c r="Y1961" s="113"/>
      <c r="Z1961" s="113"/>
      <c r="AA1961" s="113"/>
      <c r="AB1961" s="113"/>
      <c r="AC1961" s="113"/>
      <c r="AD1961" s="113"/>
      <c r="AE1961" s="112"/>
      <c r="AF1961" s="112"/>
      <c r="AG1961" s="112"/>
      <c r="AH1961" s="112"/>
      <c r="AI1961" s="112"/>
      <c r="AJ1961" s="112"/>
      <c r="AK1961" s="112"/>
      <c r="AL1961" s="112"/>
    </row>
    <row r="1962" spans="13:38" x14ac:dyDescent="0.35">
      <c r="M1962" s="112"/>
      <c r="N1962" s="112"/>
      <c r="O1962" s="112"/>
      <c r="P1962" s="112"/>
      <c r="Q1962" s="112"/>
      <c r="R1962" s="112"/>
      <c r="S1962" s="112"/>
      <c r="T1962" s="112"/>
      <c r="U1962" s="112"/>
      <c r="V1962" s="112"/>
      <c r="W1962" s="113"/>
      <c r="X1962" s="113"/>
      <c r="Y1962" s="113"/>
      <c r="Z1962" s="113"/>
      <c r="AA1962" s="113"/>
      <c r="AB1962" s="113"/>
      <c r="AC1962" s="113"/>
      <c r="AD1962" s="113"/>
      <c r="AE1962" s="112"/>
      <c r="AF1962" s="112"/>
      <c r="AG1962" s="112"/>
      <c r="AH1962" s="112"/>
      <c r="AI1962" s="112"/>
      <c r="AJ1962" s="112"/>
      <c r="AK1962" s="112"/>
      <c r="AL1962" s="112"/>
    </row>
    <row r="1963" spans="13:38" x14ac:dyDescent="0.35">
      <c r="M1963" s="112"/>
      <c r="N1963" s="112"/>
      <c r="O1963" s="112"/>
      <c r="P1963" s="112"/>
      <c r="Q1963" s="112"/>
      <c r="R1963" s="112"/>
      <c r="S1963" s="112"/>
      <c r="T1963" s="112"/>
      <c r="U1963" s="112"/>
      <c r="V1963" s="112"/>
      <c r="W1963" s="113"/>
      <c r="X1963" s="113"/>
      <c r="Y1963" s="113"/>
      <c r="Z1963" s="113"/>
      <c r="AA1963" s="113"/>
      <c r="AB1963" s="113"/>
      <c r="AC1963" s="113"/>
      <c r="AD1963" s="113"/>
      <c r="AE1963" s="112"/>
      <c r="AF1963" s="112"/>
      <c r="AG1963" s="112"/>
      <c r="AH1963" s="112"/>
      <c r="AI1963" s="112"/>
      <c r="AJ1963" s="112"/>
      <c r="AK1963" s="112"/>
      <c r="AL1963" s="112"/>
    </row>
    <row r="1964" spans="13:38" x14ac:dyDescent="0.35">
      <c r="M1964" s="112"/>
      <c r="N1964" s="112"/>
      <c r="O1964" s="112"/>
      <c r="P1964" s="112"/>
      <c r="Q1964" s="112"/>
      <c r="R1964" s="112"/>
      <c r="S1964" s="112"/>
      <c r="T1964" s="112"/>
      <c r="U1964" s="112"/>
      <c r="V1964" s="112"/>
      <c r="W1964" s="113"/>
      <c r="X1964" s="113"/>
      <c r="Y1964" s="113"/>
      <c r="Z1964" s="113"/>
      <c r="AA1964" s="113"/>
      <c r="AB1964" s="113"/>
      <c r="AC1964" s="113"/>
      <c r="AD1964" s="113"/>
      <c r="AE1964" s="112"/>
      <c r="AF1964" s="112"/>
      <c r="AG1964" s="112"/>
      <c r="AH1964" s="112"/>
      <c r="AI1964" s="112"/>
      <c r="AJ1964" s="112"/>
      <c r="AK1964" s="112"/>
      <c r="AL1964" s="112"/>
    </row>
    <row r="1965" spans="13:38" x14ac:dyDescent="0.35">
      <c r="M1965" s="112"/>
      <c r="N1965" s="112"/>
      <c r="O1965" s="112"/>
      <c r="P1965" s="112"/>
      <c r="Q1965" s="112"/>
      <c r="R1965" s="112"/>
      <c r="S1965" s="112"/>
      <c r="T1965" s="112"/>
      <c r="U1965" s="112"/>
      <c r="V1965" s="112"/>
      <c r="W1965" s="113"/>
      <c r="X1965" s="113"/>
      <c r="Y1965" s="113"/>
      <c r="Z1965" s="113"/>
      <c r="AA1965" s="113"/>
      <c r="AB1965" s="113"/>
      <c r="AC1965" s="113"/>
      <c r="AD1965" s="113"/>
      <c r="AE1965" s="112"/>
      <c r="AF1965" s="112"/>
      <c r="AG1965" s="112"/>
      <c r="AH1965" s="112"/>
      <c r="AI1965" s="112"/>
      <c r="AJ1965" s="112"/>
      <c r="AK1965" s="112"/>
      <c r="AL1965" s="112"/>
    </row>
    <row r="1966" spans="13:38" x14ac:dyDescent="0.35">
      <c r="M1966" s="112"/>
      <c r="N1966" s="112"/>
      <c r="O1966" s="112"/>
      <c r="P1966" s="112"/>
      <c r="Q1966" s="112"/>
      <c r="R1966" s="112"/>
      <c r="S1966" s="112"/>
      <c r="T1966" s="112"/>
      <c r="U1966" s="112"/>
      <c r="V1966" s="112"/>
      <c r="W1966" s="113"/>
      <c r="X1966" s="113"/>
      <c r="Y1966" s="113"/>
      <c r="Z1966" s="113"/>
      <c r="AA1966" s="113"/>
      <c r="AB1966" s="113"/>
      <c r="AC1966" s="113"/>
      <c r="AD1966" s="113"/>
      <c r="AE1966" s="112"/>
      <c r="AF1966" s="112"/>
      <c r="AG1966" s="112"/>
      <c r="AH1966" s="112"/>
      <c r="AI1966" s="112"/>
      <c r="AJ1966" s="112"/>
      <c r="AK1966" s="112"/>
      <c r="AL1966" s="112"/>
    </row>
    <row r="1967" spans="13:38" x14ac:dyDescent="0.35">
      <c r="M1967" s="112"/>
      <c r="N1967" s="112"/>
      <c r="O1967" s="112"/>
      <c r="P1967" s="112"/>
      <c r="Q1967" s="112"/>
      <c r="R1967" s="112"/>
      <c r="S1967" s="112"/>
      <c r="T1967" s="112"/>
      <c r="U1967" s="112"/>
      <c r="V1967" s="112"/>
      <c r="W1967" s="113"/>
      <c r="X1967" s="113"/>
      <c r="Y1967" s="113"/>
      <c r="Z1967" s="113"/>
      <c r="AA1967" s="113"/>
      <c r="AB1967" s="113"/>
      <c r="AC1967" s="113"/>
      <c r="AD1967" s="113"/>
      <c r="AE1967" s="112"/>
      <c r="AF1967" s="112"/>
      <c r="AG1967" s="112"/>
      <c r="AH1967" s="112"/>
      <c r="AI1967" s="112"/>
      <c r="AJ1967" s="112"/>
      <c r="AK1967" s="112"/>
      <c r="AL1967" s="112"/>
    </row>
    <row r="1968" spans="13:38" x14ac:dyDescent="0.35">
      <c r="M1968" s="112"/>
      <c r="N1968" s="112"/>
      <c r="O1968" s="112"/>
      <c r="P1968" s="112"/>
      <c r="Q1968" s="112"/>
      <c r="R1968" s="112"/>
      <c r="S1968" s="112"/>
      <c r="T1968" s="112"/>
      <c r="U1968" s="112"/>
      <c r="V1968" s="112"/>
      <c r="W1968" s="113"/>
      <c r="X1968" s="113"/>
      <c r="Y1968" s="113"/>
      <c r="Z1968" s="113"/>
      <c r="AA1968" s="113"/>
      <c r="AB1968" s="113"/>
      <c r="AC1968" s="113"/>
      <c r="AD1968" s="113"/>
      <c r="AE1968" s="112"/>
      <c r="AF1968" s="112"/>
      <c r="AG1968" s="112"/>
      <c r="AH1968" s="112"/>
      <c r="AI1968" s="112"/>
      <c r="AJ1968" s="112"/>
      <c r="AK1968" s="112"/>
      <c r="AL1968" s="112"/>
    </row>
    <row r="1969" spans="13:38" x14ac:dyDescent="0.35">
      <c r="M1969" s="112"/>
      <c r="N1969" s="112"/>
      <c r="O1969" s="112"/>
      <c r="P1969" s="112"/>
      <c r="Q1969" s="112"/>
      <c r="R1969" s="112"/>
      <c r="S1969" s="112"/>
      <c r="T1969" s="112"/>
      <c r="U1969" s="112"/>
      <c r="V1969" s="112"/>
      <c r="W1969" s="113"/>
      <c r="X1969" s="113"/>
      <c r="Y1969" s="113"/>
      <c r="Z1969" s="113"/>
      <c r="AA1969" s="113"/>
      <c r="AB1969" s="113"/>
      <c r="AC1969" s="113"/>
      <c r="AD1969" s="113"/>
      <c r="AE1969" s="112"/>
      <c r="AF1969" s="112"/>
      <c r="AG1969" s="112"/>
      <c r="AH1969" s="112"/>
      <c r="AI1969" s="112"/>
      <c r="AJ1969" s="112"/>
      <c r="AK1969" s="112"/>
      <c r="AL1969" s="112"/>
    </row>
    <row r="1970" spans="13:38" x14ac:dyDescent="0.35">
      <c r="M1970" s="112"/>
      <c r="N1970" s="112"/>
      <c r="O1970" s="112"/>
      <c r="P1970" s="112"/>
      <c r="Q1970" s="112"/>
      <c r="R1970" s="112"/>
      <c r="S1970" s="112"/>
      <c r="T1970" s="112"/>
      <c r="U1970" s="112"/>
      <c r="V1970" s="112"/>
      <c r="W1970" s="113"/>
      <c r="X1970" s="113"/>
      <c r="Y1970" s="113"/>
      <c r="Z1970" s="113"/>
      <c r="AA1970" s="113"/>
      <c r="AB1970" s="113"/>
      <c r="AC1970" s="113"/>
      <c r="AD1970" s="113"/>
      <c r="AE1970" s="112"/>
      <c r="AF1970" s="112"/>
      <c r="AG1970" s="112"/>
      <c r="AH1970" s="112"/>
      <c r="AI1970" s="112"/>
      <c r="AJ1970" s="112"/>
      <c r="AK1970" s="112"/>
      <c r="AL1970" s="112"/>
    </row>
    <row r="1971" spans="13:38" x14ac:dyDescent="0.35">
      <c r="M1971" s="112"/>
      <c r="N1971" s="112"/>
      <c r="O1971" s="112"/>
      <c r="P1971" s="112"/>
      <c r="Q1971" s="112"/>
      <c r="R1971" s="112"/>
      <c r="S1971" s="112"/>
      <c r="T1971" s="112"/>
      <c r="U1971" s="112"/>
      <c r="V1971" s="112"/>
      <c r="W1971" s="113"/>
      <c r="X1971" s="113"/>
      <c r="Y1971" s="113"/>
      <c r="Z1971" s="113"/>
      <c r="AA1971" s="113"/>
      <c r="AB1971" s="113"/>
      <c r="AC1971" s="113"/>
      <c r="AD1971" s="113"/>
      <c r="AE1971" s="112"/>
      <c r="AF1971" s="112"/>
      <c r="AG1971" s="112"/>
      <c r="AH1971" s="112"/>
      <c r="AI1971" s="112"/>
      <c r="AJ1971" s="112"/>
      <c r="AK1971" s="112"/>
      <c r="AL1971" s="112"/>
    </row>
    <row r="1972" spans="13:38" x14ac:dyDescent="0.35">
      <c r="M1972" s="112"/>
      <c r="N1972" s="112"/>
      <c r="O1972" s="112"/>
      <c r="P1972" s="112"/>
      <c r="Q1972" s="112"/>
      <c r="R1972" s="112"/>
      <c r="S1972" s="112"/>
      <c r="T1972" s="112"/>
      <c r="U1972" s="112"/>
      <c r="V1972" s="112"/>
      <c r="W1972" s="113"/>
      <c r="X1972" s="113"/>
      <c r="Y1972" s="113"/>
      <c r="Z1972" s="113"/>
      <c r="AA1972" s="113"/>
      <c r="AB1972" s="113"/>
      <c r="AC1972" s="113"/>
      <c r="AD1972" s="113"/>
      <c r="AE1972" s="112"/>
      <c r="AF1972" s="112"/>
      <c r="AG1972" s="112"/>
      <c r="AH1972" s="112"/>
      <c r="AI1972" s="112"/>
      <c r="AJ1972" s="112"/>
      <c r="AK1972" s="112"/>
      <c r="AL1972" s="112"/>
    </row>
    <row r="1973" spans="13:38" x14ac:dyDescent="0.35">
      <c r="M1973" s="112"/>
      <c r="N1973" s="112"/>
      <c r="O1973" s="112"/>
      <c r="P1973" s="112"/>
      <c r="Q1973" s="112"/>
      <c r="R1973" s="112"/>
      <c r="S1973" s="112"/>
      <c r="T1973" s="112"/>
      <c r="U1973" s="112"/>
      <c r="V1973" s="112"/>
      <c r="W1973" s="113"/>
      <c r="X1973" s="113"/>
      <c r="Y1973" s="113"/>
      <c r="Z1973" s="113"/>
      <c r="AA1973" s="113"/>
      <c r="AB1973" s="113"/>
      <c r="AC1973" s="113"/>
      <c r="AD1973" s="113"/>
      <c r="AE1973" s="112"/>
      <c r="AF1973" s="112"/>
      <c r="AG1973" s="112"/>
      <c r="AH1973" s="112"/>
      <c r="AI1973" s="112"/>
      <c r="AJ1973" s="112"/>
      <c r="AK1973" s="112"/>
      <c r="AL1973" s="112"/>
    </row>
    <row r="1974" spans="13:38" x14ac:dyDescent="0.35">
      <c r="M1974" s="112"/>
      <c r="N1974" s="112"/>
      <c r="O1974" s="112"/>
      <c r="P1974" s="112"/>
      <c r="Q1974" s="112"/>
      <c r="R1974" s="112"/>
      <c r="S1974" s="112"/>
      <c r="T1974" s="112"/>
      <c r="U1974" s="112"/>
      <c r="V1974" s="112"/>
      <c r="W1974" s="113"/>
      <c r="X1974" s="113"/>
      <c r="Y1974" s="113"/>
      <c r="Z1974" s="113"/>
      <c r="AA1974" s="113"/>
      <c r="AB1974" s="113"/>
      <c r="AC1974" s="113"/>
      <c r="AD1974" s="113"/>
      <c r="AE1974" s="112"/>
      <c r="AF1974" s="112"/>
      <c r="AG1974" s="112"/>
      <c r="AH1974" s="112"/>
      <c r="AI1974" s="112"/>
      <c r="AJ1974" s="112"/>
      <c r="AK1974" s="112"/>
      <c r="AL1974" s="112"/>
    </row>
    <row r="1975" spans="13:38" x14ac:dyDescent="0.35">
      <c r="M1975" s="112"/>
      <c r="N1975" s="112"/>
      <c r="O1975" s="112"/>
      <c r="P1975" s="112"/>
      <c r="Q1975" s="112"/>
      <c r="R1975" s="112"/>
      <c r="S1975" s="112"/>
      <c r="T1975" s="112"/>
      <c r="U1975" s="112"/>
      <c r="V1975" s="112"/>
      <c r="W1975" s="113"/>
      <c r="X1975" s="113"/>
      <c r="Y1975" s="113"/>
      <c r="Z1975" s="113"/>
      <c r="AA1975" s="113"/>
      <c r="AB1975" s="113"/>
      <c r="AC1975" s="113"/>
      <c r="AD1975" s="113"/>
      <c r="AE1975" s="112"/>
      <c r="AF1975" s="112"/>
      <c r="AG1975" s="112"/>
      <c r="AH1975" s="112"/>
      <c r="AI1975" s="112"/>
      <c r="AJ1975" s="112"/>
      <c r="AK1975" s="112"/>
      <c r="AL1975" s="112"/>
    </row>
    <row r="1976" spans="13:38" x14ac:dyDescent="0.35">
      <c r="M1976" s="112"/>
      <c r="N1976" s="112"/>
      <c r="O1976" s="112"/>
      <c r="P1976" s="112"/>
      <c r="Q1976" s="112"/>
      <c r="R1976" s="112"/>
      <c r="S1976" s="112"/>
      <c r="T1976" s="112"/>
      <c r="U1976" s="112"/>
      <c r="V1976" s="112"/>
      <c r="W1976" s="113"/>
      <c r="X1976" s="113"/>
      <c r="Y1976" s="113"/>
      <c r="Z1976" s="113"/>
      <c r="AA1976" s="113"/>
      <c r="AB1976" s="113"/>
      <c r="AC1976" s="113"/>
      <c r="AD1976" s="113"/>
      <c r="AE1976" s="112"/>
      <c r="AF1976" s="112"/>
      <c r="AG1976" s="112"/>
      <c r="AH1976" s="112"/>
      <c r="AI1976" s="112"/>
      <c r="AJ1976" s="112"/>
      <c r="AK1976" s="112"/>
      <c r="AL1976" s="112"/>
    </row>
    <row r="1977" spans="13:38" x14ac:dyDescent="0.35">
      <c r="M1977" s="112"/>
      <c r="N1977" s="112"/>
      <c r="O1977" s="112"/>
      <c r="P1977" s="112"/>
      <c r="Q1977" s="112"/>
      <c r="R1977" s="112"/>
      <c r="S1977" s="112"/>
      <c r="T1977" s="112"/>
      <c r="U1977" s="112"/>
      <c r="V1977" s="112"/>
      <c r="W1977" s="113"/>
      <c r="X1977" s="113"/>
      <c r="Y1977" s="113"/>
      <c r="Z1977" s="113"/>
      <c r="AA1977" s="113"/>
      <c r="AB1977" s="113"/>
      <c r="AC1977" s="113"/>
      <c r="AD1977" s="113"/>
      <c r="AE1977" s="112"/>
      <c r="AF1977" s="112"/>
      <c r="AG1977" s="112"/>
      <c r="AH1977" s="112"/>
      <c r="AI1977" s="112"/>
      <c r="AJ1977" s="112"/>
      <c r="AK1977" s="112"/>
      <c r="AL1977" s="112"/>
    </row>
    <row r="1978" spans="13:38" x14ac:dyDescent="0.35">
      <c r="M1978" s="112"/>
      <c r="N1978" s="112"/>
      <c r="O1978" s="112"/>
      <c r="P1978" s="112"/>
      <c r="Q1978" s="112"/>
      <c r="R1978" s="112"/>
      <c r="S1978" s="112"/>
      <c r="T1978" s="112"/>
      <c r="U1978" s="112"/>
      <c r="V1978" s="112"/>
      <c r="W1978" s="113"/>
      <c r="X1978" s="113"/>
      <c r="Y1978" s="113"/>
      <c r="Z1978" s="113"/>
      <c r="AA1978" s="113"/>
      <c r="AB1978" s="113"/>
      <c r="AC1978" s="113"/>
      <c r="AD1978" s="113"/>
      <c r="AE1978" s="112"/>
      <c r="AF1978" s="112"/>
      <c r="AG1978" s="112"/>
      <c r="AH1978" s="112"/>
      <c r="AI1978" s="112"/>
      <c r="AJ1978" s="112"/>
      <c r="AK1978" s="112"/>
      <c r="AL1978" s="112"/>
    </row>
    <row r="1979" spans="13:38" x14ac:dyDescent="0.35">
      <c r="M1979" s="112"/>
      <c r="N1979" s="112"/>
      <c r="O1979" s="112"/>
      <c r="P1979" s="112"/>
      <c r="Q1979" s="112"/>
      <c r="R1979" s="112"/>
      <c r="S1979" s="112"/>
      <c r="T1979" s="112"/>
      <c r="U1979" s="112"/>
      <c r="V1979" s="112"/>
      <c r="W1979" s="113"/>
      <c r="X1979" s="113"/>
      <c r="Y1979" s="113"/>
      <c r="Z1979" s="113"/>
      <c r="AA1979" s="113"/>
      <c r="AB1979" s="113"/>
      <c r="AC1979" s="113"/>
      <c r="AD1979" s="113"/>
      <c r="AE1979" s="112"/>
      <c r="AF1979" s="112"/>
      <c r="AG1979" s="112"/>
      <c r="AH1979" s="112"/>
      <c r="AI1979" s="112"/>
      <c r="AJ1979" s="112"/>
      <c r="AK1979" s="112"/>
      <c r="AL1979" s="112"/>
    </row>
    <row r="1980" spans="13:38" x14ac:dyDescent="0.35">
      <c r="M1980" s="112"/>
      <c r="N1980" s="112"/>
      <c r="O1980" s="112"/>
      <c r="P1980" s="112"/>
      <c r="Q1980" s="112"/>
      <c r="R1980" s="112"/>
      <c r="S1980" s="112"/>
      <c r="T1980" s="112"/>
      <c r="U1980" s="112"/>
      <c r="V1980" s="112"/>
      <c r="W1980" s="113"/>
      <c r="X1980" s="113"/>
      <c r="Y1980" s="113"/>
      <c r="Z1980" s="113"/>
      <c r="AA1980" s="113"/>
      <c r="AB1980" s="113"/>
      <c r="AC1980" s="113"/>
      <c r="AD1980" s="113"/>
      <c r="AE1980" s="112"/>
      <c r="AF1980" s="112"/>
      <c r="AG1980" s="112"/>
      <c r="AH1980" s="112"/>
      <c r="AI1980" s="112"/>
      <c r="AJ1980" s="112"/>
      <c r="AK1980" s="112"/>
      <c r="AL1980" s="112"/>
    </row>
    <row r="1981" spans="13:38" x14ac:dyDescent="0.35">
      <c r="M1981" s="112"/>
      <c r="N1981" s="112"/>
      <c r="O1981" s="112"/>
      <c r="P1981" s="112"/>
      <c r="Q1981" s="112"/>
      <c r="R1981" s="112"/>
      <c r="S1981" s="112"/>
      <c r="T1981" s="112"/>
      <c r="U1981" s="112"/>
      <c r="V1981" s="112"/>
      <c r="W1981" s="113"/>
      <c r="X1981" s="113"/>
      <c r="Y1981" s="113"/>
      <c r="Z1981" s="113"/>
      <c r="AA1981" s="113"/>
      <c r="AB1981" s="113"/>
      <c r="AC1981" s="113"/>
      <c r="AD1981" s="113"/>
      <c r="AE1981" s="112"/>
      <c r="AF1981" s="112"/>
      <c r="AG1981" s="112"/>
      <c r="AH1981" s="112"/>
      <c r="AI1981" s="112"/>
      <c r="AJ1981" s="112"/>
      <c r="AK1981" s="112"/>
      <c r="AL1981" s="112"/>
    </row>
    <row r="1982" spans="13:38" x14ac:dyDescent="0.35">
      <c r="M1982" s="112"/>
      <c r="N1982" s="112"/>
      <c r="O1982" s="112"/>
      <c r="P1982" s="112"/>
      <c r="Q1982" s="112"/>
      <c r="R1982" s="112"/>
      <c r="S1982" s="112"/>
      <c r="T1982" s="112"/>
      <c r="U1982" s="112"/>
      <c r="V1982" s="112"/>
      <c r="W1982" s="113"/>
      <c r="X1982" s="113"/>
      <c r="Y1982" s="113"/>
      <c r="Z1982" s="113"/>
      <c r="AA1982" s="113"/>
      <c r="AB1982" s="113"/>
      <c r="AC1982" s="113"/>
      <c r="AD1982" s="113"/>
      <c r="AE1982" s="112"/>
      <c r="AF1982" s="112"/>
      <c r="AG1982" s="112"/>
      <c r="AH1982" s="112"/>
      <c r="AI1982" s="112"/>
      <c r="AJ1982" s="112"/>
      <c r="AK1982" s="112"/>
      <c r="AL1982" s="112"/>
    </row>
    <row r="1983" spans="13:38" x14ac:dyDescent="0.35">
      <c r="M1983" s="112"/>
      <c r="N1983" s="112"/>
      <c r="O1983" s="112"/>
      <c r="P1983" s="112"/>
      <c r="Q1983" s="112"/>
      <c r="R1983" s="112"/>
      <c r="S1983" s="112"/>
      <c r="T1983" s="112"/>
      <c r="U1983" s="112"/>
      <c r="V1983" s="112"/>
      <c r="W1983" s="113"/>
      <c r="X1983" s="113"/>
      <c r="Y1983" s="113"/>
      <c r="Z1983" s="113"/>
      <c r="AA1983" s="113"/>
      <c r="AB1983" s="113"/>
      <c r="AC1983" s="113"/>
      <c r="AD1983" s="113"/>
      <c r="AE1983" s="112"/>
      <c r="AF1983" s="112"/>
      <c r="AG1983" s="112"/>
      <c r="AH1983" s="112"/>
      <c r="AI1983" s="112"/>
      <c r="AJ1983" s="112"/>
      <c r="AK1983" s="112"/>
      <c r="AL1983" s="112"/>
    </row>
    <row r="1984" spans="13:38" x14ac:dyDescent="0.35">
      <c r="M1984" s="112"/>
      <c r="N1984" s="112"/>
      <c r="O1984" s="112"/>
      <c r="P1984" s="112"/>
      <c r="Q1984" s="112"/>
      <c r="R1984" s="112"/>
      <c r="S1984" s="112"/>
      <c r="T1984" s="112"/>
      <c r="U1984" s="112"/>
      <c r="V1984" s="112"/>
      <c r="W1984" s="113"/>
      <c r="X1984" s="113"/>
      <c r="Y1984" s="113"/>
      <c r="Z1984" s="113"/>
      <c r="AA1984" s="113"/>
      <c r="AB1984" s="113"/>
      <c r="AC1984" s="113"/>
      <c r="AD1984" s="113"/>
      <c r="AE1984" s="112"/>
      <c r="AF1984" s="112"/>
      <c r="AG1984" s="112"/>
      <c r="AH1984" s="112"/>
      <c r="AI1984" s="112"/>
      <c r="AJ1984" s="112"/>
      <c r="AK1984" s="112"/>
      <c r="AL1984" s="112"/>
    </row>
    <row r="1985" spans="13:38" x14ac:dyDescent="0.35">
      <c r="M1985" s="112"/>
      <c r="N1985" s="112"/>
      <c r="O1985" s="112"/>
      <c r="P1985" s="112"/>
      <c r="Q1985" s="112"/>
      <c r="R1985" s="112"/>
      <c r="S1985" s="112"/>
      <c r="T1985" s="112"/>
      <c r="U1985" s="112"/>
      <c r="V1985" s="112"/>
      <c r="W1985" s="113"/>
      <c r="X1985" s="113"/>
      <c r="Y1985" s="113"/>
      <c r="Z1985" s="113"/>
      <c r="AA1985" s="113"/>
      <c r="AB1985" s="113"/>
      <c r="AC1985" s="113"/>
      <c r="AD1985" s="113"/>
      <c r="AE1985" s="112"/>
      <c r="AF1985" s="112"/>
      <c r="AG1985" s="112"/>
      <c r="AH1985" s="112"/>
      <c r="AI1985" s="112"/>
      <c r="AJ1985" s="112"/>
      <c r="AK1985" s="112"/>
      <c r="AL1985" s="112"/>
    </row>
    <row r="1986" spans="13:38" x14ac:dyDescent="0.35">
      <c r="M1986" s="112"/>
      <c r="N1986" s="112"/>
      <c r="O1986" s="112"/>
      <c r="P1986" s="112"/>
      <c r="Q1986" s="112"/>
      <c r="R1986" s="112"/>
      <c r="S1986" s="112"/>
      <c r="T1986" s="112"/>
      <c r="U1986" s="112"/>
      <c r="V1986" s="112"/>
      <c r="W1986" s="113"/>
      <c r="X1986" s="113"/>
      <c r="Y1986" s="113"/>
      <c r="Z1986" s="113"/>
      <c r="AA1986" s="113"/>
      <c r="AB1986" s="113"/>
      <c r="AC1986" s="113"/>
      <c r="AD1986" s="113"/>
      <c r="AE1986" s="112"/>
      <c r="AF1986" s="112"/>
      <c r="AG1986" s="112"/>
      <c r="AH1986" s="112"/>
      <c r="AI1986" s="112"/>
      <c r="AJ1986" s="112"/>
      <c r="AK1986" s="112"/>
      <c r="AL1986" s="112"/>
    </row>
    <row r="1987" spans="13:38" x14ac:dyDescent="0.35">
      <c r="M1987" s="112"/>
      <c r="N1987" s="112"/>
      <c r="O1987" s="112"/>
      <c r="P1987" s="112"/>
      <c r="Q1987" s="112"/>
      <c r="R1987" s="112"/>
      <c r="S1987" s="112"/>
      <c r="T1987" s="112"/>
      <c r="U1987" s="112"/>
      <c r="V1987" s="112"/>
      <c r="W1987" s="113"/>
      <c r="X1987" s="113"/>
      <c r="Y1987" s="113"/>
      <c r="Z1987" s="113"/>
      <c r="AA1987" s="113"/>
      <c r="AB1987" s="113"/>
      <c r="AC1987" s="113"/>
      <c r="AD1987" s="113"/>
      <c r="AE1987" s="112"/>
      <c r="AF1987" s="112"/>
      <c r="AG1987" s="112"/>
      <c r="AH1987" s="112"/>
      <c r="AI1987" s="112"/>
      <c r="AJ1987" s="112"/>
      <c r="AK1987" s="112"/>
      <c r="AL1987" s="112"/>
    </row>
    <row r="1988" spans="13:38" x14ac:dyDescent="0.35">
      <c r="M1988" s="112"/>
      <c r="N1988" s="112"/>
      <c r="O1988" s="112"/>
      <c r="P1988" s="112"/>
      <c r="Q1988" s="112"/>
      <c r="R1988" s="112"/>
      <c r="S1988" s="112"/>
      <c r="T1988" s="112"/>
      <c r="U1988" s="112"/>
      <c r="V1988" s="112"/>
      <c r="W1988" s="113"/>
      <c r="X1988" s="113"/>
      <c r="Y1988" s="113"/>
      <c r="Z1988" s="113"/>
      <c r="AA1988" s="113"/>
      <c r="AB1988" s="113"/>
      <c r="AC1988" s="113"/>
      <c r="AD1988" s="113"/>
      <c r="AE1988" s="112"/>
      <c r="AF1988" s="112"/>
      <c r="AG1988" s="112"/>
      <c r="AH1988" s="112"/>
      <c r="AI1988" s="112"/>
      <c r="AJ1988" s="112"/>
      <c r="AK1988" s="112"/>
      <c r="AL1988" s="112"/>
    </row>
    <row r="1989" spans="13:38" x14ac:dyDescent="0.35">
      <c r="M1989" s="112"/>
      <c r="N1989" s="112"/>
      <c r="O1989" s="112"/>
      <c r="P1989" s="112"/>
      <c r="Q1989" s="112"/>
      <c r="R1989" s="112"/>
      <c r="S1989" s="112"/>
      <c r="T1989" s="112"/>
      <c r="U1989" s="112"/>
      <c r="V1989" s="112"/>
      <c r="W1989" s="113"/>
      <c r="X1989" s="113"/>
      <c r="Y1989" s="113"/>
      <c r="Z1989" s="113"/>
      <c r="AA1989" s="113"/>
      <c r="AB1989" s="113"/>
      <c r="AC1989" s="113"/>
      <c r="AD1989" s="113"/>
      <c r="AE1989" s="112"/>
      <c r="AF1989" s="112"/>
      <c r="AG1989" s="112"/>
      <c r="AH1989" s="112"/>
      <c r="AI1989" s="112"/>
      <c r="AJ1989" s="112"/>
      <c r="AK1989" s="112"/>
      <c r="AL1989" s="112"/>
    </row>
    <row r="1990" spans="13:38" x14ac:dyDescent="0.35">
      <c r="M1990" s="112"/>
      <c r="N1990" s="112"/>
      <c r="O1990" s="112"/>
      <c r="P1990" s="112"/>
      <c r="Q1990" s="112"/>
      <c r="R1990" s="112"/>
      <c r="S1990" s="112"/>
      <c r="T1990" s="112"/>
      <c r="U1990" s="112"/>
      <c r="V1990" s="112"/>
      <c r="W1990" s="113"/>
      <c r="X1990" s="113"/>
      <c r="Y1990" s="113"/>
      <c r="Z1990" s="113"/>
      <c r="AA1990" s="113"/>
      <c r="AB1990" s="113"/>
      <c r="AC1990" s="113"/>
      <c r="AD1990" s="113"/>
      <c r="AE1990" s="112"/>
      <c r="AF1990" s="112"/>
      <c r="AG1990" s="112"/>
      <c r="AH1990" s="112"/>
      <c r="AI1990" s="112"/>
      <c r="AJ1990" s="112"/>
      <c r="AK1990" s="112"/>
      <c r="AL1990" s="112"/>
    </row>
    <row r="1991" spans="13:38" x14ac:dyDescent="0.35">
      <c r="M1991" s="112"/>
      <c r="N1991" s="112"/>
      <c r="O1991" s="112"/>
      <c r="P1991" s="112"/>
      <c r="Q1991" s="112"/>
      <c r="R1991" s="112"/>
      <c r="S1991" s="112"/>
      <c r="T1991" s="112"/>
      <c r="U1991" s="112"/>
      <c r="V1991" s="112"/>
      <c r="W1991" s="113"/>
      <c r="X1991" s="113"/>
      <c r="Y1991" s="113"/>
      <c r="Z1991" s="113"/>
      <c r="AA1991" s="113"/>
      <c r="AB1991" s="113"/>
      <c r="AC1991" s="113"/>
      <c r="AD1991" s="113"/>
      <c r="AE1991" s="112"/>
      <c r="AF1991" s="112"/>
      <c r="AG1991" s="112"/>
      <c r="AH1991" s="112"/>
      <c r="AI1991" s="112"/>
      <c r="AJ1991" s="112"/>
      <c r="AK1991" s="112"/>
      <c r="AL1991" s="112"/>
    </row>
    <row r="1992" spans="13:38" x14ac:dyDescent="0.35">
      <c r="M1992" s="112"/>
      <c r="N1992" s="112"/>
      <c r="O1992" s="112"/>
      <c r="P1992" s="112"/>
      <c r="Q1992" s="112"/>
      <c r="R1992" s="112"/>
      <c r="S1992" s="112"/>
      <c r="T1992" s="112"/>
      <c r="U1992" s="112"/>
      <c r="V1992" s="112"/>
      <c r="W1992" s="113"/>
      <c r="X1992" s="113"/>
      <c r="Y1992" s="113"/>
      <c r="Z1992" s="113"/>
      <c r="AA1992" s="113"/>
      <c r="AB1992" s="113"/>
      <c r="AC1992" s="113"/>
      <c r="AD1992" s="113"/>
      <c r="AE1992" s="112"/>
      <c r="AF1992" s="112"/>
      <c r="AG1992" s="112"/>
      <c r="AH1992" s="112"/>
      <c r="AI1992" s="112"/>
      <c r="AJ1992" s="112"/>
      <c r="AK1992" s="112"/>
      <c r="AL1992" s="112"/>
    </row>
    <row r="1993" spans="13:38" x14ac:dyDescent="0.35">
      <c r="M1993" s="112"/>
      <c r="N1993" s="112"/>
      <c r="O1993" s="112"/>
      <c r="P1993" s="112"/>
      <c r="Q1993" s="112"/>
      <c r="R1993" s="112"/>
      <c r="S1993" s="112"/>
      <c r="T1993" s="112"/>
      <c r="U1993" s="112"/>
      <c r="V1993" s="112"/>
      <c r="W1993" s="113"/>
      <c r="X1993" s="113"/>
      <c r="Y1993" s="113"/>
      <c r="Z1993" s="113"/>
      <c r="AA1993" s="113"/>
      <c r="AB1993" s="113"/>
      <c r="AC1993" s="113"/>
      <c r="AD1993" s="113"/>
      <c r="AE1993" s="112"/>
      <c r="AF1993" s="112"/>
      <c r="AG1993" s="112"/>
      <c r="AH1993" s="112"/>
      <c r="AI1993" s="112"/>
      <c r="AJ1993" s="112"/>
      <c r="AK1993" s="112"/>
      <c r="AL1993" s="112"/>
    </row>
    <row r="1994" spans="13:38" x14ac:dyDescent="0.35">
      <c r="M1994" s="112"/>
      <c r="N1994" s="112"/>
      <c r="O1994" s="112"/>
      <c r="P1994" s="112"/>
      <c r="Q1994" s="112"/>
      <c r="R1994" s="112"/>
      <c r="S1994" s="112"/>
      <c r="T1994" s="112"/>
      <c r="U1994" s="112"/>
      <c r="V1994" s="112"/>
      <c r="W1994" s="113"/>
      <c r="X1994" s="113"/>
      <c r="Y1994" s="113"/>
      <c r="Z1994" s="113"/>
      <c r="AA1994" s="113"/>
      <c r="AB1994" s="113"/>
      <c r="AC1994" s="113"/>
      <c r="AD1994" s="113"/>
      <c r="AE1994" s="112"/>
      <c r="AF1994" s="112"/>
      <c r="AG1994" s="112"/>
      <c r="AH1994" s="112"/>
      <c r="AI1994" s="112"/>
      <c r="AJ1994" s="112"/>
      <c r="AK1994" s="112"/>
      <c r="AL1994" s="112"/>
    </row>
    <row r="1995" spans="13:38" x14ac:dyDescent="0.35">
      <c r="M1995" s="112"/>
      <c r="N1995" s="112"/>
      <c r="O1995" s="112"/>
      <c r="P1995" s="112"/>
      <c r="Q1995" s="112"/>
      <c r="R1995" s="112"/>
      <c r="S1995" s="112"/>
      <c r="T1995" s="112"/>
      <c r="U1995" s="112"/>
      <c r="V1995" s="112"/>
      <c r="W1995" s="113"/>
      <c r="X1995" s="113"/>
      <c r="Y1995" s="113"/>
      <c r="Z1995" s="113"/>
      <c r="AA1995" s="113"/>
      <c r="AB1995" s="113"/>
      <c r="AC1995" s="113"/>
      <c r="AD1995" s="113"/>
      <c r="AE1995" s="112"/>
      <c r="AF1995" s="112"/>
      <c r="AG1995" s="112"/>
      <c r="AH1995" s="112"/>
      <c r="AI1995" s="112"/>
      <c r="AJ1995" s="112"/>
      <c r="AK1995" s="112"/>
      <c r="AL1995" s="112"/>
    </row>
  </sheetData>
  <sheetProtection algorithmName="SHA-512" hashValue="QUDJrSycIWMlH2h0Bd82qX+HHSw5lwZNhIH66/4LTZU2mS9tgQFspTAPoWQELoAIH1Nrt4A2eu1c09flEMDaPA==" saltValue="Ipra50TEUZNLOxboERDoHg==" spinCount="100000" sheet="1" objects="1" scenarios="1"/>
  <mergeCells count="29">
    <mergeCell ref="B1:L1"/>
    <mergeCell ref="A4:A5"/>
    <mergeCell ref="AG4:AI4"/>
    <mergeCell ref="AJ4:AL4"/>
    <mergeCell ref="E3:V3"/>
    <mergeCell ref="G4:H4"/>
    <mergeCell ref="I4:J4"/>
    <mergeCell ref="K4:L4"/>
    <mergeCell ref="O4:Q4"/>
    <mergeCell ref="R4:T4"/>
    <mergeCell ref="AC4:AD4"/>
    <mergeCell ref="AE4:AF4"/>
    <mergeCell ref="M4:N4"/>
    <mergeCell ref="U4:V4"/>
    <mergeCell ref="B4:B5"/>
    <mergeCell ref="C4:C5"/>
    <mergeCell ref="D4:D5"/>
    <mergeCell ref="E4:F4"/>
    <mergeCell ref="W3:AN3"/>
    <mergeCell ref="AM4:AN4"/>
    <mergeCell ref="AO4:AR4"/>
    <mergeCell ref="Y4:Z4"/>
    <mergeCell ref="AA4:AB4"/>
    <mergeCell ref="W4:X4"/>
    <mergeCell ref="E6:F6"/>
    <mergeCell ref="G6:H6"/>
    <mergeCell ref="I6:J6"/>
    <mergeCell ref="M6:N6"/>
    <mergeCell ref="W6:X6"/>
  </mergeCells>
  <conditionalFormatting sqref="C7:D155">
    <cfRule type="expression" dxfId="7" priority="3">
      <formula>$H7="x"</formula>
    </cfRule>
  </conditionalFormatting>
  <conditionalFormatting sqref="AT7:AT155">
    <cfRule type="containsText" dxfId="6" priority="1" operator="containsText" text="0.0000">
      <formula>NOT(ISERROR(SEARCH("0.0000",AT7)))</formula>
    </cfRule>
  </conditionalFormatting>
  <pageMargins left="0.25" right="0.25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0DFF-6121-456E-B6CD-4E95C9B4EFFE}">
  <sheetPr codeName="Sheet8">
    <tabColor rgb="FF99FF66"/>
    <pageSetUpPr fitToPage="1"/>
  </sheetPr>
  <dimension ref="A1:BI154"/>
  <sheetViews>
    <sheetView zoomScale="85" zoomScaleNormal="9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C169" sqref="AC169"/>
    </sheetView>
  </sheetViews>
  <sheetFormatPr baseColWidth="10" defaultColWidth="11.54296875" defaultRowHeight="14" x14ac:dyDescent="0.35"/>
  <cols>
    <col min="1" max="1" width="6.7265625" style="26" customWidth="1"/>
    <col min="2" max="2" width="7.26953125" style="26" customWidth="1"/>
    <col min="3" max="3" width="25.453125" style="55" customWidth="1"/>
    <col min="4" max="4" width="8.54296875" style="55" customWidth="1"/>
    <col min="5" max="16" width="6.7265625" style="56" customWidth="1"/>
    <col min="17" max="19" width="6.7265625" style="105" customWidth="1"/>
    <col min="20" max="28" width="9.26953125" style="57" customWidth="1"/>
    <col min="29" max="30" width="14.7265625" style="69" customWidth="1"/>
    <col min="31" max="33" width="7.1796875" style="26" hidden="1" customWidth="1"/>
    <col min="34" max="34" width="16.81640625" style="26" customWidth="1"/>
    <col min="35" max="35" width="4.453125" style="26" customWidth="1"/>
    <col min="36" max="36" width="14.7265625" style="55" customWidth="1"/>
    <col min="37" max="16384" width="11.54296875" style="55"/>
  </cols>
  <sheetData>
    <row r="1" spans="1:61" s="135" customFormat="1" ht="20" x14ac:dyDescent="0.35">
      <c r="B1" s="901" t="s">
        <v>313</v>
      </c>
      <c r="C1" s="901"/>
      <c r="D1" s="901"/>
      <c r="E1" s="901"/>
      <c r="F1" s="901"/>
      <c r="G1" s="901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45"/>
      <c r="AF1" s="145"/>
      <c r="AG1" s="145"/>
      <c r="AH1" s="145"/>
      <c r="AI1" s="106"/>
    </row>
    <row r="2" spans="1:61" ht="14.5" thickBot="1" x14ac:dyDescent="0.35">
      <c r="A2" s="117"/>
      <c r="C2" s="733"/>
      <c r="Q2" s="56"/>
      <c r="R2" s="56"/>
      <c r="S2" s="56"/>
    </row>
    <row r="3" spans="1:61" ht="18.5" thickBot="1" x14ac:dyDescent="0.4">
      <c r="E3" s="902" t="s">
        <v>123</v>
      </c>
      <c r="F3" s="903"/>
      <c r="G3" s="903"/>
      <c r="H3" s="903"/>
      <c r="I3" s="903"/>
      <c r="J3" s="903"/>
      <c r="K3" s="903"/>
      <c r="L3" s="903"/>
      <c r="M3" s="903"/>
      <c r="N3" s="903"/>
      <c r="O3" s="903"/>
      <c r="P3" s="903"/>
      <c r="Q3" s="903"/>
      <c r="R3" s="903"/>
      <c r="S3" s="904"/>
      <c r="T3" s="133"/>
      <c r="U3" s="133"/>
      <c r="V3" s="133"/>
      <c r="W3" s="133"/>
      <c r="X3" s="133"/>
      <c r="Y3" s="133"/>
      <c r="Z3" s="133"/>
      <c r="AA3" s="133"/>
      <c r="AB3" s="133"/>
      <c r="AC3" s="140"/>
      <c r="AD3" s="140"/>
      <c r="AE3" s="70"/>
      <c r="AF3" s="70"/>
      <c r="AG3" s="70"/>
      <c r="AH3" s="70"/>
      <c r="AI3" s="70"/>
      <c r="AJ3" s="71"/>
    </row>
    <row r="4" spans="1:61" s="3" customFormat="1" ht="37.5" customHeight="1" thickBot="1" x14ac:dyDescent="0.4">
      <c r="A4" s="809" t="s">
        <v>0</v>
      </c>
      <c r="B4" s="816" t="s">
        <v>10</v>
      </c>
      <c r="C4" s="807" t="s">
        <v>1</v>
      </c>
      <c r="D4" s="765" t="s">
        <v>2</v>
      </c>
      <c r="E4" s="905" t="s">
        <v>63</v>
      </c>
      <c r="F4" s="906"/>
      <c r="G4" s="907"/>
      <c r="H4" s="905" t="s">
        <v>64</v>
      </c>
      <c r="I4" s="906"/>
      <c r="J4" s="907"/>
      <c r="K4" s="905" t="s">
        <v>65</v>
      </c>
      <c r="L4" s="906"/>
      <c r="M4" s="907"/>
      <c r="N4" s="905" t="s">
        <v>292</v>
      </c>
      <c r="O4" s="906"/>
      <c r="P4" s="907"/>
      <c r="Q4" s="899" t="s">
        <v>106</v>
      </c>
      <c r="R4" s="900"/>
      <c r="S4" s="908"/>
      <c r="T4" s="893" t="s">
        <v>59</v>
      </c>
      <c r="U4" s="894"/>
      <c r="V4" s="895"/>
      <c r="W4" s="896" t="s">
        <v>60</v>
      </c>
      <c r="X4" s="897"/>
      <c r="Y4" s="898"/>
      <c r="Z4" s="899" t="s">
        <v>61</v>
      </c>
      <c r="AA4" s="900"/>
      <c r="AB4" s="900"/>
      <c r="AC4" s="891" t="s">
        <v>58</v>
      </c>
      <c r="AD4" s="892"/>
      <c r="AE4" s="888" t="s">
        <v>132</v>
      </c>
      <c r="AF4" s="889"/>
      <c r="AG4" s="890"/>
      <c r="AH4" s="288" t="s">
        <v>130</v>
      </c>
      <c r="AI4" s="287" t="s">
        <v>131</v>
      </c>
    </row>
    <row r="5" spans="1:61" s="554" customFormat="1" ht="44.25" customHeight="1" thickBot="1" x14ac:dyDescent="0.4">
      <c r="A5" s="810"/>
      <c r="B5" s="817"/>
      <c r="C5" s="808"/>
      <c r="D5" s="766"/>
      <c r="E5" s="527" t="s">
        <v>59</v>
      </c>
      <c r="F5" s="528" t="s">
        <v>60</v>
      </c>
      <c r="G5" s="528" t="s">
        <v>61</v>
      </c>
      <c r="H5" s="527" t="s">
        <v>59</v>
      </c>
      <c r="I5" s="528" t="s">
        <v>60</v>
      </c>
      <c r="J5" s="529" t="s">
        <v>61</v>
      </c>
      <c r="K5" s="530" t="s">
        <v>59</v>
      </c>
      <c r="L5" s="531" t="s">
        <v>60</v>
      </c>
      <c r="M5" s="532" t="s">
        <v>61</v>
      </c>
      <c r="N5" s="533" t="s">
        <v>59</v>
      </c>
      <c r="O5" s="534" t="s">
        <v>60</v>
      </c>
      <c r="P5" s="535" t="s">
        <v>61</v>
      </c>
      <c r="Q5" s="536" t="s">
        <v>59</v>
      </c>
      <c r="R5" s="537" t="s">
        <v>60</v>
      </c>
      <c r="S5" s="538" t="s">
        <v>61</v>
      </c>
      <c r="T5" s="539" t="s">
        <v>88</v>
      </c>
      <c r="U5" s="540" t="s">
        <v>91</v>
      </c>
      <c r="V5" s="541" t="s">
        <v>92</v>
      </c>
      <c r="W5" s="542" t="s">
        <v>93</v>
      </c>
      <c r="X5" s="543" t="s">
        <v>89</v>
      </c>
      <c r="Y5" s="542" t="s">
        <v>94</v>
      </c>
      <c r="Z5" s="544" t="s">
        <v>95</v>
      </c>
      <c r="AA5" s="545" t="s">
        <v>96</v>
      </c>
      <c r="AB5" s="546" t="s">
        <v>90</v>
      </c>
      <c r="AC5" s="547" t="s">
        <v>62</v>
      </c>
      <c r="AD5" s="548">
        <v>10</v>
      </c>
      <c r="AE5" s="549" t="s">
        <v>59</v>
      </c>
      <c r="AF5" s="550" t="s">
        <v>60</v>
      </c>
      <c r="AG5" s="551" t="s">
        <v>61</v>
      </c>
      <c r="AH5" s="552"/>
      <c r="AI5" s="287"/>
      <c r="AJ5" s="553" t="s">
        <v>195</v>
      </c>
    </row>
    <row r="6" spans="1:61" ht="17.5" customHeight="1" x14ac:dyDescent="0.35">
      <c r="A6" s="259"/>
      <c r="B6" s="72">
        <v>1</v>
      </c>
      <c r="C6" s="156" t="str">
        <f>VLOOKUP(B:B,'Start List Youth'!C:F,2,FALSE)</f>
        <v>ENGLISH Abigail</v>
      </c>
      <c r="D6" s="98" t="str">
        <f>VLOOKUP(B:B,'Start List Youth'!C:F,4,FALSE)</f>
        <v>SVB</v>
      </c>
      <c r="E6" s="73">
        <v>63</v>
      </c>
      <c r="F6" s="412">
        <v>53</v>
      </c>
      <c r="G6" s="413">
        <v>55</v>
      </c>
      <c r="H6" s="414">
        <v>65</v>
      </c>
      <c r="I6" s="412">
        <v>55</v>
      </c>
      <c r="J6" s="412">
        <v>61</v>
      </c>
      <c r="K6" s="73">
        <v>68</v>
      </c>
      <c r="L6" s="412">
        <v>55</v>
      </c>
      <c r="M6" s="415">
        <v>60</v>
      </c>
      <c r="N6" s="512">
        <v>57</v>
      </c>
      <c r="O6" s="513">
        <v>55</v>
      </c>
      <c r="P6" s="514">
        <v>56</v>
      </c>
      <c r="Q6" s="403">
        <f>(+E6+H6+K6+N6)/4</f>
        <v>63.25</v>
      </c>
      <c r="R6" s="401">
        <f>(+F6+I6+L6+O6)/4</f>
        <v>54.5</v>
      </c>
      <c r="S6" s="402">
        <f>(+G6+J6+M6+P6)/4</f>
        <v>58</v>
      </c>
      <c r="T6" s="74">
        <f>MAX(E6,H6,K6,N6,Q6)</f>
        <v>68</v>
      </c>
      <c r="U6" s="75">
        <f>MIN(E6,H6,K6,N6,Q6)</f>
        <v>57</v>
      </c>
      <c r="V6" s="76">
        <f>(SUM(E6,H6,K6,N6,Q6)-T6-U6)/3</f>
        <v>63.75</v>
      </c>
      <c r="W6" s="77">
        <f>MAX(F6,I6,L6,O6,R6)</f>
        <v>55</v>
      </c>
      <c r="X6" s="78">
        <f>MIN(F6,I6,L6,O6,R6)</f>
        <v>53</v>
      </c>
      <c r="Y6" s="79">
        <f>(SUM(F6,I6,L6,O6,R6)-W6-X6)/3</f>
        <v>54.833333333333336</v>
      </c>
      <c r="Z6" s="80">
        <f>MAX(G6,J6,M6,P6,S6)</f>
        <v>61</v>
      </c>
      <c r="AA6" s="81">
        <f>MIN(G6,J6,M6,P6,S6)</f>
        <v>55</v>
      </c>
      <c r="AB6" s="82">
        <f>(SUM(G6,J6,M6,P6,S6)-Z6-AA6)/3</f>
        <v>58</v>
      </c>
      <c r="AC6" s="237">
        <f>AVERAGE(V6,Y6,AB6)</f>
        <v>58.861111111111114</v>
      </c>
      <c r="AD6" s="238">
        <f>AC6/$AD$5</f>
        <v>5.8861111111111111</v>
      </c>
      <c r="AE6" s="83"/>
      <c r="AF6" s="84"/>
      <c r="AG6" s="85"/>
      <c r="AH6" s="235">
        <f>AD6+AE6+AF6+AG6</f>
        <v>5.8861111111111111</v>
      </c>
      <c r="AI6" s="86">
        <v>1</v>
      </c>
    </row>
    <row r="7" spans="1:61" x14ac:dyDescent="0.35">
      <c r="A7" s="258"/>
      <c r="B7" s="87">
        <v>2</v>
      </c>
      <c r="C7" s="100" t="str">
        <f>VLOOKUP(B:B,'Start List Youth'!C:F,2,FALSE)</f>
        <v>GROB Catalina</v>
      </c>
      <c r="D7" s="127" t="str">
        <f>VLOOKUP(B:B,'Start List Youth'!C:F,4,FALSE)</f>
        <v>FLOS</v>
      </c>
      <c r="E7" s="88">
        <v>58</v>
      </c>
      <c r="F7" s="89">
        <v>43</v>
      </c>
      <c r="G7" s="416">
        <v>50</v>
      </c>
      <c r="H7" s="90">
        <v>65</v>
      </c>
      <c r="I7" s="89">
        <v>45</v>
      </c>
      <c r="J7" s="89">
        <v>60</v>
      </c>
      <c r="K7" s="88">
        <v>64</v>
      </c>
      <c r="L7" s="89">
        <v>46</v>
      </c>
      <c r="M7" s="91">
        <v>56</v>
      </c>
      <c r="N7" s="465">
        <v>60</v>
      </c>
      <c r="O7" s="463">
        <v>43</v>
      </c>
      <c r="P7" s="464">
        <v>55</v>
      </c>
      <c r="Q7" s="407">
        <f t="shared" ref="Q7:Q70" si="0">(+E7+H7+K7+N7)/4</f>
        <v>61.75</v>
      </c>
      <c r="R7" s="405">
        <f t="shared" ref="R7:R70" si="1">(+F7+I7+L7+O7)/4</f>
        <v>44.25</v>
      </c>
      <c r="S7" s="406">
        <f t="shared" ref="S7:S70" si="2">(+G7+J7+M7+P7)/4</f>
        <v>55.25</v>
      </c>
      <c r="T7" s="74">
        <f t="shared" ref="T7:T37" si="3">MAX(E7,H7,K7,N7,Q7)</f>
        <v>65</v>
      </c>
      <c r="U7" s="92">
        <f t="shared" ref="U7:U37" si="4">MIN(E7,H7,K7,N7,Q7)</f>
        <v>58</v>
      </c>
      <c r="V7" s="76">
        <f t="shared" ref="V7:V37" si="5">(SUM(E7,H7,K7,N7,Q7)-T7-U7)/3</f>
        <v>61.916666666666664</v>
      </c>
      <c r="W7" s="77">
        <f t="shared" ref="W7:W70" si="6">MAX(F7,I7,L7,O7,R7)</f>
        <v>46</v>
      </c>
      <c r="X7" s="93">
        <f t="shared" ref="X7:X37" si="7">MIN(F7,I7,L7,O7,R7)</f>
        <v>43</v>
      </c>
      <c r="Y7" s="79">
        <f t="shared" ref="Y7:Y37" si="8">(SUM(F7,I7,L7,O7,R7)-W7-X7)/3</f>
        <v>44.083333333333336</v>
      </c>
      <c r="Z7" s="80">
        <f t="shared" ref="Z7:Z37" si="9">MAX(G7,J7,M7,P7,S7)</f>
        <v>60</v>
      </c>
      <c r="AA7" s="94">
        <f t="shared" ref="AA7:AA37" si="10">MIN(G7,J7,M7,P7,S7)</f>
        <v>50</v>
      </c>
      <c r="AB7" s="82">
        <f t="shared" ref="AB7:AB37" si="11">(SUM(G7,J7,M7,P7,S7)-Z7-AA7)/3</f>
        <v>55.416666666666664</v>
      </c>
      <c r="AC7" s="237">
        <f t="shared" ref="AC7:AC70" si="12">AVERAGE(V7,Y7,AB7)</f>
        <v>53.80555555555555</v>
      </c>
      <c r="AD7" s="239">
        <f>AC7/$AD$5</f>
        <v>5.3805555555555546</v>
      </c>
      <c r="AE7" s="87"/>
      <c r="AF7" s="60"/>
      <c r="AG7" s="95"/>
      <c r="AH7" s="236">
        <f t="shared" ref="AH7:AH70" si="13">AD7+AE7+AF7+AG7</f>
        <v>5.3805555555555546</v>
      </c>
      <c r="AI7" s="97">
        <v>2</v>
      </c>
    </row>
    <row r="8" spans="1:61" s="63" customFormat="1" x14ac:dyDescent="0.35">
      <c r="A8" s="258"/>
      <c r="B8" s="87">
        <v>3</v>
      </c>
      <c r="C8" s="100" t="str">
        <f>VLOOKUP(B:B,'Start List Youth'!C:F,2,FALSE)</f>
        <v>KEELY Maja</v>
      </c>
      <c r="D8" s="127" t="str">
        <f>VLOOKUP(B:B,'Start List Youth'!C:F,4,FALSE)</f>
        <v>LNZ</v>
      </c>
      <c r="E8" s="88">
        <v>68</v>
      </c>
      <c r="F8" s="89">
        <v>58</v>
      </c>
      <c r="G8" s="416">
        <v>63</v>
      </c>
      <c r="H8" s="90">
        <v>67</v>
      </c>
      <c r="I8" s="89">
        <v>63</v>
      </c>
      <c r="J8" s="89">
        <v>67</v>
      </c>
      <c r="K8" s="88">
        <v>71</v>
      </c>
      <c r="L8" s="89">
        <v>61</v>
      </c>
      <c r="M8" s="91">
        <v>65</v>
      </c>
      <c r="N8" s="465">
        <v>68</v>
      </c>
      <c r="O8" s="463">
        <v>58</v>
      </c>
      <c r="P8" s="464">
        <v>63</v>
      </c>
      <c r="Q8" s="407">
        <f>(+E8+H8+K8+N8)/4</f>
        <v>68.5</v>
      </c>
      <c r="R8" s="405">
        <f t="shared" si="1"/>
        <v>60</v>
      </c>
      <c r="S8" s="406">
        <f t="shared" si="2"/>
        <v>64.5</v>
      </c>
      <c r="T8" s="74">
        <f t="shared" si="3"/>
        <v>71</v>
      </c>
      <c r="U8" s="92">
        <f t="shared" si="4"/>
        <v>67</v>
      </c>
      <c r="V8" s="76">
        <f t="shared" si="5"/>
        <v>68.166666666666671</v>
      </c>
      <c r="W8" s="77">
        <f t="shared" si="6"/>
        <v>63</v>
      </c>
      <c r="X8" s="93">
        <f t="shared" si="7"/>
        <v>58</v>
      </c>
      <c r="Y8" s="79">
        <f t="shared" si="8"/>
        <v>59.666666666666664</v>
      </c>
      <c r="Z8" s="80">
        <f t="shared" si="9"/>
        <v>67</v>
      </c>
      <c r="AA8" s="94">
        <f t="shared" si="10"/>
        <v>63</v>
      </c>
      <c r="AB8" s="515">
        <f>(SUM(G8,J8,M8,P8,S8)-Z8-AA8)/3-20</f>
        <v>44.166666666666671</v>
      </c>
      <c r="AC8" s="237">
        <f t="shared" si="12"/>
        <v>57.333333333333336</v>
      </c>
      <c r="AD8" s="239">
        <f t="shared" ref="AD8:AD71" si="14">AC8/$AD$5</f>
        <v>5.7333333333333334</v>
      </c>
      <c r="AE8" s="87"/>
      <c r="AF8" s="60"/>
      <c r="AG8" s="95"/>
      <c r="AH8" s="236">
        <f t="shared" si="13"/>
        <v>5.7333333333333334</v>
      </c>
      <c r="AI8" s="97">
        <v>3</v>
      </c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</row>
    <row r="9" spans="1:61" x14ac:dyDescent="0.35">
      <c r="A9" s="658" t="s">
        <v>297</v>
      </c>
      <c r="B9" s="687">
        <v>4</v>
      </c>
      <c r="C9" s="679" t="str">
        <f>VLOOKUP(B:B,'Start List Youth'!C:F,2,FALSE)</f>
        <v>NYDEGGER Mia</v>
      </c>
      <c r="D9" s="680" t="str">
        <f>VLOOKUP(B:B,'Start List Youth'!C:F,4,FALSE)</f>
        <v>ASB</v>
      </c>
      <c r="E9" s="637"/>
      <c r="F9" s="638"/>
      <c r="G9" s="639"/>
      <c r="H9" s="640"/>
      <c r="I9" s="638"/>
      <c r="J9" s="638"/>
      <c r="K9" s="637"/>
      <c r="L9" s="638"/>
      <c r="M9" s="641"/>
      <c r="N9" s="637"/>
      <c r="O9" s="638"/>
      <c r="P9" s="639"/>
      <c r="Q9" s="688">
        <f t="shared" si="0"/>
        <v>0</v>
      </c>
      <c r="R9" s="689">
        <f t="shared" si="1"/>
        <v>0</v>
      </c>
      <c r="S9" s="690">
        <f t="shared" si="2"/>
        <v>0</v>
      </c>
      <c r="T9" s="631">
        <f t="shared" si="3"/>
        <v>0</v>
      </c>
      <c r="U9" s="629">
        <f t="shared" si="4"/>
        <v>0</v>
      </c>
      <c r="V9" s="691">
        <f t="shared" si="5"/>
        <v>0</v>
      </c>
      <c r="W9" s="692">
        <f t="shared" si="6"/>
        <v>0</v>
      </c>
      <c r="X9" s="629">
        <f t="shared" si="7"/>
        <v>0</v>
      </c>
      <c r="Y9" s="691">
        <f t="shared" si="8"/>
        <v>0</v>
      </c>
      <c r="Z9" s="692">
        <f t="shared" si="9"/>
        <v>0</v>
      </c>
      <c r="AA9" s="629">
        <f t="shared" si="10"/>
        <v>0</v>
      </c>
      <c r="AB9" s="691">
        <f t="shared" si="11"/>
        <v>0</v>
      </c>
      <c r="AC9" s="693">
        <f t="shared" si="12"/>
        <v>0</v>
      </c>
      <c r="AD9" s="694">
        <f t="shared" si="14"/>
        <v>0</v>
      </c>
      <c r="AE9" s="633"/>
      <c r="AF9" s="626"/>
      <c r="AG9" s="721"/>
      <c r="AH9" s="630">
        <f t="shared" si="13"/>
        <v>0</v>
      </c>
      <c r="AI9" s="678">
        <v>4</v>
      </c>
    </row>
    <row r="10" spans="1:61" x14ac:dyDescent="0.35">
      <c r="A10" s="258"/>
      <c r="B10" s="87">
        <v>5</v>
      </c>
      <c r="C10" s="100" t="str">
        <f>VLOOKUP(B:B,'Start List Youth'!C:F,2,FALSE)</f>
        <v>AVXHI Lahela</v>
      </c>
      <c r="D10" s="127" t="str">
        <f>VLOOKUP(B:B,'Start List Youth'!C:F,4,FALSE)</f>
        <v>SVB</v>
      </c>
      <c r="E10" s="88">
        <v>53</v>
      </c>
      <c r="F10" s="89">
        <v>44</v>
      </c>
      <c r="G10" s="416">
        <v>51</v>
      </c>
      <c r="H10" s="90">
        <v>60</v>
      </c>
      <c r="I10" s="89">
        <v>54</v>
      </c>
      <c r="J10" s="89">
        <v>53</v>
      </c>
      <c r="K10" s="88">
        <v>55</v>
      </c>
      <c r="L10" s="89">
        <v>45</v>
      </c>
      <c r="M10" s="91">
        <v>49</v>
      </c>
      <c r="N10" s="465">
        <v>52</v>
      </c>
      <c r="O10" s="463">
        <v>47</v>
      </c>
      <c r="P10" s="464">
        <v>49</v>
      </c>
      <c r="Q10" s="407">
        <f t="shared" si="0"/>
        <v>55</v>
      </c>
      <c r="R10" s="405">
        <f t="shared" si="1"/>
        <v>47.5</v>
      </c>
      <c r="S10" s="406">
        <f t="shared" si="2"/>
        <v>50.5</v>
      </c>
      <c r="T10" s="74">
        <f t="shared" si="3"/>
        <v>60</v>
      </c>
      <c r="U10" s="92">
        <f t="shared" si="4"/>
        <v>52</v>
      </c>
      <c r="V10" s="76">
        <f t="shared" si="5"/>
        <v>54.333333333333336</v>
      </c>
      <c r="W10" s="77">
        <f t="shared" si="6"/>
        <v>54</v>
      </c>
      <c r="X10" s="93">
        <f t="shared" si="7"/>
        <v>44</v>
      </c>
      <c r="Y10" s="79">
        <f t="shared" si="8"/>
        <v>46.5</v>
      </c>
      <c r="Z10" s="80">
        <f t="shared" si="9"/>
        <v>53</v>
      </c>
      <c r="AA10" s="94">
        <f t="shared" si="10"/>
        <v>49</v>
      </c>
      <c r="AB10" s="82">
        <f t="shared" si="11"/>
        <v>50.166666666666664</v>
      </c>
      <c r="AC10" s="237">
        <f t="shared" si="12"/>
        <v>50.333333333333336</v>
      </c>
      <c r="AD10" s="239">
        <f t="shared" si="14"/>
        <v>5.0333333333333332</v>
      </c>
      <c r="AE10" s="87"/>
      <c r="AF10" s="60"/>
      <c r="AG10" s="95"/>
      <c r="AH10" s="236">
        <f t="shared" si="13"/>
        <v>5.0333333333333332</v>
      </c>
      <c r="AI10" s="97">
        <v>5</v>
      </c>
    </row>
    <row r="11" spans="1:61" x14ac:dyDescent="0.35">
      <c r="A11" s="258"/>
      <c r="B11" s="87">
        <v>6</v>
      </c>
      <c r="C11" s="100" t="str">
        <f>VLOOKUP(B:B,'Start List Youth'!C:F,2,FALSE)</f>
        <v>CASTELLINO Emma</v>
      </c>
      <c r="D11" s="127" t="str">
        <f>VLOOKUP(B:B,'Start List Youth'!C:F,4,FALSE)</f>
        <v>LUG</v>
      </c>
      <c r="E11" s="88">
        <v>63</v>
      </c>
      <c r="F11" s="89">
        <v>40</v>
      </c>
      <c r="G11" s="416">
        <v>58</v>
      </c>
      <c r="H11" s="90">
        <v>67</v>
      </c>
      <c r="I11" s="89">
        <v>43</v>
      </c>
      <c r="J11" s="89">
        <v>64</v>
      </c>
      <c r="K11" s="88">
        <v>67</v>
      </c>
      <c r="L11" s="89">
        <v>46</v>
      </c>
      <c r="M11" s="91">
        <v>64</v>
      </c>
      <c r="N11" s="465">
        <v>65</v>
      </c>
      <c r="O11" s="463">
        <v>40</v>
      </c>
      <c r="P11" s="464">
        <v>58</v>
      </c>
      <c r="Q11" s="407">
        <f t="shared" si="0"/>
        <v>65.5</v>
      </c>
      <c r="R11" s="405">
        <f t="shared" si="1"/>
        <v>42.25</v>
      </c>
      <c r="S11" s="406">
        <f t="shared" si="2"/>
        <v>61</v>
      </c>
      <c r="T11" s="74">
        <f t="shared" si="3"/>
        <v>67</v>
      </c>
      <c r="U11" s="92">
        <f t="shared" si="4"/>
        <v>63</v>
      </c>
      <c r="V11" s="76">
        <f t="shared" si="5"/>
        <v>65.833333333333329</v>
      </c>
      <c r="W11" s="77">
        <f t="shared" si="6"/>
        <v>46</v>
      </c>
      <c r="X11" s="93">
        <f t="shared" si="7"/>
        <v>40</v>
      </c>
      <c r="Y11" s="515">
        <f>(SUM(F11,I11,L11,O11,R11)-W11-X11)/3-20</f>
        <v>21.75</v>
      </c>
      <c r="Z11" s="80">
        <f t="shared" si="9"/>
        <v>64</v>
      </c>
      <c r="AA11" s="94">
        <f t="shared" si="10"/>
        <v>58</v>
      </c>
      <c r="AB11" s="82">
        <f t="shared" si="11"/>
        <v>61</v>
      </c>
      <c r="AC11" s="237">
        <f t="shared" si="12"/>
        <v>49.527777777777771</v>
      </c>
      <c r="AD11" s="239">
        <f t="shared" si="14"/>
        <v>4.9527777777777775</v>
      </c>
      <c r="AE11" s="87"/>
      <c r="AF11" s="60"/>
      <c r="AG11" s="99"/>
      <c r="AH11" s="236">
        <f t="shared" si="13"/>
        <v>4.9527777777777775</v>
      </c>
      <c r="AI11" s="97">
        <v>6</v>
      </c>
    </row>
    <row r="12" spans="1:61" x14ac:dyDescent="0.35">
      <c r="A12" s="258"/>
      <c r="B12" s="87">
        <v>7</v>
      </c>
      <c r="C12" s="100" t="str">
        <f>VLOOKUP(B:B,'Start List Youth'!C:F,2,FALSE)</f>
        <v>DOBER Maria</v>
      </c>
      <c r="D12" s="127" t="str">
        <f>VLOOKUP(B:B,'Start List Youth'!C:F,4,FALSE)</f>
        <v>ASB</v>
      </c>
      <c r="E12" s="88">
        <v>63</v>
      </c>
      <c r="F12" s="89">
        <v>48</v>
      </c>
      <c r="G12" s="416">
        <v>57</v>
      </c>
      <c r="H12" s="90">
        <v>55</v>
      </c>
      <c r="I12" s="89">
        <v>49</v>
      </c>
      <c r="J12" s="89">
        <v>54</v>
      </c>
      <c r="K12" s="88">
        <v>66</v>
      </c>
      <c r="L12" s="89">
        <v>48</v>
      </c>
      <c r="M12" s="91">
        <v>60</v>
      </c>
      <c r="N12" s="465">
        <v>61</v>
      </c>
      <c r="O12" s="463">
        <v>45</v>
      </c>
      <c r="P12" s="464">
        <v>57</v>
      </c>
      <c r="Q12" s="407">
        <f t="shared" si="0"/>
        <v>61.25</v>
      </c>
      <c r="R12" s="405">
        <f t="shared" si="1"/>
        <v>47.5</v>
      </c>
      <c r="S12" s="406">
        <f t="shared" si="2"/>
        <v>57</v>
      </c>
      <c r="T12" s="74">
        <f t="shared" si="3"/>
        <v>66</v>
      </c>
      <c r="U12" s="92">
        <f t="shared" si="4"/>
        <v>55</v>
      </c>
      <c r="V12" s="76">
        <f t="shared" si="5"/>
        <v>61.75</v>
      </c>
      <c r="W12" s="77">
        <f t="shared" si="6"/>
        <v>49</v>
      </c>
      <c r="X12" s="93">
        <f t="shared" si="7"/>
        <v>45</v>
      </c>
      <c r="Y12" s="79">
        <f t="shared" si="8"/>
        <v>47.833333333333336</v>
      </c>
      <c r="Z12" s="80">
        <f t="shared" si="9"/>
        <v>60</v>
      </c>
      <c r="AA12" s="94">
        <f t="shared" si="10"/>
        <v>54</v>
      </c>
      <c r="AB12" s="82">
        <f t="shared" si="11"/>
        <v>57</v>
      </c>
      <c r="AC12" s="237">
        <f t="shared" si="12"/>
        <v>55.527777777777779</v>
      </c>
      <c r="AD12" s="239">
        <f t="shared" si="14"/>
        <v>5.552777777777778</v>
      </c>
      <c r="AE12" s="87"/>
      <c r="AF12" s="60"/>
      <c r="AG12" s="99"/>
      <c r="AH12" s="236">
        <f t="shared" si="13"/>
        <v>5.552777777777778</v>
      </c>
      <c r="AI12" s="97">
        <v>7</v>
      </c>
    </row>
    <row r="13" spans="1:61" x14ac:dyDescent="0.35">
      <c r="A13" s="258"/>
      <c r="B13" s="87">
        <v>8</v>
      </c>
      <c r="C13" s="100" t="str">
        <f>VLOOKUP(B:B,'Start List Youth'!C:F,2,FALSE)</f>
        <v>MESKINI Iman</v>
      </c>
      <c r="D13" s="127" t="str">
        <f>VLOOKUP(B:B,'Start List Youth'!C:F,4,FALSE)</f>
        <v>LNZ</v>
      </c>
      <c r="E13" s="88">
        <v>62</v>
      </c>
      <c r="F13" s="89">
        <v>0</v>
      </c>
      <c r="G13" s="416">
        <v>53</v>
      </c>
      <c r="H13" s="90">
        <v>63</v>
      </c>
      <c r="I13" s="89">
        <v>0</v>
      </c>
      <c r="J13" s="89">
        <v>55</v>
      </c>
      <c r="K13" s="88">
        <v>65</v>
      </c>
      <c r="L13" s="89">
        <v>0</v>
      </c>
      <c r="M13" s="91">
        <v>60</v>
      </c>
      <c r="N13" s="465">
        <v>57</v>
      </c>
      <c r="O13" s="463">
        <v>0</v>
      </c>
      <c r="P13" s="464">
        <v>50</v>
      </c>
      <c r="Q13" s="407">
        <f t="shared" si="0"/>
        <v>61.75</v>
      </c>
      <c r="R13" s="405">
        <f t="shared" si="1"/>
        <v>0</v>
      </c>
      <c r="S13" s="406">
        <f t="shared" si="2"/>
        <v>54.5</v>
      </c>
      <c r="T13" s="74">
        <f t="shared" si="3"/>
        <v>65</v>
      </c>
      <c r="U13" s="92">
        <f t="shared" si="4"/>
        <v>57</v>
      </c>
      <c r="V13" s="76">
        <f t="shared" si="5"/>
        <v>62.25</v>
      </c>
      <c r="W13" s="77">
        <f t="shared" si="6"/>
        <v>0</v>
      </c>
      <c r="X13" s="93">
        <f t="shared" si="7"/>
        <v>0</v>
      </c>
      <c r="Y13" s="79">
        <f t="shared" si="8"/>
        <v>0</v>
      </c>
      <c r="Z13" s="80">
        <f t="shared" si="9"/>
        <v>60</v>
      </c>
      <c r="AA13" s="94">
        <f t="shared" si="10"/>
        <v>50</v>
      </c>
      <c r="AB13" s="82">
        <f t="shared" si="11"/>
        <v>54.166666666666664</v>
      </c>
      <c r="AC13" s="237">
        <f t="shared" si="12"/>
        <v>38.80555555555555</v>
      </c>
      <c r="AD13" s="239">
        <f t="shared" si="14"/>
        <v>3.8805555555555551</v>
      </c>
      <c r="AE13" s="87"/>
      <c r="AF13" s="60"/>
      <c r="AG13" s="99"/>
      <c r="AH13" s="236">
        <f t="shared" si="13"/>
        <v>3.8805555555555551</v>
      </c>
      <c r="AI13" s="97">
        <v>8</v>
      </c>
    </row>
    <row r="14" spans="1:61" x14ac:dyDescent="0.35">
      <c r="A14" s="258"/>
      <c r="B14" s="87">
        <v>9</v>
      </c>
      <c r="C14" s="100" t="str">
        <f>VLOOKUP(B:B,'Start List Youth'!C:F,2,FALSE)</f>
        <v>WAEBER Alicia</v>
      </c>
      <c r="D14" s="127" t="str">
        <f>VLOOKUP(B:B,'Start List Youth'!C:F,4,FALSE)</f>
        <v>ASB</v>
      </c>
      <c r="E14" s="88">
        <v>55</v>
      </c>
      <c r="F14" s="89">
        <v>45</v>
      </c>
      <c r="G14" s="416">
        <v>52</v>
      </c>
      <c r="H14" s="90">
        <v>56</v>
      </c>
      <c r="I14" s="89">
        <v>45</v>
      </c>
      <c r="J14" s="89">
        <v>54</v>
      </c>
      <c r="K14" s="88">
        <v>58</v>
      </c>
      <c r="L14" s="89">
        <v>45</v>
      </c>
      <c r="M14" s="91">
        <v>53</v>
      </c>
      <c r="N14" s="465">
        <v>55</v>
      </c>
      <c r="O14" s="463">
        <v>42</v>
      </c>
      <c r="P14" s="464">
        <v>51</v>
      </c>
      <c r="Q14" s="407">
        <f t="shared" si="0"/>
        <v>56</v>
      </c>
      <c r="R14" s="405">
        <f t="shared" si="1"/>
        <v>44.25</v>
      </c>
      <c r="S14" s="406">
        <f t="shared" si="2"/>
        <v>52.5</v>
      </c>
      <c r="T14" s="74">
        <f t="shared" si="3"/>
        <v>58</v>
      </c>
      <c r="U14" s="92">
        <f t="shared" si="4"/>
        <v>55</v>
      </c>
      <c r="V14" s="76">
        <f t="shared" si="5"/>
        <v>55.666666666666664</v>
      </c>
      <c r="W14" s="77">
        <f t="shared" si="6"/>
        <v>45</v>
      </c>
      <c r="X14" s="93">
        <f t="shared" si="7"/>
        <v>42</v>
      </c>
      <c r="Y14" s="79">
        <f t="shared" si="8"/>
        <v>44.75</v>
      </c>
      <c r="Z14" s="80">
        <f t="shared" si="9"/>
        <v>54</v>
      </c>
      <c r="AA14" s="94">
        <f t="shared" si="10"/>
        <v>51</v>
      </c>
      <c r="AB14" s="82">
        <f t="shared" si="11"/>
        <v>52.5</v>
      </c>
      <c r="AC14" s="237">
        <f t="shared" si="12"/>
        <v>50.972222222222221</v>
      </c>
      <c r="AD14" s="239">
        <f t="shared" si="14"/>
        <v>5.0972222222222223</v>
      </c>
      <c r="AE14" s="87"/>
      <c r="AF14" s="60"/>
      <c r="AG14" s="99"/>
      <c r="AH14" s="236">
        <f t="shared" si="13"/>
        <v>5.0972222222222223</v>
      </c>
      <c r="AI14" s="97">
        <v>9</v>
      </c>
    </row>
    <row r="15" spans="1:61" x14ac:dyDescent="0.35">
      <c r="A15" s="258"/>
      <c r="B15" s="87">
        <v>10</v>
      </c>
      <c r="C15" s="100" t="str">
        <f>VLOOKUP(B:B,'Start List Youth'!C:F,2,FALSE)</f>
        <v>BLATTER Phoebe Matilda</v>
      </c>
      <c r="D15" s="127" t="str">
        <f>VLOOKUP(B:B,'Start List Youth'!C:F,4,FALSE)</f>
        <v>SVB</v>
      </c>
      <c r="E15" s="88">
        <v>54</v>
      </c>
      <c r="F15" s="89">
        <v>42</v>
      </c>
      <c r="G15" s="416">
        <v>43</v>
      </c>
      <c r="H15" s="90">
        <v>63</v>
      </c>
      <c r="I15" s="89">
        <v>44</v>
      </c>
      <c r="J15" s="89">
        <v>52</v>
      </c>
      <c r="K15" s="88">
        <v>56</v>
      </c>
      <c r="L15" s="89">
        <v>43</v>
      </c>
      <c r="M15" s="91">
        <v>50</v>
      </c>
      <c r="N15" s="465">
        <v>54</v>
      </c>
      <c r="O15" s="463">
        <v>44</v>
      </c>
      <c r="P15" s="464">
        <v>48</v>
      </c>
      <c r="Q15" s="407">
        <f t="shared" si="0"/>
        <v>56.75</v>
      </c>
      <c r="R15" s="405">
        <f t="shared" si="1"/>
        <v>43.25</v>
      </c>
      <c r="S15" s="406">
        <f t="shared" si="2"/>
        <v>48.25</v>
      </c>
      <c r="T15" s="74">
        <f t="shared" si="3"/>
        <v>63</v>
      </c>
      <c r="U15" s="92">
        <f t="shared" si="4"/>
        <v>54</v>
      </c>
      <c r="V15" s="76">
        <f t="shared" si="5"/>
        <v>55.583333333333336</v>
      </c>
      <c r="W15" s="77">
        <f t="shared" si="6"/>
        <v>44</v>
      </c>
      <c r="X15" s="93">
        <f t="shared" si="7"/>
        <v>42</v>
      </c>
      <c r="Y15" s="79">
        <f t="shared" si="8"/>
        <v>43.416666666666664</v>
      </c>
      <c r="Z15" s="80">
        <f t="shared" si="9"/>
        <v>52</v>
      </c>
      <c r="AA15" s="94">
        <f t="shared" si="10"/>
        <v>43</v>
      </c>
      <c r="AB15" s="82">
        <f t="shared" si="11"/>
        <v>48.75</v>
      </c>
      <c r="AC15" s="237">
        <f t="shared" si="12"/>
        <v>49.25</v>
      </c>
      <c r="AD15" s="239">
        <f t="shared" si="14"/>
        <v>4.9249999999999998</v>
      </c>
      <c r="AE15" s="87"/>
      <c r="AF15" s="60"/>
      <c r="AG15" s="99"/>
      <c r="AH15" s="236">
        <f t="shared" si="13"/>
        <v>4.9249999999999998</v>
      </c>
      <c r="AI15" s="97">
        <v>10</v>
      </c>
    </row>
    <row r="16" spans="1:61" x14ac:dyDescent="0.35">
      <c r="A16" s="258"/>
      <c r="B16" s="87">
        <v>11</v>
      </c>
      <c r="C16" s="100" t="str">
        <f>VLOOKUP(B:B,'Start List Youth'!C:F,2,FALSE)</f>
        <v>GERMANIER Marion</v>
      </c>
      <c r="D16" s="127" t="str">
        <f>VLOOKUP(B:B,'Start List Youth'!C:F,4,FALSE)</f>
        <v>CNM</v>
      </c>
      <c r="E16" s="88">
        <v>53</v>
      </c>
      <c r="F16" s="89">
        <v>43</v>
      </c>
      <c r="G16" s="416">
        <v>54</v>
      </c>
      <c r="H16" s="90">
        <v>55</v>
      </c>
      <c r="I16" s="89">
        <v>50</v>
      </c>
      <c r="J16" s="89">
        <v>54</v>
      </c>
      <c r="K16" s="88">
        <v>58</v>
      </c>
      <c r="L16" s="89">
        <v>50</v>
      </c>
      <c r="M16" s="91">
        <v>54</v>
      </c>
      <c r="N16" s="465">
        <v>55</v>
      </c>
      <c r="O16" s="463">
        <v>47</v>
      </c>
      <c r="P16" s="464">
        <v>56</v>
      </c>
      <c r="Q16" s="407">
        <f t="shared" si="0"/>
        <v>55.25</v>
      </c>
      <c r="R16" s="405">
        <f t="shared" si="1"/>
        <v>47.5</v>
      </c>
      <c r="S16" s="406">
        <f t="shared" si="2"/>
        <v>54.5</v>
      </c>
      <c r="T16" s="74">
        <f t="shared" si="3"/>
        <v>58</v>
      </c>
      <c r="U16" s="92">
        <f t="shared" si="4"/>
        <v>53</v>
      </c>
      <c r="V16" s="76">
        <f t="shared" si="5"/>
        <v>55.083333333333336</v>
      </c>
      <c r="W16" s="77">
        <f t="shared" si="6"/>
        <v>50</v>
      </c>
      <c r="X16" s="93">
        <f t="shared" si="7"/>
        <v>43</v>
      </c>
      <c r="Y16" s="79">
        <f t="shared" si="8"/>
        <v>48.166666666666664</v>
      </c>
      <c r="Z16" s="80">
        <f t="shared" si="9"/>
        <v>56</v>
      </c>
      <c r="AA16" s="94">
        <f t="shared" si="10"/>
        <v>54</v>
      </c>
      <c r="AB16" s="82">
        <f t="shared" si="11"/>
        <v>54.166666666666664</v>
      </c>
      <c r="AC16" s="237">
        <f t="shared" si="12"/>
        <v>52.472222222222221</v>
      </c>
      <c r="AD16" s="239">
        <f t="shared" si="14"/>
        <v>5.2472222222222218</v>
      </c>
      <c r="AE16" s="87"/>
      <c r="AF16" s="60"/>
      <c r="AG16" s="99"/>
      <c r="AH16" s="236">
        <f t="shared" si="13"/>
        <v>5.2472222222222218</v>
      </c>
      <c r="AI16" s="97">
        <v>11</v>
      </c>
    </row>
    <row r="17" spans="1:35" x14ac:dyDescent="0.35">
      <c r="A17" s="258"/>
      <c r="B17" s="87">
        <v>12</v>
      </c>
      <c r="C17" s="100" t="str">
        <f>VLOOKUP(B:B,'Start List Youth'!C:F,2,FALSE)</f>
        <v>LECLERC Anastasia</v>
      </c>
      <c r="D17" s="127" t="str">
        <f>VLOOKUP(B:B,'Start List Youth'!C:F,4,FALSE)</f>
        <v>GN1885</v>
      </c>
      <c r="E17" s="88">
        <v>54</v>
      </c>
      <c r="F17" s="89">
        <v>41</v>
      </c>
      <c r="G17" s="416">
        <v>51</v>
      </c>
      <c r="H17" s="90">
        <v>54</v>
      </c>
      <c r="I17" s="89">
        <v>48</v>
      </c>
      <c r="J17" s="89">
        <v>55</v>
      </c>
      <c r="K17" s="88">
        <v>54</v>
      </c>
      <c r="L17" s="89">
        <v>42</v>
      </c>
      <c r="M17" s="91">
        <v>55</v>
      </c>
      <c r="N17" s="465">
        <v>56</v>
      </c>
      <c r="O17" s="463">
        <v>45</v>
      </c>
      <c r="P17" s="464">
        <v>52</v>
      </c>
      <c r="Q17" s="407">
        <f t="shared" si="0"/>
        <v>54.5</v>
      </c>
      <c r="R17" s="405">
        <f t="shared" si="1"/>
        <v>44</v>
      </c>
      <c r="S17" s="406">
        <f t="shared" si="2"/>
        <v>53.25</v>
      </c>
      <c r="T17" s="74">
        <f t="shared" si="3"/>
        <v>56</v>
      </c>
      <c r="U17" s="92">
        <f t="shared" si="4"/>
        <v>54</v>
      </c>
      <c r="V17" s="76">
        <f t="shared" si="5"/>
        <v>54.166666666666664</v>
      </c>
      <c r="W17" s="77">
        <f t="shared" si="6"/>
        <v>48</v>
      </c>
      <c r="X17" s="93">
        <f t="shared" si="7"/>
        <v>41</v>
      </c>
      <c r="Y17" s="79">
        <f t="shared" si="8"/>
        <v>43.666666666666664</v>
      </c>
      <c r="Z17" s="80">
        <f t="shared" si="9"/>
        <v>55</v>
      </c>
      <c r="AA17" s="94">
        <f t="shared" si="10"/>
        <v>51</v>
      </c>
      <c r="AB17" s="82">
        <f t="shared" si="11"/>
        <v>53.416666666666664</v>
      </c>
      <c r="AC17" s="237">
        <f t="shared" si="12"/>
        <v>50.416666666666664</v>
      </c>
      <c r="AD17" s="239">
        <f t="shared" si="14"/>
        <v>5.0416666666666661</v>
      </c>
      <c r="AE17" s="87"/>
      <c r="AF17" s="60"/>
      <c r="AG17" s="99"/>
      <c r="AH17" s="236">
        <f t="shared" si="13"/>
        <v>5.0416666666666661</v>
      </c>
      <c r="AI17" s="97">
        <v>12</v>
      </c>
    </row>
    <row r="18" spans="1:35" x14ac:dyDescent="0.35">
      <c r="A18" s="658" t="s">
        <v>297</v>
      </c>
      <c r="B18" s="633">
        <v>13</v>
      </c>
      <c r="C18" s="627" t="str">
        <f>VLOOKUP(B:B,'Start List Youth'!C:F,2,FALSE)</f>
        <v>VONLANTHEN Julie</v>
      </c>
      <c r="D18" s="628" t="str">
        <f>VLOOKUP(B:B,'Start List Youth'!C:F,4,FALSE)</f>
        <v>ASB</v>
      </c>
      <c r="E18" s="673"/>
      <c r="F18" s="674"/>
      <c r="G18" s="675"/>
      <c r="H18" s="676"/>
      <c r="I18" s="674"/>
      <c r="J18" s="674"/>
      <c r="K18" s="673"/>
      <c r="L18" s="674"/>
      <c r="M18" s="677"/>
      <c r="N18" s="673"/>
      <c r="O18" s="674"/>
      <c r="P18" s="675"/>
      <c r="Q18" s="688">
        <f t="shared" si="0"/>
        <v>0</v>
      </c>
      <c r="R18" s="689">
        <f t="shared" si="1"/>
        <v>0</v>
      </c>
      <c r="S18" s="690">
        <f t="shared" si="2"/>
        <v>0</v>
      </c>
      <c r="T18" s="631">
        <f t="shared" si="3"/>
        <v>0</v>
      </c>
      <c r="U18" s="629">
        <f t="shared" si="4"/>
        <v>0</v>
      </c>
      <c r="V18" s="691">
        <f t="shared" si="5"/>
        <v>0</v>
      </c>
      <c r="W18" s="692">
        <f t="shared" si="6"/>
        <v>0</v>
      </c>
      <c r="X18" s="629">
        <f t="shared" si="7"/>
        <v>0</v>
      </c>
      <c r="Y18" s="691">
        <f t="shared" si="8"/>
        <v>0</v>
      </c>
      <c r="Z18" s="692">
        <f t="shared" si="9"/>
        <v>0</v>
      </c>
      <c r="AA18" s="629">
        <f t="shared" si="10"/>
        <v>0</v>
      </c>
      <c r="AB18" s="691">
        <f t="shared" si="11"/>
        <v>0</v>
      </c>
      <c r="AC18" s="693">
        <f t="shared" si="12"/>
        <v>0</v>
      </c>
      <c r="AD18" s="694">
        <f t="shared" si="14"/>
        <v>0</v>
      </c>
      <c r="AE18" s="633"/>
      <c r="AF18" s="626"/>
      <c r="AG18" s="695"/>
      <c r="AH18" s="630">
        <f t="shared" si="13"/>
        <v>0</v>
      </c>
      <c r="AI18" s="636">
        <v>13</v>
      </c>
    </row>
    <row r="19" spans="1:35" x14ac:dyDescent="0.35">
      <c r="A19" s="258"/>
      <c r="B19" s="87">
        <v>14</v>
      </c>
      <c r="C19" s="100" t="str">
        <f>VLOOKUP(B:B,'Start List Youth'!C:F,2,FALSE)</f>
        <v>ROBERT-NICOUD Alice</v>
      </c>
      <c r="D19" s="127" t="str">
        <f>VLOOKUP(B:B,'Start List Youth'!C:F,4,FALSE)</f>
        <v>MN</v>
      </c>
      <c r="E19" s="88">
        <v>68</v>
      </c>
      <c r="F19" s="89">
        <v>54</v>
      </c>
      <c r="G19" s="416">
        <v>62</v>
      </c>
      <c r="H19" s="90">
        <v>73</v>
      </c>
      <c r="I19" s="89">
        <v>55</v>
      </c>
      <c r="J19" s="89">
        <v>65</v>
      </c>
      <c r="K19" s="88">
        <v>66</v>
      </c>
      <c r="L19" s="89">
        <v>53</v>
      </c>
      <c r="M19" s="91">
        <v>58</v>
      </c>
      <c r="N19" s="465">
        <v>66</v>
      </c>
      <c r="O19" s="463">
        <v>55</v>
      </c>
      <c r="P19" s="464">
        <v>58</v>
      </c>
      <c r="Q19" s="407">
        <f t="shared" si="0"/>
        <v>68.25</v>
      </c>
      <c r="R19" s="405">
        <f t="shared" si="1"/>
        <v>54.25</v>
      </c>
      <c r="S19" s="406">
        <f t="shared" si="2"/>
        <v>60.75</v>
      </c>
      <c r="T19" s="74">
        <f t="shared" si="3"/>
        <v>73</v>
      </c>
      <c r="U19" s="92">
        <f t="shared" si="4"/>
        <v>66</v>
      </c>
      <c r="V19" s="76">
        <f t="shared" si="5"/>
        <v>67.416666666666671</v>
      </c>
      <c r="W19" s="77">
        <f t="shared" si="6"/>
        <v>55</v>
      </c>
      <c r="X19" s="93">
        <f t="shared" si="7"/>
        <v>53</v>
      </c>
      <c r="Y19" s="515">
        <f>(SUM(F19,I19,L19,O19,R19)-W19-X19)/3-20</f>
        <v>34.416666666666664</v>
      </c>
      <c r="Z19" s="80">
        <f t="shared" si="9"/>
        <v>65</v>
      </c>
      <c r="AA19" s="94">
        <f t="shared" si="10"/>
        <v>58</v>
      </c>
      <c r="AB19" s="515">
        <f>(SUM(G19,J19,M19,P19,S19)-Z19-AA19)/3-20</f>
        <v>40.25</v>
      </c>
      <c r="AC19" s="237">
        <f t="shared" si="12"/>
        <v>47.361111111111114</v>
      </c>
      <c r="AD19" s="239">
        <f t="shared" si="14"/>
        <v>4.7361111111111116</v>
      </c>
      <c r="AE19" s="87"/>
      <c r="AF19" s="60"/>
      <c r="AG19" s="99"/>
      <c r="AH19" s="236">
        <f t="shared" si="13"/>
        <v>4.7361111111111116</v>
      </c>
      <c r="AI19" s="97">
        <v>14</v>
      </c>
    </row>
    <row r="20" spans="1:35" x14ac:dyDescent="0.35">
      <c r="A20" s="258"/>
      <c r="B20" s="87">
        <v>15</v>
      </c>
      <c r="C20" s="100" t="str">
        <f>VLOOKUP(B:B,'Start List Youth'!C:F,2,FALSE)</f>
        <v>MENDOLA Sofia</v>
      </c>
      <c r="D20" s="127" t="str">
        <f>VLOOKUP(B:B,'Start List Youth'!C:F,4,FALSE)</f>
        <v>LNZ</v>
      </c>
      <c r="E20" s="88">
        <v>55</v>
      </c>
      <c r="F20" s="89">
        <v>43</v>
      </c>
      <c r="G20" s="416">
        <v>52</v>
      </c>
      <c r="H20" s="90">
        <v>56</v>
      </c>
      <c r="I20" s="89">
        <v>48</v>
      </c>
      <c r="J20" s="89">
        <v>55</v>
      </c>
      <c r="K20" s="88">
        <v>58</v>
      </c>
      <c r="L20" s="89">
        <v>51</v>
      </c>
      <c r="M20" s="91">
        <v>56</v>
      </c>
      <c r="N20" s="465">
        <v>55</v>
      </c>
      <c r="O20" s="463">
        <v>50</v>
      </c>
      <c r="P20" s="464">
        <v>56</v>
      </c>
      <c r="Q20" s="407">
        <f t="shared" si="0"/>
        <v>56</v>
      </c>
      <c r="R20" s="405">
        <f t="shared" si="1"/>
        <v>48</v>
      </c>
      <c r="S20" s="406">
        <f t="shared" si="2"/>
        <v>54.75</v>
      </c>
      <c r="T20" s="74">
        <f t="shared" si="3"/>
        <v>58</v>
      </c>
      <c r="U20" s="92">
        <f t="shared" si="4"/>
        <v>55</v>
      </c>
      <c r="V20" s="76">
        <f t="shared" si="5"/>
        <v>55.666666666666664</v>
      </c>
      <c r="W20" s="77">
        <f t="shared" si="6"/>
        <v>51</v>
      </c>
      <c r="X20" s="93">
        <f t="shared" si="7"/>
        <v>43</v>
      </c>
      <c r="Y20" s="79">
        <f t="shared" si="8"/>
        <v>48.666666666666664</v>
      </c>
      <c r="Z20" s="80">
        <f t="shared" si="9"/>
        <v>56</v>
      </c>
      <c r="AA20" s="94">
        <f t="shared" si="10"/>
        <v>52</v>
      </c>
      <c r="AB20" s="82">
        <f t="shared" si="11"/>
        <v>55.25</v>
      </c>
      <c r="AC20" s="237">
        <f t="shared" si="12"/>
        <v>53.194444444444436</v>
      </c>
      <c r="AD20" s="239">
        <f t="shared" si="14"/>
        <v>5.3194444444444438</v>
      </c>
      <c r="AE20" s="87"/>
      <c r="AF20" s="60"/>
      <c r="AG20" s="99"/>
      <c r="AH20" s="236">
        <f t="shared" si="13"/>
        <v>5.3194444444444438</v>
      </c>
      <c r="AI20" s="97">
        <v>15</v>
      </c>
    </row>
    <row r="21" spans="1:35" x14ac:dyDescent="0.35">
      <c r="A21" s="258"/>
      <c r="B21" s="87">
        <v>16</v>
      </c>
      <c r="C21" s="100" t="str">
        <f>VLOOKUP(B:B,'Start List Youth'!C:F,2,FALSE)</f>
        <v>AURINO Mia</v>
      </c>
      <c r="D21" s="127" t="str">
        <f>VLOOKUP(B:B,'Start List Youth'!C:F,4,FALSE)</f>
        <v>LUG</v>
      </c>
      <c r="E21" s="88">
        <v>52</v>
      </c>
      <c r="F21" s="89">
        <v>42</v>
      </c>
      <c r="G21" s="416">
        <v>45</v>
      </c>
      <c r="H21" s="90">
        <v>60</v>
      </c>
      <c r="I21" s="89">
        <v>42</v>
      </c>
      <c r="J21" s="89">
        <v>49</v>
      </c>
      <c r="K21" s="88">
        <v>56</v>
      </c>
      <c r="L21" s="89">
        <v>42</v>
      </c>
      <c r="M21" s="91">
        <v>45</v>
      </c>
      <c r="N21" s="465">
        <v>51</v>
      </c>
      <c r="O21" s="463">
        <v>40</v>
      </c>
      <c r="P21" s="464">
        <v>47</v>
      </c>
      <c r="Q21" s="407">
        <f t="shared" si="0"/>
        <v>54.75</v>
      </c>
      <c r="R21" s="405">
        <f t="shared" si="1"/>
        <v>41.5</v>
      </c>
      <c r="S21" s="406">
        <f t="shared" si="2"/>
        <v>46.5</v>
      </c>
      <c r="T21" s="74">
        <f t="shared" si="3"/>
        <v>60</v>
      </c>
      <c r="U21" s="92">
        <f t="shared" si="4"/>
        <v>51</v>
      </c>
      <c r="V21" s="76">
        <f t="shared" si="5"/>
        <v>54.25</v>
      </c>
      <c r="W21" s="77">
        <f t="shared" si="6"/>
        <v>42</v>
      </c>
      <c r="X21" s="93">
        <f t="shared" si="7"/>
        <v>40</v>
      </c>
      <c r="Y21" s="79">
        <f t="shared" si="8"/>
        <v>41.833333333333336</v>
      </c>
      <c r="Z21" s="80">
        <f t="shared" si="9"/>
        <v>49</v>
      </c>
      <c r="AA21" s="94">
        <f t="shared" si="10"/>
        <v>45</v>
      </c>
      <c r="AB21" s="515">
        <f>(SUM(G21,J21,M21,P21,S21)-Z21-AA21)/3-20</f>
        <v>26.166666666666664</v>
      </c>
      <c r="AC21" s="237">
        <f t="shared" si="12"/>
        <v>40.75</v>
      </c>
      <c r="AD21" s="239">
        <f t="shared" si="14"/>
        <v>4.0750000000000002</v>
      </c>
      <c r="AE21" s="87"/>
      <c r="AF21" s="60"/>
      <c r="AG21" s="99"/>
      <c r="AH21" s="236">
        <f t="shared" si="13"/>
        <v>4.0750000000000002</v>
      </c>
      <c r="AI21" s="97">
        <v>16</v>
      </c>
    </row>
    <row r="22" spans="1:35" x14ac:dyDescent="0.35">
      <c r="A22" s="258"/>
      <c r="B22" s="87">
        <v>17</v>
      </c>
      <c r="C22" s="100" t="str">
        <f>VLOOKUP(B:B,'Start List Youth'!C:F,2,FALSE)</f>
        <v>ORIOL CRUELLAS Blanca</v>
      </c>
      <c r="D22" s="127" t="str">
        <f>VLOOKUP(B:B,'Start List Youth'!C:F,4,FALSE)</f>
        <v>RFN</v>
      </c>
      <c r="E22" s="88">
        <v>68</v>
      </c>
      <c r="F22" s="89">
        <v>48</v>
      </c>
      <c r="G22" s="416">
        <v>67</v>
      </c>
      <c r="H22" s="90">
        <v>73</v>
      </c>
      <c r="I22" s="89">
        <v>54</v>
      </c>
      <c r="J22" s="89">
        <v>70</v>
      </c>
      <c r="K22" s="88">
        <v>75</v>
      </c>
      <c r="L22" s="89">
        <v>50</v>
      </c>
      <c r="M22" s="91">
        <v>74</v>
      </c>
      <c r="N22" s="465">
        <v>68</v>
      </c>
      <c r="O22" s="463">
        <v>53</v>
      </c>
      <c r="P22" s="464">
        <v>66</v>
      </c>
      <c r="Q22" s="407">
        <f t="shared" si="0"/>
        <v>71</v>
      </c>
      <c r="R22" s="405">
        <f t="shared" si="1"/>
        <v>51.25</v>
      </c>
      <c r="S22" s="406">
        <f t="shared" si="2"/>
        <v>69.25</v>
      </c>
      <c r="T22" s="74">
        <f t="shared" si="3"/>
        <v>75</v>
      </c>
      <c r="U22" s="92">
        <f t="shared" si="4"/>
        <v>68</v>
      </c>
      <c r="V22" s="76">
        <f t="shared" si="5"/>
        <v>70.666666666666671</v>
      </c>
      <c r="W22" s="77">
        <f t="shared" si="6"/>
        <v>54</v>
      </c>
      <c r="X22" s="93">
        <f t="shared" si="7"/>
        <v>48</v>
      </c>
      <c r="Y22" s="79">
        <f t="shared" si="8"/>
        <v>51.416666666666664</v>
      </c>
      <c r="Z22" s="80">
        <f t="shared" si="9"/>
        <v>74</v>
      </c>
      <c r="AA22" s="94">
        <f t="shared" si="10"/>
        <v>66</v>
      </c>
      <c r="AB22" s="82">
        <f t="shared" si="11"/>
        <v>68.75</v>
      </c>
      <c r="AC22" s="237">
        <f t="shared" si="12"/>
        <v>63.611111111111114</v>
      </c>
      <c r="AD22" s="239">
        <f t="shared" si="14"/>
        <v>6.3611111111111116</v>
      </c>
      <c r="AE22" s="87"/>
      <c r="AF22" s="60"/>
      <c r="AG22" s="99"/>
      <c r="AH22" s="236">
        <f t="shared" si="13"/>
        <v>6.3611111111111116</v>
      </c>
      <c r="AI22" s="97">
        <v>17</v>
      </c>
    </row>
    <row r="23" spans="1:35" x14ac:dyDescent="0.35">
      <c r="A23" s="258"/>
      <c r="B23" s="87">
        <v>18</v>
      </c>
      <c r="C23" s="100" t="str">
        <f>VLOOKUP(B:B,'Start List Youth'!C:F,2,FALSE)</f>
        <v>GRUNDTVIG Cecilia</v>
      </c>
      <c r="D23" s="127" t="str">
        <f>VLOOKUP(B:B,'Start List Youth'!C:F,4,FALSE)</f>
        <v>LNZ</v>
      </c>
      <c r="E23" s="88">
        <v>50</v>
      </c>
      <c r="F23" s="89">
        <v>40</v>
      </c>
      <c r="G23" s="416">
        <v>48</v>
      </c>
      <c r="H23" s="90">
        <v>52</v>
      </c>
      <c r="I23" s="89">
        <v>45</v>
      </c>
      <c r="J23" s="89">
        <v>48</v>
      </c>
      <c r="K23" s="88">
        <v>52</v>
      </c>
      <c r="L23" s="89">
        <v>41</v>
      </c>
      <c r="M23" s="91">
        <v>51</v>
      </c>
      <c r="N23" s="465">
        <v>52</v>
      </c>
      <c r="O23" s="463">
        <v>44</v>
      </c>
      <c r="P23" s="464">
        <v>45</v>
      </c>
      <c r="Q23" s="407">
        <f t="shared" si="0"/>
        <v>51.5</v>
      </c>
      <c r="R23" s="405">
        <f t="shared" si="1"/>
        <v>42.5</v>
      </c>
      <c r="S23" s="406">
        <f t="shared" si="2"/>
        <v>48</v>
      </c>
      <c r="T23" s="74">
        <f t="shared" si="3"/>
        <v>52</v>
      </c>
      <c r="U23" s="92">
        <f t="shared" si="4"/>
        <v>50</v>
      </c>
      <c r="V23" s="76">
        <f t="shared" si="5"/>
        <v>51.833333333333336</v>
      </c>
      <c r="W23" s="77">
        <f t="shared" si="6"/>
        <v>45</v>
      </c>
      <c r="X23" s="93">
        <f t="shared" si="7"/>
        <v>40</v>
      </c>
      <c r="Y23" s="79">
        <f t="shared" si="8"/>
        <v>42.5</v>
      </c>
      <c r="Z23" s="80">
        <f t="shared" si="9"/>
        <v>51</v>
      </c>
      <c r="AA23" s="94">
        <f t="shared" si="10"/>
        <v>45</v>
      </c>
      <c r="AB23" s="515">
        <f>(SUM(G23,J23,M23,P23,S23)-Z23-AA23)/3-20</f>
        <v>28</v>
      </c>
      <c r="AC23" s="237">
        <f t="shared" si="12"/>
        <v>40.777777777777779</v>
      </c>
      <c r="AD23" s="239">
        <f t="shared" si="14"/>
        <v>4.0777777777777775</v>
      </c>
      <c r="AE23" s="87"/>
      <c r="AF23" s="60"/>
      <c r="AG23" s="99"/>
      <c r="AH23" s="236">
        <f t="shared" si="13"/>
        <v>4.0777777777777775</v>
      </c>
      <c r="AI23" s="97">
        <v>18</v>
      </c>
    </row>
    <row r="24" spans="1:35" x14ac:dyDescent="0.35">
      <c r="A24" s="258"/>
      <c r="B24" s="87">
        <v>19</v>
      </c>
      <c r="C24" s="100" t="str">
        <f>VLOOKUP(B:B,'Start List Youth'!C:F,2,FALSE)</f>
        <v>AFFOLTER Elena</v>
      </c>
      <c r="D24" s="127" t="str">
        <f>VLOOKUP(B:B,'Start List Youth'!C:F,4,FALSE)</f>
        <v>LNZ</v>
      </c>
      <c r="E24" s="88">
        <v>51</v>
      </c>
      <c r="F24" s="89">
        <v>45</v>
      </c>
      <c r="G24" s="416">
        <v>54</v>
      </c>
      <c r="H24" s="90">
        <v>50</v>
      </c>
      <c r="I24" s="89">
        <v>47</v>
      </c>
      <c r="J24" s="89">
        <v>58</v>
      </c>
      <c r="K24" s="88">
        <v>53</v>
      </c>
      <c r="L24" s="89">
        <v>46</v>
      </c>
      <c r="M24" s="91">
        <v>55</v>
      </c>
      <c r="N24" s="465">
        <v>54</v>
      </c>
      <c r="O24" s="463">
        <v>49</v>
      </c>
      <c r="P24" s="464">
        <v>56</v>
      </c>
      <c r="Q24" s="407">
        <f t="shared" si="0"/>
        <v>52</v>
      </c>
      <c r="R24" s="405">
        <f t="shared" si="1"/>
        <v>46.75</v>
      </c>
      <c r="S24" s="406">
        <f t="shared" si="2"/>
        <v>55.75</v>
      </c>
      <c r="T24" s="74">
        <f t="shared" si="3"/>
        <v>54</v>
      </c>
      <c r="U24" s="92">
        <f t="shared" si="4"/>
        <v>50</v>
      </c>
      <c r="V24" s="76">
        <f t="shared" si="5"/>
        <v>52</v>
      </c>
      <c r="W24" s="77">
        <f t="shared" si="6"/>
        <v>49</v>
      </c>
      <c r="X24" s="93">
        <f t="shared" si="7"/>
        <v>45</v>
      </c>
      <c r="Y24" s="79">
        <f t="shared" si="8"/>
        <v>46.583333333333336</v>
      </c>
      <c r="Z24" s="80">
        <f t="shared" si="9"/>
        <v>58</v>
      </c>
      <c r="AA24" s="94">
        <f t="shared" si="10"/>
        <v>54</v>
      </c>
      <c r="AB24" s="82">
        <f t="shared" si="11"/>
        <v>55.583333333333336</v>
      </c>
      <c r="AC24" s="237">
        <f t="shared" si="12"/>
        <v>51.388888888888893</v>
      </c>
      <c r="AD24" s="239">
        <f t="shared" si="14"/>
        <v>5.1388888888888893</v>
      </c>
      <c r="AE24" s="87"/>
      <c r="AF24" s="60"/>
      <c r="AG24" s="99"/>
      <c r="AH24" s="236">
        <f t="shared" si="13"/>
        <v>5.1388888888888893</v>
      </c>
      <c r="AI24" s="97">
        <v>19</v>
      </c>
    </row>
    <row r="25" spans="1:35" x14ac:dyDescent="0.35">
      <c r="A25" s="258"/>
      <c r="B25" s="87">
        <v>20</v>
      </c>
      <c r="C25" s="100" t="str">
        <f>VLOOKUP(B:B,'Start List Youth'!C:F,2,FALSE)</f>
        <v>SCHWÖBEL Paula</v>
      </c>
      <c r="D25" s="127" t="str">
        <f>VLOOKUP(B:B,'Start List Youth'!C:F,4,FALSE)</f>
        <v>LNZ</v>
      </c>
      <c r="E25" s="88">
        <v>68</v>
      </c>
      <c r="F25" s="89">
        <v>54</v>
      </c>
      <c r="G25" s="416">
        <v>63</v>
      </c>
      <c r="H25" s="90">
        <v>71</v>
      </c>
      <c r="I25" s="89">
        <v>60</v>
      </c>
      <c r="J25" s="89">
        <v>65</v>
      </c>
      <c r="K25" s="88">
        <v>69</v>
      </c>
      <c r="L25" s="89">
        <v>53</v>
      </c>
      <c r="M25" s="91">
        <v>60</v>
      </c>
      <c r="N25" s="465">
        <v>66</v>
      </c>
      <c r="O25" s="463">
        <v>54</v>
      </c>
      <c r="P25" s="464">
        <v>58</v>
      </c>
      <c r="Q25" s="407">
        <f t="shared" si="0"/>
        <v>68.5</v>
      </c>
      <c r="R25" s="405">
        <f t="shared" si="1"/>
        <v>55.25</v>
      </c>
      <c r="S25" s="406">
        <f t="shared" si="2"/>
        <v>61.5</v>
      </c>
      <c r="T25" s="74">
        <f t="shared" si="3"/>
        <v>71</v>
      </c>
      <c r="U25" s="92">
        <f t="shared" si="4"/>
        <v>66</v>
      </c>
      <c r="V25" s="76">
        <f t="shared" si="5"/>
        <v>68.5</v>
      </c>
      <c r="W25" s="77">
        <f t="shared" si="6"/>
        <v>60</v>
      </c>
      <c r="X25" s="93">
        <f t="shared" si="7"/>
        <v>53</v>
      </c>
      <c r="Y25" s="79">
        <f t="shared" si="8"/>
        <v>54.416666666666664</v>
      </c>
      <c r="Z25" s="80">
        <f t="shared" si="9"/>
        <v>65</v>
      </c>
      <c r="AA25" s="94">
        <f t="shared" si="10"/>
        <v>58</v>
      </c>
      <c r="AB25" s="82">
        <f t="shared" si="11"/>
        <v>61.5</v>
      </c>
      <c r="AC25" s="237">
        <f t="shared" si="12"/>
        <v>61.472222222222221</v>
      </c>
      <c r="AD25" s="239">
        <f t="shared" si="14"/>
        <v>6.1472222222222221</v>
      </c>
      <c r="AE25" s="87"/>
      <c r="AF25" s="60"/>
      <c r="AG25" s="99"/>
      <c r="AH25" s="236">
        <f t="shared" si="13"/>
        <v>6.1472222222222221</v>
      </c>
      <c r="AI25" s="97">
        <v>20</v>
      </c>
    </row>
    <row r="26" spans="1:35" x14ac:dyDescent="0.35">
      <c r="A26" s="258"/>
      <c r="B26" s="87">
        <v>21</v>
      </c>
      <c r="C26" s="100" t="str">
        <f>VLOOKUP(B:B,'Start List Youth'!C:F,2,FALSE)</f>
        <v>GRIECO Alessia</v>
      </c>
      <c r="D26" s="127" t="str">
        <f>VLOOKUP(B:B,'Start List Youth'!C:F,4,FALSE)</f>
        <v>FLOS</v>
      </c>
      <c r="E26" s="88">
        <v>60</v>
      </c>
      <c r="F26" s="89">
        <v>47</v>
      </c>
      <c r="G26" s="416">
        <v>52</v>
      </c>
      <c r="H26" s="90">
        <v>63</v>
      </c>
      <c r="I26" s="89">
        <v>45</v>
      </c>
      <c r="J26" s="89">
        <v>58</v>
      </c>
      <c r="K26" s="88">
        <v>60</v>
      </c>
      <c r="L26" s="89">
        <v>39</v>
      </c>
      <c r="M26" s="91">
        <v>52</v>
      </c>
      <c r="N26" s="465">
        <v>59</v>
      </c>
      <c r="O26" s="463">
        <v>42</v>
      </c>
      <c r="P26" s="464">
        <v>51</v>
      </c>
      <c r="Q26" s="407">
        <f t="shared" si="0"/>
        <v>60.5</v>
      </c>
      <c r="R26" s="405">
        <f t="shared" si="1"/>
        <v>43.25</v>
      </c>
      <c r="S26" s="406">
        <f t="shared" si="2"/>
        <v>53.25</v>
      </c>
      <c r="T26" s="74">
        <f t="shared" si="3"/>
        <v>63</v>
      </c>
      <c r="U26" s="92">
        <f t="shared" si="4"/>
        <v>59</v>
      </c>
      <c r="V26" s="76">
        <f t="shared" si="5"/>
        <v>60.166666666666664</v>
      </c>
      <c r="W26" s="77">
        <f t="shared" si="6"/>
        <v>47</v>
      </c>
      <c r="X26" s="93">
        <f t="shared" si="7"/>
        <v>39</v>
      </c>
      <c r="Y26" s="515">
        <f>(SUM(F26,I26,L26,O26,R26)-W26-X26)/3-20</f>
        <v>23.416666666666664</v>
      </c>
      <c r="Z26" s="80">
        <f t="shared" si="9"/>
        <v>58</v>
      </c>
      <c r="AA26" s="94">
        <f t="shared" si="10"/>
        <v>51</v>
      </c>
      <c r="AB26" s="82">
        <f t="shared" si="11"/>
        <v>52.416666666666664</v>
      </c>
      <c r="AC26" s="237">
        <f t="shared" si="12"/>
        <v>45.333333333333336</v>
      </c>
      <c r="AD26" s="239">
        <f t="shared" si="14"/>
        <v>4.5333333333333332</v>
      </c>
      <c r="AE26" s="87"/>
      <c r="AF26" s="60"/>
      <c r="AG26" s="99"/>
      <c r="AH26" s="236">
        <f t="shared" si="13"/>
        <v>4.5333333333333332</v>
      </c>
      <c r="AI26" s="97">
        <v>21</v>
      </c>
    </row>
    <row r="27" spans="1:35" x14ac:dyDescent="0.35">
      <c r="A27" s="258"/>
      <c r="B27" s="87">
        <v>22</v>
      </c>
      <c r="C27" s="100" t="str">
        <f>VLOOKUP(B:B,'Start List Youth'!C:F,2,FALSE)</f>
        <v>MAURER-CECCHINI Valentine</v>
      </c>
      <c r="D27" s="127" t="str">
        <f>VLOOKUP(B:B,'Start List Youth'!C:F,4,FALSE)</f>
        <v>VA</v>
      </c>
      <c r="E27" s="88">
        <v>45</v>
      </c>
      <c r="F27" s="89">
        <v>35</v>
      </c>
      <c r="G27" s="416">
        <v>47</v>
      </c>
      <c r="H27" s="90">
        <v>48</v>
      </c>
      <c r="I27" s="89">
        <v>44</v>
      </c>
      <c r="J27" s="89">
        <v>50</v>
      </c>
      <c r="K27" s="88">
        <v>44</v>
      </c>
      <c r="L27" s="89">
        <v>42</v>
      </c>
      <c r="M27" s="91">
        <v>47</v>
      </c>
      <c r="N27" s="465">
        <v>46</v>
      </c>
      <c r="O27" s="463">
        <v>44</v>
      </c>
      <c r="P27" s="464">
        <v>52</v>
      </c>
      <c r="Q27" s="407">
        <f t="shared" si="0"/>
        <v>45.75</v>
      </c>
      <c r="R27" s="405">
        <f t="shared" si="1"/>
        <v>41.25</v>
      </c>
      <c r="S27" s="406">
        <f t="shared" si="2"/>
        <v>49</v>
      </c>
      <c r="T27" s="74">
        <f t="shared" si="3"/>
        <v>48</v>
      </c>
      <c r="U27" s="92">
        <f t="shared" si="4"/>
        <v>44</v>
      </c>
      <c r="V27" s="515">
        <f>(SUM(E27,H27,K27,N27,Q27)-T27-U27)/3-20</f>
        <v>25.583333333333336</v>
      </c>
      <c r="W27" s="77">
        <f t="shared" si="6"/>
        <v>44</v>
      </c>
      <c r="X27" s="93">
        <f t="shared" si="7"/>
        <v>35</v>
      </c>
      <c r="Y27" s="79">
        <f t="shared" si="8"/>
        <v>42.416666666666664</v>
      </c>
      <c r="Z27" s="80">
        <f t="shared" si="9"/>
        <v>52</v>
      </c>
      <c r="AA27" s="94">
        <f t="shared" si="10"/>
        <v>47</v>
      </c>
      <c r="AB27" s="82">
        <f t="shared" si="11"/>
        <v>48.666666666666664</v>
      </c>
      <c r="AC27" s="237">
        <f t="shared" si="12"/>
        <v>38.888888888888886</v>
      </c>
      <c r="AD27" s="239">
        <f t="shared" si="14"/>
        <v>3.8888888888888884</v>
      </c>
      <c r="AE27" s="87"/>
      <c r="AF27" s="60"/>
      <c r="AG27" s="99"/>
      <c r="AH27" s="236">
        <f t="shared" si="13"/>
        <v>3.8888888888888884</v>
      </c>
      <c r="AI27" s="97">
        <v>22</v>
      </c>
    </row>
    <row r="28" spans="1:35" x14ac:dyDescent="0.35">
      <c r="A28" s="258"/>
      <c r="B28" s="87">
        <v>23</v>
      </c>
      <c r="C28" s="100" t="str">
        <f>VLOOKUP(B:B,'Start List Youth'!C:F,2,FALSE)</f>
        <v>CARBONNEAU Camille</v>
      </c>
      <c r="D28" s="127" t="str">
        <f>VLOOKUP(B:B,'Start List Youth'!C:F,4,FALSE)</f>
        <v>SVB</v>
      </c>
      <c r="E28" s="88">
        <v>61</v>
      </c>
      <c r="F28" s="89">
        <v>45</v>
      </c>
      <c r="G28" s="416">
        <v>50</v>
      </c>
      <c r="H28" s="90">
        <v>68</v>
      </c>
      <c r="I28" s="89">
        <v>51</v>
      </c>
      <c r="J28" s="89">
        <v>60</v>
      </c>
      <c r="K28" s="88">
        <v>64</v>
      </c>
      <c r="L28" s="89">
        <v>53</v>
      </c>
      <c r="M28" s="91">
        <v>52</v>
      </c>
      <c r="N28" s="465">
        <v>59</v>
      </c>
      <c r="O28" s="463">
        <v>43</v>
      </c>
      <c r="P28" s="464">
        <v>53</v>
      </c>
      <c r="Q28" s="407">
        <f t="shared" si="0"/>
        <v>63</v>
      </c>
      <c r="R28" s="405">
        <f t="shared" si="1"/>
        <v>48</v>
      </c>
      <c r="S28" s="406">
        <f t="shared" si="2"/>
        <v>53.75</v>
      </c>
      <c r="T28" s="74">
        <f t="shared" si="3"/>
        <v>68</v>
      </c>
      <c r="U28" s="92">
        <f t="shared" si="4"/>
        <v>59</v>
      </c>
      <c r="V28" s="76">
        <f t="shared" si="5"/>
        <v>62.666666666666664</v>
      </c>
      <c r="W28" s="77">
        <f t="shared" si="6"/>
        <v>53</v>
      </c>
      <c r="X28" s="93">
        <f t="shared" si="7"/>
        <v>43</v>
      </c>
      <c r="Y28" s="79">
        <f t="shared" si="8"/>
        <v>48</v>
      </c>
      <c r="Z28" s="80">
        <f t="shared" si="9"/>
        <v>60</v>
      </c>
      <c r="AA28" s="94">
        <f t="shared" si="10"/>
        <v>50</v>
      </c>
      <c r="AB28" s="82">
        <f t="shared" si="11"/>
        <v>52.916666666666664</v>
      </c>
      <c r="AC28" s="237">
        <f t="shared" si="12"/>
        <v>54.527777777777771</v>
      </c>
      <c r="AD28" s="239">
        <f t="shared" si="14"/>
        <v>5.4527777777777775</v>
      </c>
      <c r="AE28" s="87"/>
      <c r="AF28" s="60"/>
      <c r="AG28" s="99"/>
      <c r="AH28" s="236">
        <f t="shared" si="13"/>
        <v>5.4527777777777775</v>
      </c>
      <c r="AI28" s="97">
        <v>23</v>
      </c>
    </row>
    <row r="29" spans="1:35" x14ac:dyDescent="0.35">
      <c r="A29" s="258"/>
      <c r="B29" s="87">
        <v>24</v>
      </c>
      <c r="C29" s="100" t="str">
        <f>VLOOKUP(B:B,'Start List Youth'!C:F,2,FALSE)</f>
        <v>SCHEUZGER Zoé</v>
      </c>
      <c r="D29" s="127" t="str">
        <f>VLOOKUP(B:B,'Start List Youth'!C:F,4,FALSE)</f>
        <v>ASB</v>
      </c>
      <c r="E29" s="88">
        <v>64</v>
      </c>
      <c r="F29" s="89">
        <v>48</v>
      </c>
      <c r="G29" s="416">
        <v>63</v>
      </c>
      <c r="H29" s="90">
        <v>64</v>
      </c>
      <c r="I29" s="89">
        <v>50</v>
      </c>
      <c r="J29" s="89">
        <v>63</v>
      </c>
      <c r="K29" s="88">
        <v>65</v>
      </c>
      <c r="L29" s="89">
        <v>45</v>
      </c>
      <c r="M29" s="91">
        <v>62</v>
      </c>
      <c r="N29" s="465">
        <v>63</v>
      </c>
      <c r="O29" s="463">
        <v>44</v>
      </c>
      <c r="P29" s="464">
        <v>61</v>
      </c>
      <c r="Q29" s="407">
        <f t="shared" si="0"/>
        <v>64</v>
      </c>
      <c r="R29" s="405">
        <f t="shared" si="1"/>
        <v>46.75</v>
      </c>
      <c r="S29" s="406">
        <f t="shared" si="2"/>
        <v>62.25</v>
      </c>
      <c r="T29" s="74">
        <f t="shared" si="3"/>
        <v>65</v>
      </c>
      <c r="U29" s="92">
        <f t="shared" si="4"/>
        <v>63</v>
      </c>
      <c r="V29" s="76">
        <f t="shared" si="5"/>
        <v>64</v>
      </c>
      <c r="W29" s="77">
        <f t="shared" si="6"/>
        <v>50</v>
      </c>
      <c r="X29" s="93">
        <f t="shared" si="7"/>
        <v>44</v>
      </c>
      <c r="Y29" s="79">
        <f t="shared" si="8"/>
        <v>46.583333333333336</v>
      </c>
      <c r="Z29" s="80">
        <f t="shared" si="9"/>
        <v>63</v>
      </c>
      <c r="AA29" s="94">
        <f t="shared" si="10"/>
        <v>61</v>
      </c>
      <c r="AB29" s="82">
        <f t="shared" si="11"/>
        <v>62.416666666666664</v>
      </c>
      <c r="AC29" s="237">
        <f t="shared" si="12"/>
        <v>57.666666666666664</v>
      </c>
      <c r="AD29" s="239">
        <f t="shared" si="14"/>
        <v>5.7666666666666666</v>
      </c>
      <c r="AE29" s="87"/>
      <c r="AF29" s="60"/>
      <c r="AG29" s="99"/>
      <c r="AH29" s="236">
        <f t="shared" si="13"/>
        <v>5.7666666666666666</v>
      </c>
      <c r="AI29" s="97">
        <v>24</v>
      </c>
    </row>
    <row r="30" spans="1:35" x14ac:dyDescent="0.35">
      <c r="A30" s="658" t="s">
        <v>297</v>
      </c>
      <c r="B30" s="633">
        <v>25</v>
      </c>
      <c r="C30" s="627" t="str">
        <f>VLOOKUP(B:B,'Start List Youth'!C:F,2,FALSE)</f>
        <v>ALESSI Giulia</v>
      </c>
      <c r="D30" s="628" t="str">
        <f>VLOOKUP(B:B,'Start List Youth'!C:F,4,FALSE)</f>
        <v>MORG</v>
      </c>
      <c r="E30" s="673"/>
      <c r="F30" s="674"/>
      <c r="G30" s="675"/>
      <c r="H30" s="676"/>
      <c r="I30" s="674"/>
      <c r="J30" s="674"/>
      <c r="K30" s="673"/>
      <c r="L30" s="674"/>
      <c r="M30" s="677"/>
      <c r="N30" s="673"/>
      <c r="O30" s="674"/>
      <c r="P30" s="675"/>
      <c r="Q30" s="688">
        <f t="shared" si="0"/>
        <v>0</v>
      </c>
      <c r="R30" s="689">
        <f t="shared" si="1"/>
        <v>0</v>
      </c>
      <c r="S30" s="690">
        <f t="shared" si="2"/>
        <v>0</v>
      </c>
      <c r="T30" s="631">
        <f t="shared" si="3"/>
        <v>0</v>
      </c>
      <c r="U30" s="629">
        <f t="shared" si="4"/>
        <v>0</v>
      </c>
      <c r="V30" s="691">
        <f t="shared" si="5"/>
        <v>0</v>
      </c>
      <c r="W30" s="692">
        <f t="shared" si="6"/>
        <v>0</v>
      </c>
      <c r="X30" s="629">
        <f t="shared" si="7"/>
        <v>0</v>
      </c>
      <c r="Y30" s="691">
        <f t="shared" si="8"/>
        <v>0</v>
      </c>
      <c r="Z30" s="692">
        <f t="shared" si="9"/>
        <v>0</v>
      </c>
      <c r="AA30" s="629">
        <f t="shared" si="10"/>
        <v>0</v>
      </c>
      <c r="AB30" s="691">
        <f t="shared" si="11"/>
        <v>0</v>
      </c>
      <c r="AC30" s="693">
        <f t="shared" si="12"/>
        <v>0</v>
      </c>
      <c r="AD30" s="694">
        <f t="shared" si="14"/>
        <v>0</v>
      </c>
      <c r="AE30" s="633"/>
      <c r="AF30" s="626"/>
      <c r="AG30" s="695"/>
      <c r="AH30" s="630">
        <f t="shared" si="13"/>
        <v>0</v>
      </c>
      <c r="AI30" s="636">
        <v>25</v>
      </c>
    </row>
    <row r="31" spans="1:35" x14ac:dyDescent="0.35">
      <c r="A31" s="658" t="s">
        <v>297</v>
      </c>
      <c r="B31" s="633">
        <v>26</v>
      </c>
      <c r="C31" s="627" t="str">
        <f>VLOOKUP(B:B,'Start List Youth'!C:F,2,FALSE)</f>
        <v>SCHMID Leona</v>
      </c>
      <c r="D31" s="628" t="str">
        <f>VLOOKUP(B:B,'Start List Youth'!C:F,4,FALSE)</f>
        <v>ASB</v>
      </c>
      <c r="E31" s="673"/>
      <c r="F31" s="674"/>
      <c r="G31" s="675"/>
      <c r="H31" s="676"/>
      <c r="I31" s="674"/>
      <c r="J31" s="674"/>
      <c r="K31" s="673"/>
      <c r="L31" s="674"/>
      <c r="M31" s="677"/>
      <c r="N31" s="673"/>
      <c r="O31" s="674"/>
      <c r="P31" s="675"/>
      <c r="Q31" s="688">
        <f t="shared" si="0"/>
        <v>0</v>
      </c>
      <c r="R31" s="689">
        <f t="shared" si="1"/>
        <v>0</v>
      </c>
      <c r="S31" s="690">
        <f t="shared" si="2"/>
        <v>0</v>
      </c>
      <c r="T31" s="631">
        <f t="shared" si="3"/>
        <v>0</v>
      </c>
      <c r="U31" s="629">
        <f t="shared" si="4"/>
        <v>0</v>
      </c>
      <c r="V31" s="691">
        <f t="shared" si="5"/>
        <v>0</v>
      </c>
      <c r="W31" s="692">
        <f t="shared" si="6"/>
        <v>0</v>
      </c>
      <c r="X31" s="629">
        <f t="shared" si="7"/>
        <v>0</v>
      </c>
      <c r="Y31" s="691">
        <f t="shared" si="8"/>
        <v>0</v>
      </c>
      <c r="Z31" s="692">
        <f t="shared" si="9"/>
        <v>0</v>
      </c>
      <c r="AA31" s="629">
        <f t="shared" si="10"/>
        <v>0</v>
      </c>
      <c r="AB31" s="691">
        <f t="shared" si="11"/>
        <v>0</v>
      </c>
      <c r="AC31" s="693">
        <f t="shared" si="12"/>
        <v>0</v>
      </c>
      <c r="AD31" s="694">
        <f t="shared" si="14"/>
        <v>0</v>
      </c>
      <c r="AE31" s="633"/>
      <c r="AF31" s="626"/>
      <c r="AG31" s="695"/>
      <c r="AH31" s="630">
        <f t="shared" si="13"/>
        <v>0</v>
      </c>
      <c r="AI31" s="636">
        <v>26</v>
      </c>
    </row>
    <row r="32" spans="1:35" x14ac:dyDescent="0.35">
      <c r="A32" s="258"/>
      <c r="B32" s="87">
        <v>27</v>
      </c>
      <c r="C32" s="100" t="str">
        <f>VLOOKUP(B:B,'Start List Youth'!C:F,2,FALSE)</f>
        <v>SALOMEZ Maïa</v>
      </c>
      <c r="D32" s="127" t="str">
        <f>VLOOKUP(B:B,'Start List Youth'!C:F,4,FALSE)</f>
        <v>VA</v>
      </c>
      <c r="E32" s="88">
        <v>40</v>
      </c>
      <c r="F32" s="89">
        <v>32</v>
      </c>
      <c r="G32" s="416">
        <v>41</v>
      </c>
      <c r="H32" s="90">
        <v>44</v>
      </c>
      <c r="I32" s="89">
        <v>36</v>
      </c>
      <c r="J32" s="89">
        <v>42</v>
      </c>
      <c r="K32" s="88">
        <v>44</v>
      </c>
      <c r="L32" s="89">
        <v>38</v>
      </c>
      <c r="M32" s="91">
        <v>43</v>
      </c>
      <c r="N32" s="465">
        <v>42</v>
      </c>
      <c r="O32" s="463">
        <v>38</v>
      </c>
      <c r="P32" s="464">
        <v>40</v>
      </c>
      <c r="Q32" s="407">
        <f t="shared" si="0"/>
        <v>42.5</v>
      </c>
      <c r="R32" s="405">
        <f t="shared" si="1"/>
        <v>36</v>
      </c>
      <c r="S32" s="406">
        <f t="shared" si="2"/>
        <v>41.5</v>
      </c>
      <c r="T32" s="74">
        <f t="shared" si="3"/>
        <v>44</v>
      </c>
      <c r="U32" s="92">
        <f t="shared" si="4"/>
        <v>40</v>
      </c>
      <c r="V32" s="76">
        <f t="shared" si="5"/>
        <v>42.833333333333336</v>
      </c>
      <c r="W32" s="77">
        <f t="shared" si="6"/>
        <v>38</v>
      </c>
      <c r="X32" s="93">
        <f t="shared" si="7"/>
        <v>32</v>
      </c>
      <c r="Y32" s="515">
        <f>(SUM(F32,I32,L32,O32,R32)-W32-X32)/3-20</f>
        <v>16.666666666666664</v>
      </c>
      <c r="Z32" s="80">
        <f t="shared" si="9"/>
        <v>43</v>
      </c>
      <c r="AA32" s="94">
        <f t="shared" si="10"/>
        <v>40</v>
      </c>
      <c r="AB32" s="82">
        <f t="shared" si="11"/>
        <v>41.5</v>
      </c>
      <c r="AC32" s="237">
        <f t="shared" si="12"/>
        <v>33.666666666666664</v>
      </c>
      <c r="AD32" s="239">
        <f t="shared" si="14"/>
        <v>3.3666666666666663</v>
      </c>
      <c r="AE32" s="87"/>
      <c r="AF32" s="60"/>
      <c r="AG32" s="99"/>
      <c r="AH32" s="236">
        <f t="shared" si="13"/>
        <v>3.3666666666666663</v>
      </c>
      <c r="AI32" s="97">
        <v>27</v>
      </c>
    </row>
    <row r="33" spans="1:35" x14ac:dyDescent="0.35">
      <c r="A33" s="258"/>
      <c r="B33" s="87">
        <v>28</v>
      </c>
      <c r="C33" s="100" t="str">
        <f>VLOOKUP(B:B,'Start List Youth'!C:F,2,FALSE)</f>
        <v>NENNI Linda</v>
      </c>
      <c r="D33" s="127" t="str">
        <f>VLOOKUP(B:B,'Start List Youth'!C:F,4,FALSE)</f>
        <v>LUG</v>
      </c>
      <c r="E33" s="88">
        <v>56</v>
      </c>
      <c r="F33" s="89">
        <v>50</v>
      </c>
      <c r="G33" s="416">
        <v>51</v>
      </c>
      <c r="H33" s="90">
        <v>62</v>
      </c>
      <c r="I33" s="89">
        <v>51</v>
      </c>
      <c r="J33" s="89">
        <v>54</v>
      </c>
      <c r="K33" s="88">
        <v>63</v>
      </c>
      <c r="L33" s="89">
        <v>50</v>
      </c>
      <c r="M33" s="91">
        <v>53</v>
      </c>
      <c r="N33" s="465">
        <v>55</v>
      </c>
      <c r="O33" s="463">
        <v>51</v>
      </c>
      <c r="P33" s="464">
        <v>50</v>
      </c>
      <c r="Q33" s="407">
        <f t="shared" si="0"/>
        <v>59</v>
      </c>
      <c r="R33" s="405">
        <f t="shared" si="1"/>
        <v>50.5</v>
      </c>
      <c r="S33" s="406">
        <f t="shared" si="2"/>
        <v>52</v>
      </c>
      <c r="T33" s="74">
        <f t="shared" si="3"/>
        <v>63</v>
      </c>
      <c r="U33" s="92">
        <f t="shared" si="4"/>
        <v>55</v>
      </c>
      <c r="V33" s="76">
        <f t="shared" si="5"/>
        <v>59</v>
      </c>
      <c r="W33" s="77">
        <f t="shared" si="6"/>
        <v>51</v>
      </c>
      <c r="X33" s="93">
        <f t="shared" si="7"/>
        <v>50</v>
      </c>
      <c r="Y33" s="79">
        <f t="shared" si="8"/>
        <v>50.5</v>
      </c>
      <c r="Z33" s="80">
        <f t="shared" si="9"/>
        <v>54</v>
      </c>
      <c r="AA33" s="94">
        <f t="shared" si="10"/>
        <v>50</v>
      </c>
      <c r="AB33" s="82">
        <f t="shared" si="11"/>
        <v>52</v>
      </c>
      <c r="AC33" s="237">
        <f t="shared" si="12"/>
        <v>53.833333333333336</v>
      </c>
      <c r="AD33" s="239">
        <f t="shared" si="14"/>
        <v>5.3833333333333337</v>
      </c>
      <c r="AE33" s="87"/>
      <c r="AF33" s="60"/>
      <c r="AG33" s="99"/>
      <c r="AH33" s="236">
        <f t="shared" si="13"/>
        <v>5.3833333333333337</v>
      </c>
      <c r="AI33" s="97">
        <v>28</v>
      </c>
    </row>
    <row r="34" spans="1:35" x14ac:dyDescent="0.35">
      <c r="A34" s="258"/>
      <c r="B34" s="87">
        <v>29</v>
      </c>
      <c r="C34" s="100" t="str">
        <f>VLOOKUP(B:B,'Start List Youth'!C:F,2,FALSE)</f>
        <v>LA PORTA Aurora</v>
      </c>
      <c r="D34" s="127" t="str">
        <f>VLOOKUP(B:B,'Start List Youth'!C:F,4,FALSE)</f>
        <v>SVB</v>
      </c>
      <c r="E34" s="88">
        <v>66</v>
      </c>
      <c r="F34" s="89">
        <v>52</v>
      </c>
      <c r="G34" s="416">
        <v>59</v>
      </c>
      <c r="H34" s="90">
        <v>66</v>
      </c>
      <c r="I34" s="89">
        <v>55</v>
      </c>
      <c r="J34" s="89">
        <v>62</v>
      </c>
      <c r="K34" s="88">
        <v>71</v>
      </c>
      <c r="L34" s="89">
        <v>54</v>
      </c>
      <c r="M34" s="91">
        <v>64</v>
      </c>
      <c r="N34" s="465">
        <v>65</v>
      </c>
      <c r="O34" s="463">
        <v>55</v>
      </c>
      <c r="P34" s="464">
        <v>62</v>
      </c>
      <c r="Q34" s="407">
        <f t="shared" si="0"/>
        <v>67</v>
      </c>
      <c r="R34" s="405">
        <f t="shared" si="1"/>
        <v>54</v>
      </c>
      <c r="S34" s="406">
        <f t="shared" si="2"/>
        <v>61.75</v>
      </c>
      <c r="T34" s="74">
        <f t="shared" si="3"/>
        <v>71</v>
      </c>
      <c r="U34" s="92">
        <f t="shared" si="4"/>
        <v>65</v>
      </c>
      <c r="V34" s="76">
        <f t="shared" si="5"/>
        <v>66.333333333333329</v>
      </c>
      <c r="W34" s="77">
        <f t="shared" si="6"/>
        <v>55</v>
      </c>
      <c r="X34" s="93">
        <f t="shared" si="7"/>
        <v>52</v>
      </c>
      <c r="Y34" s="79">
        <f t="shared" si="8"/>
        <v>54.333333333333336</v>
      </c>
      <c r="Z34" s="80">
        <f t="shared" si="9"/>
        <v>64</v>
      </c>
      <c r="AA34" s="94">
        <f t="shared" si="10"/>
        <v>59</v>
      </c>
      <c r="AB34" s="82">
        <f t="shared" si="11"/>
        <v>61.916666666666664</v>
      </c>
      <c r="AC34" s="237">
        <f t="shared" si="12"/>
        <v>60.861111111111107</v>
      </c>
      <c r="AD34" s="239">
        <f t="shared" si="14"/>
        <v>6.0861111111111104</v>
      </c>
      <c r="AE34" s="87"/>
      <c r="AF34" s="60"/>
      <c r="AG34" s="99"/>
      <c r="AH34" s="236">
        <f t="shared" si="13"/>
        <v>6.0861111111111104</v>
      </c>
      <c r="AI34" s="97">
        <v>29</v>
      </c>
    </row>
    <row r="35" spans="1:35" x14ac:dyDescent="0.35">
      <c r="A35" s="258"/>
      <c r="B35" s="87">
        <v>30</v>
      </c>
      <c r="C35" s="100" t="str">
        <f>VLOOKUP(B:B,'Start List Youth'!C:F,2,FALSE)</f>
        <v>TRÖSCH Naira</v>
      </c>
      <c r="D35" s="127" t="str">
        <f>VLOOKUP(B:B,'Start List Youth'!C:F,4,FALSE)</f>
        <v>ASB</v>
      </c>
      <c r="E35" s="88">
        <v>70</v>
      </c>
      <c r="F35" s="89">
        <v>53</v>
      </c>
      <c r="G35" s="416">
        <v>64</v>
      </c>
      <c r="H35" s="90">
        <v>75</v>
      </c>
      <c r="I35" s="89">
        <v>54</v>
      </c>
      <c r="J35" s="89">
        <v>66</v>
      </c>
      <c r="K35" s="88">
        <v>73</v>
      </c>
      <c r="L35" s="89">
        <v>53</v>
      </c>
      <c r="M35" s="91">
        <v>65</v>
      </c>
      <c r="N35" s="465">
        <v>70</v>
      </c>
      <c r="O35" s="463">
        <v>57</v>
      </c>
      <c r="P35" s="464">
        <v>67</v>
      </c>
      <c r="Q35" s="407">
        <f t="shared" si="0"/>
        <v>72</v>
      </c>
      <c r="R35" s="405">
        <f t="shared" si="1"/>
        <v>54.25</v>
      </c>
      <c r="S35" s="406">
        <f t="shared" si="2"/>
        <v>65.5</v>
      </c>
      <c r="T35" s="74">
        <f t="shared" si="3"/>
        <v>75</v>
      </c>
      <c r="U35" s="92">
        <f t="shared" si="4"/>
        <v>70</v>
      </c>
      <c r="V35" s="76">
        <f t="shared" si="5"/>
        <v>71.666666666666671</v>
      </c>
      <c r="W35" s="77">
        <f t="shared" si="6"/>
        <v>57</v>
      </c>
      <c r="X35" s="93">
        <f t="shared" si="7"/>
        <v>53</v>
      </c>
      <c r="Y35" s="79">
        <f t="shared" si="8"/>
        <v>53.75</v>
      </c>
      <c r="Z35" s="80">
        <f t="shared" si="9"/>
        <v>67</v>
      </c>
      <c r="AA35" s="94">
        <f t="shared" si="10"/>
        <v>64</v>
      </c>
      <c r="AB35" s="82">
        <f t="shared" si="11"/>
        <v>65.5</v>
      </c>
      <c r="AC35" s="237">
        <f t="shared" si="12"/>
        <v>63.638888888888893</v>
      </c>
      <c r="AD35" s="239">
        <f t="shared" si="14"/>
        <v>6.3638888888888889</v>
      </c>
      <c r="AE35" s="87"/>
      <c r="AF35" s="60"/>
      <c r="AG35" s="99"/>
      <c r="AH35" s="236">
        <f t="shared" si="13"/>
        <v>6.3638888888888889</v>
      </c>
      <c r="AI35" s="97">
        <v>30</v>
      </c>
    </row>
    <row r="36" spans="1:35" x14ac:dyDescent="0.35">
      <c r="A36" s="258"/>
      <c r="B36" s="87">
        <v>31</v>
      </c>
      <c r="C36" s="100" t="str">
        <f>VLOOKUP(B:B,'Start List Youth'!C:F,2,FALSE)</f>
        <v>ANDREEVA Nikol</v>
      </c>
      <c r="D36" s="127" t="str">
        <f>VLOOKUP(B:B,'Start List Youth'!C:F,4,FALSE)</f>
        <v>FLOS</v>
      </c>
      <c r="E36" s="88">
        <v>60</v>
      </c>
      <c r="F36" s="89">
        <v>50</v>
      </c>
      <c r="G36" s="416">
        <v>52</v>
      </c>
      <c r="H36" s="90">
        <v>64</v>
      </c>
      <c r="I36" s="89">
        <v>48</v>
      </c>
      <c r="J36" s="89">
        <v>53</v>
      </c>
      <c r="K36" s="88">
        <v>60</v>
      </c>
      <c r="L36" s="89">
        <v>45</v>
      </c>
      <c r="M36" s="91">
        <v>52</v>
      </c>
      <c r="N36" s="465">
        <v>55</v>
      </c>
      <c r="O36" s="463">
        <v>50</v>
      </c>
      <c r="P36" s="464">
        <v>52</v>
      </c>
      <c r="Q36" s="407">
        <f t="shared" si="0"/>
        <v>59.75</v>
      </c>
      <c r="R36" s="405">
        <f t="shared" si="1"/>
        <v>48.25</v>
      </c>
      <c r="S36" s="406">
        <f t="shared" si="2"/>
        <v>52.25</v>
      </c>
      <c r="T36" s="74">
        <f t="shared" si="3"/>
        <v>64</v>
      </c>
      <c r="U36" s="92">
        <f t="shared" si="4"/>
        <v>55</v>
      </c>
      <c r="V36" s="76">
        <f t="shared" si="5"/>
        <v>59.916666666666664</v>
      </c>
      <c r="W36" s="77">
        <f t="shared" si="6"/>
        <v>50</v>
      </c>
      <c r="X36" s="93">
        <f t="shared" si="7"/>
        <v>45</v>
      </c>
      <c r="Y36" s="79">
        <f t="shared" si="8"/>
        <v>48.75</v>
      </c>
      <c r="Z36" s="80">
        <f t="shared" si="9"/>
        <v>53</v>
      </c>
      <c r="AA36" s="94">
        <f t="shared" si="10"/>
        <v>52</v>
      </c>
      <c r="AB36" s="82">
        <f t="shared" si="11"/>
        <v>52.083333333333336</v>
      </c>
      <c r="AC36" s="237">
        <f t="shared" si="12"/>
        <v>53.583333333333336</v>
      </c>
      <c r="AD36" s="239">
        <f t="shared" si="14"/>
        <v>5.3583333333333334</v>
      </c>
      <c r="AE36" s="87"/>
      <c r="AF36" s="60"/>
      <c r="AG36" s="99"/>
      <c r="AH36" s="236">
        <f t="shared" si="13"/>
        <v>5.3583333333333334</v>
      </c>
      <c r="AI36" s="97">
        <v>31</v>
      </c>
    </row>
    <row r="37" spans="1:35" x14ac:dyDescent="0.35">
      <c r="A37" s="258"/>
      <c r="B37" s="87">
        <v>32</v>
      </c>
      <c r="C37" s="100" t="str">
        <f>VLOOKUP(B:B,'Start List Youth'!C:F,2,FALSE)</f>
        <v>MERI Dalia Nayla</v>
      </c>
      <c r="D37" s="127" t="str">
        <f>VLOOKUP(B:B,'Start List Youth'!C:F,4,FALSE)</f>
        <v>SRSO</v>
      </c>
      <c r="E37" s="88">
        <v>61</v>
      </c>
      <c r="F37" s="89">
        <v>45</v>
      </c>
      <c r="G37" s="416">
        <v>57</v>
      </c>
      <c r="H37" s="90">
        <v>64</v>
      </c>
      <c r="I37" s="89">
        <v>49</v>
      </c>
      <c r="J37" s="89">
        <v>61</v>
      </c>
      <c r="K37" s="88">
        <v>62</v>
      </c>
      <c r="L37" s="89">
        <v>44</v>
      </c>
      <c r="M37" s="91">
        <v>60</v>
      </c>
      <c r="N37" s="465">
        <v>64</v>
      </c>
      <c r="O37" s="463">
        <v>52</v>
      </c>
      <c r="P37" s="464">
        <v>57</v>
      </c>
      <c r="Q37" s="407">
        <f t="shared" si="0"/>
        <v>62.75</v>
      </c>
      <c r="R37" s="405">
        <f t="shared" si="1"/>
        <v>47.5</v>
      </c>
      <c r="S37" s="406">
        <f t="shared" si="2"/>
        <v>58.75</v>
      </c>
      <c r="T37" s="74">
        <f t="shared" si="3"/>
        <v>64</v>
      </c>
      <c r="U37" s="92">
        <f t="shared" si="4"/>
        <v>61</v>
      </c>
      <c r="V37" s="76">
        <f t="shared" si="5"/>
        <v>62.916666666666664</v>
      </c>
      <c r="W37" s="77">
        <f t="shared" si="6"/>
        <v>52</v>
      </c>
      <c r="X37" s="93">
        <f t="shared" si="7"/>
        <v>44</v>
      </c>
      <c r="Y37" s="79">
        <f t="shared" si="8"/>
        <v>47.166666666666664</v>
      </c>
      <c r="Z37" s="80">
        <f t="shared" si="9"/>
        <v>61</v>
      </c>
      <c r="AA37" s="94">
        <f t="shared" si="10"/>
        <v>57</v>
      </c>
      <c r="AB37" s="82">
        <f t="shared" si="11"/>
        <v>58.583333333333336</v>
      </c>
      <c r="AC37" s="237">
        <f t="shared" si="12"/>
        <v>56.222222222222221</v>
      </c>
      <c r="AD37" s="239">
        <f t="shared" si="14"/>
        <v>5.6222222222222218</v>
      </c>
      <c r="AE37" s="87"/>
      <c r="AF37" s="60"/>
      <c r="AG37" s="99"/>
      <c r="AH37" s="236">
        <f t="shared" si="13"/>
        <v>5.6222222222222218</v>
      </c>
      <c r="AI37" s="97">
        <v>32</v>
      </c>
    </row>
    <row r="38" spans="1:35" x14ac:dyDescent="0.35">
      <c r="A38" s="258"/>
      <c r="B38" s="87">
        <v>33</v>
      </c>
      <c r="C38" s="100" t="str">
        <f>VLOOKUP(B:B,'Start List Youth'!C:F,2,FALSE)</f>
        <v>PANERO Iris</v>
      </c>
      <c r="D38" s="127" t="str">
        <f>VLOOKUP(B:B,'Start List Youth'!C:F,4,FALSE)</f>
        <v>LUG</v>
      </c>
      <c r="E38" s="88">
        <v>54</v>
      </c>
      <c r="F38" s="89">
        <v>44</v>
      </c>
      <c r="G38" s="416">
        <v>52</v>
      </c>
      <c r="H38" s="90">
        <v>61</v>
      </c>
      <c r="I38" s="89">
        <v>45</v>
      </c>
      <c r="J38" s="89">
        <v>60</v>
      </c>
      <c r="K38" s="88">
        <v>64</v>
      </c>
      <c r="L38" s="89">
        <v>47</v>
      </c>
      <c r="M38" s="91">
        <v>59</v>
      </c>
      <c r="N38" s="465">
        <v>55</v>
      </c>
      <c r="O38" s="463">
        <v>48</v>
      </c>
      <c r="P38" s="464">
        <v>52</v>
      </c>
      <c r="Q38" s="407">
        <f t="shared" si="0"/>
        <v>58.5</v>
      </c>
      <c r="R38" s="405">
        <f t="shared" si="1"/>
        <v>46</v>
      </c>
      <c r="S38" s="406">
        <f t="shared" si="2"/>
        <v>55.75</v>
      </c>
      <c r="T38" s="74">
        <f t="shared" ref="T38:T69" si="15">MAX(E38,H38,K38,N38,Q38)</f>
        <v>64</v>
      </c>
      <c r="U38" s="92">
        <f t="shared" ref="U38:U69" si="16">MIN(E38,H38,K38,N38,Q38)</f>
        <v>54</v>
      </c>
      <c r="V38" s="76">
        <f t="shared" ref="V38:V69" si="17">(SUM(E38,H38,K38,N38,Q38)-T38-U38)/3</f>
        <v>58.166666666666664</v>
      </c>
      <c r="W38" s="77">
        <f t="shared" si="6"/>
        <v>48</v>
      </c>
      <c r="X38" s="93">
        <f t="shared" ref="X38:X69" si="18">MIN(F38,I38,L38,O38,R38)</f>
        <v>44</v>
      </c>
      <c r="Y38" s="79">
        <f t="shared" ref="Y38:Y69" si="19">(SUM(F38,I38,L38,O38,R38)-W38-X38)/3</f>
        <v>46</v>
      </c>
      <c r="Z38" s="80">
        <f t="shared" ref="Z38:Z69" si="20">MAX(G38,J38,M38,P38,S38)</f>
        <v>60</v>
      </c>
      <c r="AA38" s="94">
        <f t="shared" ref="AA38:AA69" si="21">MIN(G38,J38,M38,P38,S38)</f>
        <v>52</v>
      </c>
      <c r="AB38" s="82">
        <f t="shared" ref="AB38:AB69" si="22">(SUM(G38,J38,M38,P38,S38)-Z38-AA38)/3</f>
        <v>55.583333333333336</v>
      </c>
      <c r="AC38" s="237">
        <f t="shared" si="12"/>
        <v>53.25</v>
      </c>
      <c r="AD38" s="239">
        <f t="shared" si="14"/>
        <v>5.3250000000000002</v>
      </c>
      <c r="AE38" s="87"/>
      <c r="AF38" s="60"/>
      <c r="AG38" s="99"/>
      <c r="AH38" s="236">
        <f t="shared" si="13"/>
        <v>5.3250000000000002</v>
      </c>
      <c r="AI38" s="97">
        <v>33</v>
      </c>
    </row>
    <row r="39" spans="1:35" x14ac:dyDescent="0.35">
      <c r="A39" s="258"/>
      <c r="B39" s="87">
        <v>34</v>
      </c>
      <c r="C39" s="100" t="str">
        <f>VLOOKUP(B:B,'Start List Youth'!C:F,2,FALSE)</f>
        <v>JANSSENS Abigaëlle</v>
      </c>
      <c r="D39" s="127" t="str">
        <f>VLOOKUP(B:B,'Start List Youth'!C:F,4,FALSE)</f>
        <v>GN1885</v>
      </c>
      <c r="E39" s="88">
        <v>59</v>
      </c>
      <c r="F39" s="89">
        <v>57</v>
      </c>
      <c r="G39" s="416">
        <v>54</v>
      </c>
      <c r="H39" s="90">
        <v>64</v>
      </c>
      <c r="I39" s="89">
        <v>55</v>
      </c>
      <c r="J39" s="89">
        <v>56</v>
      </c>
      <c r="K39" s="88">
        <v>61</v>
      </c>
      <c r="L39" s="89">
        <v>59</v>
      </c>
      <c r="M39" s="91">
        <v>55</v>
      </c>
      <c r="N39" s="465">
        <v>64</v>
      </c>
      <c r="O39" s="463">
        <v>57</v>
      </c>
      <c r="P39" s="464">
        <v>63</v>
      </c>
      <c r="Q39" s="407">
        <f t="shared" si="0"/>
        <v>62</v>
      </c>
      <c r="R39" s="405">
        <f t="shared" si="1"/>
        <v>57</v>
      </c>
      <c r="S39" s="406">
        <f t="shared" si="2"/>
        <v>57</v>
      </c>
      <c r="T39" s="74">
        <f t="shared" si="15"/>
        <v>64</v>
      </c>
      <c r="U39" s="92">
        <f t="shared" si="16"/>
        <v>59</v>
      </c>
      <c r="V39" s="76">
        <f t="shared" si="17"/>
        <v>62.333333333333336</v>
      </c>
      <c r="W39" s="77">
        <f t="shared" si="6"/>
        <v>59</v>
      </c>
      <c r="X39" s="93">
        <f t="shared" si="18"/>
        <v>55</v>
      </c>
      <c r="Y39" s="79">
        <f t="shared" si="19"/>
        <v>57</v>
      </c>
      <c r="Z39" s="80">
        <f t="shared" si="20"/>
        <v>63</v>
      </c>
      <c r="AA39" s="94">
        <f t="shared" si="21"/>
        <v>54</v>
      </c>
      <c r="AB39" s="82">
        <f t="shared" si="22"/>
        <v>56</v>
      </c>
      <c r="AC39" s="237">
        <f t="shared" si="12"/>
        <v>58.44444444444445</v>
      </c>
      <c r="AD39" s="239">
        <f t="shared" si="14"/>
        <v>5.844444444444445</v>
      </c>
      <c r="AE39" s="87"/>
      <c r="AF39" s="60"/>
      <c r="AG39" s="99"/>
      <c r="AH39" s="236">
        <f t="shared" si="13"/>
        <v>5.844444444444445</v>
      </c>
      <c r="AI39" s="97">
        <v>34</v>
      </c>
    </row>
    <row r="40" spans="1:35" x14ac:dyDescent="0.35">
      <c r="A40" s="258"/>
      <c r="B40" s="87">
        <v>35</v>
      </c>
      <c r="C40" s="100" t="str">
        <f>VLOOKUP(B:B,'Start List Youth'!C:F,2,FALSE)</f>
        <v>MAGNENAT Celya</v>
      </c>
      <c r="D40" s="127" t="str">
        <f>VLOOKUP(B:B,'Start List Youth'!C:F,4,FALSE)</f>
        <v>MORG</v>
      </c>
      <c r="E40" s="88">
        <v>74</v>
      </c>
      <c r="F40" s="89">
        <v>58</v>
      </c>
      <c r="G40" s="416">
        <v>70</v>
      </c>
      <c r="H40" s="90">
        <v>76</v>
      </c>
      <c r="I40" s="89">
        <v>63</v>
      </c>
      <c r="J40" s="89">
        <v>65</v>
      </c>
      <c r="K40" s="88">
        <v>77</v>
      </c>
      <c r="L40" s="89">
        <v>62</v>
      </c>
      <c r="M40" s="91">
        <v>72</v>
      </c>
      <c r="N40" s="465">
        <v>71</v>
      </c>
      <c r="O40" s="463">
        <v>60</v>
      </c>
      <c r="P40" s="464">
        <v>70</v>
      </c>
      <c r="Q40" s="407">
        <f t="shared" si="0"/>
        <v>74.5</v>
      </c>
      <c r="R40" s="405">
        <f t="shared" si="1"/>
        <v>60.75</v>
      </c>
      <c r="S40" s="406">
        <f t="shared" si="2"/>
        <v>69.25</v>
      </c>
      <c r="T40" s="74">
        <f t="shared" si="15"/>
        <v>77</v>
      </c>
      <c r="U40" s="92">
        <f t="shared" si="16"/>
        <v>71</v>
      </c>
      <c r="V40" s="76">
        <f t="shared" si="17"/>
        <v>74.833333333333329</v>
      </c>
      <c r="W40" s="77">
        <f t="shared" si="6"/>
        <v>63</v>
      </c>
      <c r="X40" s="93">
        <f t="shared" si="18"/>
        <v>58</v>
      </c>
      <c r="Y40" s="79">
        <f t="shared" si="19"/>
        <v>60.916666666666664</v>
      </c>
      <c r="Z40" s="80">
        <f t="shared" si="20"/>
        <v>72</v>
      </c>
      <c r="AA40" s="94">
        <f t="shared" si="21"/>
        <v>65</v>
      </c>
      <c r="AB40" s="82">
        <f t="shared" si="22"/>
        <v>69.75</v>
      </c>
      <c r="AC40" s="237">
        <f t="shared" si="12"/>
        <v>68.5</v>
      </c>
      <c r="AD40" s="239">
        <f t="shared" si="14"/>
        <v>6.85</v>
      </c>
      <c r="AE40" s="87"/>
      <c r="AF40" s="60"/>
      <c r="AG40" s="99"/>
      <c r="AH40" s="236">
        <f t="shared" si="13"/>
        <v>6.85</v>
      </c>
      <c r="AI40" s="97">
        <v>35</v>
      </c>
    </row>
    <row r="41" spans="1:35" x14ac:dyDescent="0.35">
      <c r="A41" s="258"/>
      <c r="B41" s="87">
        <v>36</v>
      </c>
      <c r="C41" s="100" t="str">
        <f>VLOOKUP(B:B,'Start List Youth'!C:F,2,FALSE)</f>
        <v>SERGEEVA Barbara</v>
      </c>
      <c r="D41" s="127" t="str">
        <f>VLOOKUP(B:B,'Start List Youth'!C:F,4,FALSE)</f>
        <v>GN1885</v>
      </c>
      <c r="E41" s="88">
        <v>53</v>
      </c>
      <c r="F41" s="89">
        <v>45</v>
      </c>
      <c r="G41" s="416">
        <v>54</v>
      </c>
      <c r="H41" s="90">
        <v>55</v>
      </c>
      <c r="I41" s="89">
        <v>46</v>
      </c>
      <c r="J41" s="89">
        <v>55</v>
      </c>
      <c r="K41" s="88">
        <v>53</v>
      </c>
      <c r="L41" s="89">
        <v>50</v>
      </c>
      <c r="M41" s="91">
        <v>52</v>
      </c>
      <c r="N41" s="465">
        <v>57</v>
      </c>
      <c r="O41" s="463">
        <v>53</v>
      </c>
      <c r="P41" s="464">
        <v>56</v>
      </c>
      <c r="Q41" s="407">
        <f t="shared" si="0"/>
        <v>54.5</v>
      </c>
      <c r="R41" s="405">
        <f t="shared" si="1"/>
        <v>48.5</v>
      </c>
      <c r="S41" s="406">
        <f t="shared" si="2"/>
        <v>54.25</v>
      </c>
      <c r="T41" s="74">
        <f t="shared" si="15"/>
        <v>57</v>
      </c>
      <c r="U41" s="92">
        <f t="shared" si="16"/>
        <v>53</v>
      </c>
      <c r="V41" s="76">
        <f t="shared" si="17"/>
        <v>54.166666666666664</v>
      </c>
      <c r="W41" s="77">
        <f t="shared" si="6"/>
        <v>53</v>
      </c>
      <c r="X41" s="93">
        <f t="shared" si="18"/>
        <v>45</v>
      </c>
      <c r="Y41" s="79">
        <f t="shared" si="19"/>
        <v>48.166666666666664</v>
      </c>
      <c r="Z41" s="80">
        <f t="shared" si="20"/>
        <v>56</v>
      </c>
      <c r="AA41" s="94">
        <f t="shared" si="21"/>
        <v>52</v>
      </c>
      <c r="AB41" s="82">
        <f t="shared" si="22"/>
        <v>54.416666666666664</v>
      </c>
      <c r="AC41" s="237">
        <f t="shared" si="12"/>
        <v>52.25</v>
      </c>
      <c r="AD41" s="239">
        <f t="shared" si="14"/>
        <v>5.2249999999999996</v>
      </c>
      <c r="AE41" s="87"/>
      <c r="AF41" s="60"/>
      <c r="AG41" s="99"/>
      <c r="AH41" s="236">
        <f t="shared" si="13"/>
        <v>5.2249999999999996</v>
      </c>
      <c r="AI41" s="97">
        <v>36</v>
      </c>
    </row>
    <row r="42" spans="1:35" x14ac:dyDescent="0.35">
      <c r="A42" s="258"/>
      <c r="B42" s="87">
        <v>37</v>
      </c>
      <c r="C42" s="100" t="str">
        <f>VLOOKUP(B:B,'Start List Youth'!C:F,2,FALSE)</f>
        <v>SCHOBER Elisa</v>
      </c>
      <c r="D42" s="127" t="str">
        <f>VLOOKUP(B:B,'Start List Youth'!C:F,4,FALSE)</f>
        <v>GN1885</v>
      </c>
      <c r="E42" s="88">
        <v>50</v>
      </c>
      <c r="F42" s="89">
        <v>40</v>
      </c>
      <c r="G42" s="416">
        <v>43</v>
      </c>
      <c r="H42" s="90">
        <v>52</v>
      </c>
      <c r="I42" s="89">
        <v>45</v>
      </c>
      <c r="J42" s="89">
        <v>46</v>
      </c>
      <c r="K42" s="88">
        <v>52</v>
      </c>
      <c r="L42" s="89">
        <v>43</v>
      </c>
      <c r="M42" s="91">
        <v>51</v>
      </c>
      <c r="N42" s="465">
        <v>54</v>
      </c>
      <c r="O42" s="463">
        <v>47</v>
      </c>
      <c r="P42" s="464">
        <v>49</v>
      </c>
      <c r="Q42" s="407">
        <f t="shared" si="0"/>
        <v>52</v>
      </c>
      <c r="R42" s="405">
        <f t="shared" si="1"/>
        <v>43.75</v>
      </c>
      <c r="S42" s="406">
        <f t="shared" si="2"/>
        <v>47.25</v>
      </c>
      <c r="T42" s="74">
        <f t="shared" si="15"/>
        <v>54</v>
      </c>
      <c r="U42" s="92">
        <f t="shared" si="16"/>
        <v>50</v>
      </c>
      <c r="V42" s="76">
        <f t="shared" si="17"/>
        <v>52</v>
      </c>
      <c r="W42" s="77">
        <f t="shared" si="6"/>
        <v>47</v>
      </c>
      <c r="X42" s="93">
        <f t="shared" si="18"/>
        <v>40</v>
      </c>
      <c r="Y42" s="79">
        <f t="shared" si="19"/>
        <v>43.916666666666664</v>
      </c>
      <c r="Z42" s="80">
        <f t="shared" si="20"/>
        <v>51</v>
      </c>
      <c r="AA42" s="94">
        <f t="shared" si="21"/>
        <v>43</v>
      </c>
      <c r="AB42" s="82">
        <f t="shared" si="22"/>
        <v>47.416666666666664</v>
      </c>
      <c r="AC42" s="237">
        <f t="shared" si="12"/>
        <v>47.777777777777771</v>
      </c>
      <c r="AD42" s="239">
        <f t="shared" si="14"/>
        <v>4.7777777777777768</v>
      </c>
      <c r="AE42" s="87"/>
      <c r="AF42" s="60"/>
      <c r="AG42" s="99"/>
      <c r="AH42" s="236">
        <f t="shared" si="13"/>
        <v>4.7777777777777768</v>
      </c>
      <c r="AI42" s="97">
        <v>37</v>
      </c>
    </row>
    <row r="43" spans="1:35" x14ac:dyDescent="0.35">
      <c r="A43" s="258"/>
      <c r="B43" s="87">
        <v>38</v>
      </c>
      <c r="C43" s="100" t="str">
        <f>VLOOKUP(B:B,'Start List Youth'!C:F,2,FALSE)</f>
        <v>DE PAOLI Beatrice</v>
      </c>
      <c r="D43" s="127" t="str">
        <f>VLOOKUP(B:B,'Start List Youth'!C:F,4,FALSE)</f>
        <v>MORG</v>
      </c>
      <c r="E43" s="88">
        <v>64</v>
      </c>
      <c r="F43" s="89">
        <v>53</v>
      </c>
      <c r="G43" s="416">
        <v>63</v>
      </c>
      <c r="H43" s="90">
        <v>62</v>
      </c>
      <c r="I43" s="89">
        <v>55</v>
      </c>
      <c r="J43" s="89">
        <v>64</v>
      </c>
      <c r="K43" s="88">
        <v>66</v>
      </c>
      <c r="L43" s="89">
        <v>54</v>
      </c>
      <c r="M43" s="91">
        <v>64</v>
      </c>
      <c r="N43" s="465">
        <v>63</v>
      </c>
      <c r="O43" s="463">
        <v>54</v>
      </c>
      <c r="P43" s="464">
        <v>60</v>
      </c>
      <c r="Q43" s="407">
        <f t="shared" si="0"/>
        <v>63.75</v>
      </c>
      <c r="R43" s="405">
        <f t="shared" si="1"/>
        <v>54</v>
      </c>
      <c r="S43" s="406">
        <f t="shared" si="2"/>
        <v>62.75</v>
      </c>
      <c r="T43" s="74">
        <f t="shared" si="15"/>
        <v>66</v>
      </c>
      <c r="U43" s="92">
        <f t="shared" si="16"/>
        <v>62</v>
      </c>
      <c r="V43" s="76">
        <f t="shared" si="17"/>
        <v>63.583333333333336</v>
      </c>
      <c r="W43" s="77">
        <f t="shared" si="6"/>
        <v>55</v>
      </c>
      <c r="X43" s="93">
        <f t="shared" si="18"/>
        <v>53</v>
      </c>
      <c r="Y43" s="79">
        <f t="shared" si="19"/>
        <v>54</v>
      </c>
      <c r="Z43" s="80">
        <f t="shared" si="20"/>
        <v>64</v>
      </c>
      <c r="AA43" s="94">
        <f t="shared" si="21"/>
        <v>60</v>
      </c>
      <c r="AB43" s="82">
        <f t="shared" si="22"/>
        <v>63.25</v>
      </c>
      <c r="AC43" s="237">
        <f t="shared" si="12"/>
        <v>60.277777777777779</v>
      </c>
      <c r="AD43" s="239">
        <f t="shared" si="14"/>
        <v>6.0277777777777777</v>
      </c>
      <c r="AE43" s="87"/>
      <c r="AF43" s="60"/>
      <c r="AG43" s="99"/>
      <c r="AH43" s="236">
        <f t="shared" si="13"/>
        <v>6.0277777777777777</v>
      </c>
      <c r="AI43" s="97">
        <v>38</v>
      </c>
    </row>
    <row r="44" spans="1:35" x14ac:dyDescent="0.35">
      <c r="A44" s="258"/>
      <c r="B44" s="87">
        <v>39</v>
      </c>
      <c r="C44" s="100" t="str">
        <f>VLOOKUP(B:B,'Start List Youth'!C:F,2,FALSE)</f>
        <v>IACOZZA Alice</v>
      </c>
      <c r="D44" s="127" t="str">
        <f>VLOOKUP(B:B,'Start List Youth'!C:F,4,FALSE)</f>
        <v>LUG</v>
      </c>
      <c r="E44" s="88">
        <v>58</v>
      </c>
      <c r="F44" s="89">
        <v>47</v>
      </c>
      <c r="G44" s="416">
        <v>59</v>
      </c>
      <c r="H44" s="90">
        <v>61</v>
      </c>
      <c r="I44" s="89">
        <v>50</v>
      </c>
      <c r="J44" s="89">
        <v>60</v>
      </c>
      <c r="K44" s="88">
        <v>59</v>
      </c>
      <c r="L44" s="89">
        <v>48</v>
      </c>
      <c r="M44" s="91">
        <v>61</v>
      </c>
      <c r="N44" s="465">
        <v>58</v>
      </c>
      <c r="O44" s="463">
        <v>52</v>
      </c>
      <c r="P44" s="464">
        <v>57</v>
      </c>
      <c r="Q44" s="407">
        <f t="shared" si="0"/>
        <v>59</v>
      </c>
      <c r="R44" s="405">
        <f t="shared" si="1"/>
        <v>49.25</v>
      </c>
      <c r="S44" s="406">
        <f t="shared" si="2"/>
        <v>59.25</v>
      </c>
      <c r="T44" s="74">
        <f t="shared" si="15"/>
        <v>61</v>
      </c>
      <c r="U44" s="92">
        <f t="shared" si="16"/>
        <v>58</v>
      </c>
      <c r="V44" s="76">
        <f t="shared" si="17"/>
        <v>58.666666666666664</v>
      </c>
      <c r="W44" s="77">
        <f t="shared" si="6"/>
        <v>52</v>
      </c>
      <c r="X44" s="93">
        <f t="shared" si="18"/>
        <v>47</v>
      </c>
      <c r="Y44" s="515">
        <f>(SUM(F44,I44,L44,O44,R44)-W44-X44)/3-20</f>
        <v>29.083333333333336</v>
      </c>
      <c r="Z44" s="80">
        <f t="shared" si="20"/>
        <v>61</v>
      </c>
      <c r="AA44" s="94">
        <f t="shared" si="21"/>
        <v>57</v>
      </c>
      <c r="AB44" s="515">
        <f>(SUM(G44,J44,M44,P44,S44)-Z44-AA44)/3-20</f>
        <v>39.416666666666664</v>
      </c>
      <c r="AC44" s="237">
        <f t="shared" si="12"/>
        <v>42.388888888888886</v>
      </c>
      <c r="AD44" s="239">
        <f t="shared" si="14"/>
        <v>4.2388888888888889</v>
      </c>
      <c r="AE44" s="87"/>
      <c r="AF44" s="60"/>
      <c r="AG44" s="99"/>
      <c r="AH44" s="236">
        <f t="shared" si="13"/>
        <v>4.2388888888888889</v>
      </c>
      <c r="AI44" s="97">
        <v>39</v>
      </c>
    </row>
    <row r="45" spans="1:35" x14ac:dyDescent="0.35">
      <c r="A45" s="258"/>
      <c r="B45" s="87">
        <v>40</v>
      </c>
      <c r="C45" s="100" t="str">
        <f>VLOOKUP(B:B,'Start List Youth'!C:F,2,FALSE)</f>
        <v>NAGYPÁL Réka</v>
      </c>
      <c r="D45" s="127" t="str">
        <f>VLOOKUP(B:B,'Start List Youth'!C:F,4,FALSE)</f>
        <v>FLOS</v>
      </c>
      <c r="E45" s="88">
        <v>65</v>
      </c>
      <c r="F45" s="89">
        <v>52</v>
      </c>
      <c r="G45" s="416">
        <v>54</v>
      </c>
      <c r="H45" s="90">
        <v>66</v>
      </c>
      <c r="I45" s="89">
        <v>54</v>
      </c>
      <c r="J45" s="89">
        <v>55</v>
      </c>
      <c r="K45" s="88">
        <v>68</v>
      </c>
      <c r="L45" s="89">
        <v>51</v>
      </c>
      <c r="M45" s="91">
        <v>53</v>
      </c>
      <c r="N45" s="465">
        <v>69</v>
      </c>
      <c r="O45" s="463">
        <v>49</v>
      </c>
      <c r="P45" s="464">
        <v>55</v>
      </c>
      <c r="Q45" s="407">
        <f t="shared" si="0"/>
        <v>67</v>
      </c>
      <c r="R45" s="405">
        <f t="shared" si="1"/>
        <v>51.5</v>
      </c>
      <c r="S45" s="406">
        <f t="shared" si="2"/>
        <v>54.25</v>
      </c>
      <c r="T45" s="74">
        <f t="shared" si="15"/>
        <v>69</v>
      </c>
      <c r="U45" s="92">
        <f t="shared" si="16"/>
        <v>65</v>
      </c>
      <c r="V45" s="76">
        <f t="shared" si="17"/>
        <v>67</v>
      </c>
      <c r="W45" s="77">
        <f t="shared" si="6"/>
        <v>54</v>
      </c>
      <c r="X45" s="93">
        <f t="shared" si="18"/>
        <v>49</v>
      </c>
      <c r="Y45" s="79">
        <f t="shared" si="19"/>
        <v>51.5</v>
      </c>
      <c r="Z45" s="80">
        <f t="shared" si="20"/>
        <v>55</v>
      </c>
      <c r="AA45" s="94">
        <f t="shared" si="21"/>
        <v>53</v>
      </c>
      <c r="AB45" s="515">
        <f>(SUM(G45,J45,M45,P45,S45)-Z45-AA45)/3-20</f>
        <v>34.416666666666664</v>
      </c>
      <c r="AC45" s="237">
        <f t="shared" si="12"/>
        <v>50.972222222222221</v>
      </c>
      <c r="AD45" s="239">
        <f t="shared" si="14"/>
        <v>5.0972222222222223</v>
      </c>
      <c r="AE45" s="87"/>
      <c r="AF45" s="60"/>
      <c r="AG45" s="99"/>
      <c r="AH45" s="236">
        <f t="shared" si="13"/>
        <v>5.0972222222222223</v>
      </c>
      <c r="AI45" s="97">
        <v>40</v>
      </c>
    </row>
    <row r="46" spans="1:35" x14ac:dyDescent="0.35">
      <c r="A46" s="258"/>
      <c r="B46" s="87">
        <v>41</v>
      </c>
      <c r="C46" s="100" t="str">
        <f>VLOOKUP(B:B,'Start List Youth'!C:F,2,FALSE)</f>
        <v>LENZ Vanessa</v>
      </c>
      <c r="D46" s="127" t="str">
        <f>VLOOKUP(B:B,'Start List Youth'!C:F,4,FALSE)</f>
        <v>ASB</v>
      </c>
      <c r="E46" s="88">
        <v>69</v>
      </c>
      <c r="F46" s="89">
        <v>45</v>
      </c>
      <c r="G46" s="416">
        <v>60</v>
      </c>
      <c r="H46" s="90">
        <v>66</v>
      </c>
      <c r="I46" s="89">
        <v>55</v>
      </c>
      <c r="J46" s="89">
        <v>62</v>
      </c>
      <c r="K46" s="88">
        <v>69</v>
      </c>
      <c r="L46" s="89">
        <v>55</v>
      </c>
      <c r="M46" s="91">
        <v>61</v>
      </c>
      <c r="N46" s="465">
        <v>67</v>
      </c>
      <c r="O46" s="463">
        <v>56</v>
      </c>
      <c r="P46" s="464">
        <v>60</v>
      </c>
      <c r="Q46" s="407">
        <f t="shared" si="0"/>
        <v>67.75</v>
      </c>
      <c r="R46" s="405">
        <f t="shared" si="1"/>
        <v>52.75</v>
      </c>
      <c r="S46" s="406">
        <f t="shared" si="2"/>
        <v>60.75</v>
      </c>
      <c r="T46" s="74">
        <f t="shared" si="15"/>
        <v>69</v>
      </c>
      <c r="U46" s="92">
        <f t="shared" si="16"/>
        <v>66</v>
      </c>
      <c r="V46" s="76">
        <f t="shared" si="17"/>
        <v>67.916666666666671</v>
      </c>
      <c r="W46" s="77">
        <f t="shared" si="6"/>
        <v>56</v>
      </c>
      <c r="X46" s="93">
        <f t="shared" si="18"/>
        <v>45</v>
      </c>
      <c r="Y46" s="79">
        <f t="shared" si="19"/>
        <v>54.25</v>
      </c>
      <c r="Z46" s="80">
        <f t="shared" si="20"/>
        <v>62</v>
      </c>
      <c r="AA46" s="94">
        <f t="shared" si="21"/>
        <v>60</v>
      </c>
      <c r="AB46" s="82">
        <f t="shared" si="22"/>
        <v>60.583333333333336</v>
      </c>
      <c r="AC46" s="237">
        <f t="shared" si="12"/>
        <v>60.916666666666664</v>
      </c>
      <c r="AD46" s="239">
        <f t="shared" si="14"/>
        <v>6.0916666666666668</v>
      </c>
      <c r="AE46" s="87"/>
      <c r="AF46" s="60"/>
      <c r="AG46" s="99"/>
      <c r="AH46" s="236">
        <f t="shared" si="13"/>
        <v>6.0916666666666668</v>
      </c>
      <c r="AI46" s="97">
        <v>41</v>
      </c>
    </row>
    <row r="47" spans="1:35" x14ac:dyDescent="0.35">
      <c r="A47" s="258"/>
      <c r="B47" s="87">
        <v>42</v>
      </c>
      <c r="C47" s="100" t="str">
        <f>VLOOKUP(B:B,'Start List Youth'!C:F,2,FALSE)</f>
        <v>MÖBES Emma</v>
      </c>
      <c r="D47" s="127" t="str">
        <f>VLOOKUP(B:B,'Start List Youth'!C:F,4,FALSE)</f>
        <v>LNZ</v>
      </c>
      <c r="E47" s="88">
        <v>45</v>
      </c>
      <c r="F47" s="89">
        <v>40</v>
      </c>
      <c r="G47" s="416">
        <v>41</v>
      </c>
      <c r="H47" s="90">
        <v>49</v>
      </c>
      <c r="I47" s="89">
        <v>44</v>
      </c>
      <c r="J47" s="89">
        <v>50</v>
      </c>
      <c r="K47" s="88">
        <v>50</v>
      </c>
      <c r="L47" s="89">
        <v>47</v>
      </c>
      <c r="M47" s="91">
        <v>48</v>
      </c>
      <c r="N47" s="465">
        <v>49</v>
      </c>
      <c r="O47" s="463">
        <v>42</v>
      </c>
      <c r="P47" s="464">
        <v>45</v>
      </c>
      <c r="Q47" s="407">
        <f t="shared" si="0"/>
        <v>48.25</v>
      </c>
      <c r="R47" s="405">
        <f t="shared" si="1"/>
        <v>43.25</v>
      </c>
      <c r="S47" s="406">
        <f t="shared" si="2"/>
        <v>46</v>
      </c>
      <c r="T47" s="74">
        <f t="shared" si="15"/>
        <v>50</v>
      </c>
      <c r="U47" s="92">
        <f t="shared" si="16"/>
        <v>45</v>
      </c>
      <c r="V47" s="76">
        <f t="shared" si="17"/>
        <v>48.75</v>
      </c>
      <c r="W47" s="77">
        <f t="shared" si="6"/>
        <v>47</v>
      </c>
      <c r="X47" s="93">
        <f t="shared" si="18"/>
        <v>40</v>
      </c>
      <c r="Y47" s="79">
        <f t="shared" si="19"/>
        <v>43.083333333333336</v>
      </c>
      <c r="Z47" s="80">
        <f t="shared" si="20"/>
        <v>50</v>
      </c>
      <c r="AA47" s="94">
        <f t="shared" si="21"/>
        <v>41</v>
      </c>
      <c r="AB47" s="82">
        <f t="shared" si="22"/>
        <v>46.333333333333336</v>
      </c>
      <c r="AC47" s="237">
        <f t="shared" si="12"/>
        <v>46.055555555555564</v>
      </c>
      <c r="AD47" s="239">
        <f t="shared" si="14"/>
        <v>4.6055555555555561</v>
      </c>
      <c r="AE47" s="87"/>
      <c r="AF47" s="60"/>
      <c r="AG47" s="99"/>
      <c r="AH47" s="236">
        <f t="shared" si="13"/>
        <v>4.6055555555555561</v>
      </c>
      <c r="AI47" s="97">
        <v>42</v>
      </c>
    </row>
    <row r="48" spans="1:35" x14ac:dyDescent="0.35">
      <c r="A48" s="258"/>
      <c r="B48" s="87">
        <v>43</v>
      </c>
      <c r="C48" s="100" t="str">
        <f>VLOOKUP(B:B,'Start List Youth'!C:F,2,FALSE)</f>
        <v>DOMENECH WANG Liliane</v>
      </c>
      <c r="D48" s="127" t="str">
        <f>VLOOKUP(B:B,'Start List Youth'!C:F,4,FALSE)</f>
        <v>VA</v>
      </c>
      <c r="E48" s="88">
        <v>51</v>
      </c>
      <c r="F48" s="89">
        <v>35</v>
      </c>
      <c r="G48" s="416">
        <v>54</v>
      </c>
      <c r="H48" s="90">
        <v>53</v>
      </c>
      <c r="I48" s="89">
        <v>35</v>
      </c>
      <c r="J48" s="89">
        <v>50</v>
      </c>
      <c r="K48" s="88">
        <v>54</v>
      </c>
      <c r="L48" s="89">
        <v>40</v>
      </c>
      <c r="M48" s="91">
        <v>56</v>
      </c>
      <c r="N48" s="465">
        <v>56</v>
      </c>
      <c r="O48" s="463">
        <v>40</v>
      </c>
      <c r="P48" s="464">
        <v>57</v>
      </c>
      <c r="Q48" s="407">
        <f t="shared" si="0"/>
        <v>53.5</v>
      </c>
      <c r="R48" s="405">
        <f t="shared" si="1"/>
        <v>37.5</v>
      </c>
      <c r="S48" s="406">
        <f t="shared" si="2"/>
        <v>54.25</v>
      </c>
      <c r="T48" s="74">
        <f t="shared" si="15"/>
        <v>56</v>
      </c>
      <c r="U48" s="92">
        <f t="shared" si="16"/>
        <v>51</v>
      </c>
      <c r="V48" s="76">
        <f t="shared" si="17"/>
        <v>53.5</v>
      </c>
      <c r="W48" s="77">
        <f t="shared" si="6"/>
        <v>40</v>
      </c>
      <c r="X48" s="93">
        <f t="shared" si="18"/>
        <v>35</v>
      </c>
      <c r="Y48" s="515">
        <f>(SUM(F48,I48,L48,O48,R48)-W48-X48)/3-20</f>
        <v>17.5</v>
      </c>
      <c r="Z48" s="80">
        <f t="shared" si="20"/>
        <v>57</v>
      </c>
      <c r="AA48" s="94">
        <f t="shared" si="21"/>
        <v>50</v>
      </c>
      <c r="AB48" s="82">
        <f t="shared" si="22"/>
        <v>54.75</v>
      </c>
      <c r="AC48" s="237">
        <f t="shared" si="12"/>
        <v>41.916666666666664</v>
      </c>
      <c r="AD48" s="239">
        <f t="shared" si="14"/>
        <v>4.1916666666666664</v>
      </c>
      <c r="AE48" s="87"/>
      <c r="AF48" s="60"/>
      <c r="AG48" s="99"/>
      <c r="AH48" s="236">
        <f t="shared" si="13"/>
        <v>4.1916666666666664</v>
      </c>
      <c r="AI48" s="97">
        <v>43</v>
      </c>
    </row>
    <row r="49" spans="1:35" x14ac:dyDescent="0.35">
      <c r="A49" s="258"/>
      <c r="B49" s="87">
        <v>44</v>
      </c>
      <c r="C49" s="100" t="str">
        <f>VLOOKUP(B:B,'Start List Youth'!C:F,2,FALSE)</f>
        <v>GREGOIRE Alyssia</v>
      </c>
      <c r="D49" s="127" t="str">
        <f>VLOOKUP(B:B,'Start List Youth'!C:F,4,FALSE)</f>
        <v>MORG</v>
      </c>
      <c r="E49" s="88">
        <v>59</v>
      </c>
      <c r="F49" s="89">
        <v>45</v>
      </c>
      <c r="G49" s="416">
        <v>54</v>
      </c>
      <c r="H49" s="90">
        <v>65</v>
      </c>
      <c r="I49" s="89">
        <v>50</v>
      </c>
      <c r="J49" s="89">
        <v>59</v>
      </c>
      <c r="K49" s="88">
        <v>65</v>
      </c>
      <c r="L49" s="89">
        <v>46</v>
      </c>
      <c r="M49" s="91">
        <v>59</v>
      </c>
      <c r="N49" s="465">
        <v>65</v>
      </c>
      <c r="O49" s="463">
        <v>50</v>
      </c>
      <c r="P49" s="464">
        <v>56</v>
      </c>
      <c r="Q49" s="407">
        <f t="shared" si="0"/>
        <v>63.5</v>
      </c>
      <c r="R49" s="405">
        <f t="shared" si="1"/>
        <v>47.75</v>
      </c>
      <c r="S49" s="406">
        <f t="shared" si="2"/>
        <v>57</v>
      </c>
      <c r="T49" s="74">
        <f t="shared" si="15"/>
        <v>65</v>
      </c>
      <c r="U49" s="92">
        <f t="shared" si="16"/>
        <v>59</v>
      </c>
      <c r="V49" s="76">
        <f t="shared" si="17"/>
        <v>64.5</v>
      </c>
      <c r="W49" s="77">
        <f t="shared" si="6"/>
        <v>50</v>
      </c>
      <c r="X49" s="93">
        <f t="shared" si="18"/>
        <v>45</v>
      </c>
      <c r="Y49" s="79">
        <f t="shared" si="19"/>
        <v>47.916666666666664</v>
      </c>
      <c r="Z49" s="80">
        <f t="shared" si="20"/>
        <v>59</v>
      </c>
      <c r="AA49" s="94">
        <f t="shared" si="21"/>
        <v>54</v>
      </c>
      <c r="AB49" s="82">
        <f t="shared" si="22"/>
        <v>57.333333333333336</v>
      </c>
      <c r="AC49" s="237">
        <f t="shared" si="12"/>
        <v>56.583333333333336</v>
      </c>
      <c r="AD49" s="239">
        <f t="shared" si="14"/>
        <v>5.6583333333333332</v>
      </c>
      <c r="AE49" s="87"/>
      <c r="AF49" s="60"/>
      <c r="AG49" s="99"/>
      <c r="AH49" s="236">
        <f t="shared" si="13"/>
        <v>5.6583333333333332</v>
      </c>
      <c r="AI49" s="97">
        <v>44</v>
      </c>
    </row>
    <row r="50" spans="1:35" x14ac:dyDescent="0.35">
      <c r="A50" s="258"/>
      <c r="B50" s="87">
        <v>45</v>
      </c>
      <c r="C50" s="100" t="str">
        <f>VLOOKUP(B:B,'Start List Youth'!C:F,2,FALSE)</f>
        <v>GARDON Charlotte</v>
      </c>
      <c r="D50" s="127" t="str">
        <f>VLOOKUP(B:B,'Start List Youth'!C:F,4,FALSE)</f>
        <v>MORG</v>
      </c>
      <c r="E50" s="88">
        <v>62</v>
      </c>
      <c r="F50" s="89">
        <v>50</v>
      </c>
      <c r="G50" s="416">
        <v>54</v>
      </c>
      <c r="H50" s="90">
        <v>62</v>
      </c>
      <c r="I50" s="89">
        <v>51</v>
      </c>
      <c r="J50" s="89">
        <v>60</v>
      </c>
      <c r="K50" s="88">
        <v>64</v>
      </c>
      <c r="L50" s="89">
        <v>50</v>
      </c>
      <c r="M50" s="91">
        <v>62</v>
      </c>
      <c r="N50" s="465">
        <v>56</v>
      </c>
      <c r="O50" s="463">
        <v>51</v>
      </c>
      <c r="P50" s="464">
        <v>57</v>
      </c>
      <c r="Q50" s="407">
        <f t="shared" si="0"/>
        <v>61</v>
      </c>
      <c r="R50" s="405">
        <f t="shared" si="1"/>
        <v>50.5</v>
      </c>
      <c r="S50" s="406">
        <f t="shared" si="2"/>
        <v>58.25</v>
      </c>
      <c r="T50" s="74">
        <f t="shared" si="15"/>
        <v>64</v>
      </c>
      <c r="U50" s="92">
        <f t="shared" si="16"/>
        <v>56</v>
      </c>
      <c r="V50" s="515">
        <f>(SUM(E50,H50,K50,N50,Q50)-T50-U50)/3-20</f>
        <v>41.666666666666664</v>
      </c>
      <c r="W50" s="77">
        <f t="shared" si="6"/>
        <v>51</v>
      </c>
      <c r="X50" s="93">
        <f t="shared" si="18"/>
        <v>50</v>
      </c>
      <c r="Y50" s="79">
        <f t="shared" si="19"/>
        <v>50.5</v>
      </c>
      <c r="Z50" s="80">
        <f t="shared" si="20"/>
        <v>62</v>
      </c>
      <c r="AA50" s="94">
        <f t="shared" si="21"/>
        <v>54</v>
      </c>
      <c r="AB50" s="82">
        <f t="shared" si="22"/>
        <v>58.416666666666664</v>
      </c>
      <c r="AC50" s="237">
        <f t="shared" si="12"/>
        <v>50.194444444444436</v>
      </c>
      <c r="AD50" s="239">
        <f t="shared" si="14"/>
        <v>5.0194444444444439</v>
      </c>
      <c r="AE50" s="87"/>
      <c r="AF50" s="60"/>
      <c r="AG50" s="99"/>
      <c r="AH50" s="236">
        <f t="shared" si="13"/>
        <v>5.0194444444444439</v>
      </c>
      <c r="AI50" s="97">
        <v>45</v>
      </c>
    </row>
    <row r="51" spans="1:35" x14ac:dyDescent="0.35">
      <c r="A51" s="258"/>
      <c r="B51" s="87">
        <v>46</v>
      </c>
      <c r="C51" s="100" t="str">
        <f>VLOOKUP(B:B,'Start List Youth'!C:F,2,FALSE)</f>
        <v>LAFLEUR Laura</v>
      </c>
      <c r="D51" s="127" t="str">
        <f>VLOOKUP(B:B,'Start List Youth'!C:F,4,FALSE)</f>
        <v>GN1885</v>
      </c>
      <c r="E51" s="88">
        <v>53</v>
      </c>
      <c r="F51" s="89">
        <v>45</v>
      </c>
      <c r="G51" s="416">
        <v>53</v>
      </c>
      <c r="H51" s="90">
        <v>55</v>
      </c>
      <c r="I51" s="89">
        <v>45</v>
      </c>
      <c r="J51" s="89">
        <v>53</v>
      </c>
      <c r="K51" s="88">
        <v>50</v>
      </c>
      <c r="L51" s="89">
        <v>45</v>
      </c>
      <c r="M51" s="91">
        <v>53</v>
      </c>
      <c r="N51" s="465">
        <v>57</v>
      </c>
      <c r="O51" s="463">
        <v>52</v>
      </c>
      <c r="P51" s="464">
        <v>55</v>
      </c>
      <c r="Q51" s="407">
        <f t="shared" si="0"/>
        <v>53.75</v>
      </c>
      <c r="R51" s="405">
        <f t="shared" si="1"/>
        <v>46.75</v>
      </c>
      <c r="S51" s="406">
        <f t="shared" si="2"/>
        <v>53.5</v>
      </c>
      <c r="T51" s="74">
        <f t="shared" si="15"/>
        <v>57</v>
      </c>
      <c r="U51" s="92">
        <f t="shared" si="16"/>
        <v>50</v>
      </c>
      <c r="V51" s="76">
        <f t="shared" si="17"/>
        <v>53.916666666666664</v>
      </c>
      <c r="W51" s="77">
        <f t="shared" si="6"/>
        <v>52</v>
      </c>
      <c r="X51" s="93">
        <f t="shared" si="18"/>
        <v>45</v>
      </c>
      <c r="Y51" s="79">
        <f t="shared" si="19"/>
        <v>45.583333333333336</v>
      </c>
      <c r="Z51" s="80">
        <f t="shared" si="20"/>
        <v>55</v>
      </c>
      <c r="AA51" s="94">
        <f t="shared" si="21"/>
        <v>53</v>
      </c>
      <c r="AB51" s="82">
        <f t="shared" si="22"/>
        <v>53.166666666666664</v>
      </c>
      <c r="AC51" s="237">
        <f t="shared" si="12"/>
        <v>50.888888888888886</v>
      </c>
      <c r="AD51" s="239">
        <f t="shared" si="14"/>
        <v>5.0888888888888886</v>
      </c>
      <c r="AE51" s="87"/>
      <c r="AF51" s="60"/>
      <c r="AG51" s="99"/>
      <c r="AH51" s="236">
        <f t="shared" si="13"/>
        <v>5.0888888888888886</v>
      </c>
      <c r="AI51" s="97">
        <v>46</v>
      </c>
    </row>
    <row r="52" spans="1:35" x14ac:dyDescent="0.35">
      <c r="A52" s="258"/>
      <c r="B52" s="87">
        <v>47</v>
      </c>
      <c r="C52" s="100" t="str">
        <f>VLOOKUP(B:B,'Start List Youth'!C:F,2,FALSE)</f>
        <v>MICHALIS Eline</v>
      </c>
      <c r="D52" s="127" t="str">
        <f>VLOOKUP(B:B,'Start List Youth'!C:F,4,FALSE)</f>
        <v>GN1885</v>
      </c>
      <c r="E52" s="88">
        <v>52</v>
      </c>
      <c r="F52" s="89">
        <v>47</v>
      </c>
      <c r="G52" s="416">
        <v>52</v>
      </c>
      <c r="H52" s="90">
        <v>54</v>
      </c>
      <c r="I52" s="89">
        <v>50</v>
      </c>
      <c r="J52" s="89">
        <v>53</v>
      </c>
      <c r="K52" s="88">
        <v>56</v>
      </c>
      <c r="L52" s="89">
        <v>52</v>
      </c>
      <c r="M52" s="91">
        <v>54</v>
      </c>
      <c r="N52" s="465">
        <v>55</v>
      </c>
      <c r="O52" s="463">
        <v>50</v>
      </c>
      <c r="P52" s="464">
        <v>53</v>
      </c>
      <c r="Q52" s="407">
        <f t="shared" si="0"/>
        <v>54.25</v>
      </c>
      <c r="R52" s="405">
        <f t="shared" si="1"/>
        <v>49.75</v>
      </c>
      <c r="S52" s="406">
        <f t="shared" si="2"/>
        <v>53</v>
      </c>
      <c r="T52" s="74">
        <f t="shared" si="15"/>
        <v>56</v>
      </c>
      <c r="U52" s="92">
        <f t="shared" si="16"/>
        <v>52</v>
      </c>
      <c r="V52" s="76">
        <f t="shared" si="17"/>
        <v>54.416666666666664</v>
      </c>
      <c r="W52" s="77">
        <f t="shared" si="6"/>
        <v>52</v>
      </c>
      <c r="X52" s="93">
        <f t="shared" si="18"/>
        <v>47</v>
      </c>
      <c r="Y52" s="79">
        <f t="shared" si="19"/>
        <v>49.916666666666664</v>
      </c>
      <c r="Z52" s="80">
        <f t="shared" si="20"/>
        <v>54</v>
      </c>
      <c r="AA52" s="94">
        <f t="shared" si="21"/>
        <v>52</v>
      </c>
      <c r="AB52" s="82">
        <f t="shared" si="22"/>
        <v>53</v>
      </c>
      <c r="AC52" s="237">
        <f t="shared" si="12"/>
        <v>52.444444444444436</v>
      </c>
      <c r="AD52" s="239">
        <f t="shared" si="14"/>
        <v>5.2444444444444436</v>
      </c>
      <c r="AE52" s="87"/>
      <c r="AF52" s="60"/>
      <c r="AG52" s="99"/>
      <c r="AH52" s="236">
        <f t="shared" si="13"/>
        <v>5.2444444444444436</v>
      </c>
      <c r="AI52" s="97">
        <v>47</v>
      </c>
    </row>
    <row r="53" spans="1:35" x14ac:dyDescent="0.35">
      <c r="A53" s="258"/>
      <c r="B53" s="87">
        <v>48</v>
      </c>
      <c r="C53" s="100" t="str">
        <f>VLOOKUP(B:B,'Start List Youth'!C:F,2,FALSE)</f>
        <v>CORAZZA Kendra</v>
      </c>
      <c r="D53" s="127" t="str">
        <f>VLOOKUP(B:B,'Start List Youth'!C:F,4,FALSE)</f>
        <v>LUG</v>
      </c>
      <c r="E53" s="88">
        <v>68</v>
      </c>
      <c r="F53" s="89">
        <v>0</v>
      </c>
      <c r="G53" s="416">
        <v>68</v>
      </c>
      <c r="H53" s="90">
        <v>70</v>
      </c>
      <c r="I53" s="89">
        <v>0</v>
      </c>
      <c r="J53" s="89">
        <v>64</v>
      </c>
      <c r="K53" s="88">
        <v>73</v>
      </c>
      <c r="L53" s="89">
        <v>0</v>
      </c>
      <c r="M53" s="91">
        <v>66</v>
      </c>
      <c r="N53" s="465">
        <v>68</v>
      </c>
      <c r="O53" s="463">
        <v>0</v>
      </c>
      <c r="P53" s="464">
        <v>64</v>
      </c>
      <c r="Q53" s="407">
        <f>(+E53+H53+K53+N53)/4</f>
        <v>69.75</v>
      </c>
      <c r="R53" s="405">
        <f>(+F53+I53+L53+O53)/4</f>
        <v>0</v>
      </c>
      <c r="S53" s="406">
        <f>(+G53+J53+M53+P53)/4</f>
        <v>65.5</v>
      </c>
      <c r="T53" s="74">
        <f>MAX(E53,H53,K53,N53,Q53)</f>
        <v>73</v>
      </c>
      <c r="U53" s="92">
        <f>MIN(E53,H53,K53,N53,Q53)</f>
        <v>68</v>
      </c>
      <c r="V53" s="76">
        <f>(SUM(E53,H53,K53,N53,Q53)-T53-U53)/3</f>
        <v>69.25</v>
      </c>
      <c r="W53" s="77">
        <f t="shared" si="6"/>
        <v>0</v>
      </c>
      <c r="X53" s="93">
        <f>MIN(F53,I53,L53,O53,R53)</f>
        <v>0</v>
      </c>
      <c r="Y53" s="79">
        <f>(SUM(F53,I53,L53,O53,R53)-W53-X53)/3</f>
        <v>0</v>
      </c>
      <c r="Z53" s="80">
        <f>MAX(G53,J53,M53,P53,S53)</f>
        <v>68</v>
      </c>
      <c r="AA53" s="94">
        <f>MIN(G53,J53,M53,P53,S53)</f>
        <v>64</v>
      </c>
      <c r="AB53" s="82">
        <f>(SUM(G53,J53,M53,P53,S53)-Z53-AA53)/3</f>
        <v>65.166666666666671</v>
      </c>
      <c r="AC53" s="237">
        <f t="shared" si="12"/>
        <v>44.805555555555564</v>
      </c>
      <c r="AD53" s="239">
        <f t="shared" si="14"/>
        <v>4.4805555555555561</v>
      </c>
      <c r="AE53" s="87"/>
      <c r="AF53" s="60"/>
      <c r="AG53" s="99"/>
      <c r="AH53" s="236">
        <f t="shared" si="13"/>
        <v>4.4805555555555561</v>
      </c>
      <c r="AI53" s="97">
        <v>48</v>
      </c>
    </row>
    <row r="54" spans="1:35" x14ac:dyDescent="0.35">
      <c r="A54" s="258"/>
      <c r="B54" s="87">
        <v>49</v>
      </c>
      <c r="C54" s="100" t="str">
        <f>VLOOKUP(B:B,'Start List Youth'!C:F,2,FALSE)</f>
        <v>COUROUGE Emma</v>
      </c>
      <c r="D54" s="127" t="str">
        <f>VLOOKUP(B:B,'Start List Youth'!C:F,4,FALSE)</f>
        <v>MORG</v>
      </c>
      <c r="E54" s="88">
        <v>63</v>
      </c>
      <c r="F54" s="89">
        <v>44</v>
      </c>
      <c r="G54" s="416">
        <v>58</v>
      </c>
      <c r="H54" s="90">
        <v>65</v>
      </c>
      <c r="I54" s="89">
        <v>49</v>
      </c>
      <c r="J54" s="89">
        <v>62</v>
      </c>
      <c r="K54" s="88">
        <v>66</v>
      </c>
      <c r="L54" s="89">
        <v>54</v>
      </c>
      <c r="M54" s="91">
        <v>64</v>
      </c>
      <c r="N54" s="465">
        <v>63</v>
      </c>
      <c r="O54" s="463">
        <v>47</v>
      </c>
      <c r="P54" s="464">
        <v>57</v>
      </c>
      <c r="Q54" s="407">
        <f t="shared" si="0"/>
        <v>64.25</v>
      </c>
      <c r="R54" s="405">
        <f t="shared" si="1"/>
        <v>48.5</v>
      </c>
      <c r="S54" s="406">
        <f t="shared" si="2"/>
        <v>60.25</v>
      </c>
      <c r="T54" s="74">
        <f t="shared" si="15"/>
        <v>66</v>
      </c>
      <c r="U54" s="92">
        <f t="shared" si="16"/>
        <v>63</v>
      </c>
      <c r="V54" s="76">
        <f t="shared" si="17"/>
        <v>64.083333333333329</v>
      </c>
      <c r="W54" s="77">
        <f t="shared" si="6"/>
        <v>54</v>
      </c>
      <c r="X54" s="93">
        <f t="shared" si="18"/>
        <v>44</v>
      </c>
      <c r="Y54" s="79">
        <f t="shared" si="19"/>
        <v>48.166666666666664</v>
      </c>
      <c r="Z54" s="80">
        <f t="shared" si="20"/>
        <v>64</v>
      </c>
      <c r="AA54" s="94">
        <f t="shared" si="21"/>
        <v>57</v>
      </c>
      <c r="AB54" s="82">
        <f t="shared" si="22"/>
        <v>60.083333333333336</v>
      </c>
      <c r="AC54" s="237">
        <f t="shared" si="12"/>
        <v>57.44444444444445</v>
      </c>
      <c r="AD54" s="239">
        <f t="shared" si="14"/>
        <v>5.7444444444444454</v>
      </c>
      <c r="AE54" s="87"/>
      <c r="AF54" s="60"/>
      <c r="AG54" s="99"/>
      <c r="AH54" s="236">
        <f t="shared" si="13"/>
        <v>5.7444444444444454</v>
      </c>
      <c r="AI54" s="97">
        <v>49</v>
      </c>
    </row>
    <row r="55" spans="1:35" x14ac:dyDescent="0.35">
      <c r="A55" s="258"/>
      <c r="B55" s="87">
        <v>50</v>
      </c>
      <c r="C55" s="100" t="str">
        <f>VLOOKUP(B:B,'Start List Youth'!C:F,2,FALSE)</f>
        <v>PAVLIKOVA Evelina</v>
      </c>
      <c r="D55" s="127" t="str">
        <f>VLOOKUP(B:B,'Start List Youth'!C:F,4,FALSE)</f>
        <v>GN1885</v>
      </c>
      <c r="E55" s="88">
        <v>57</v>
      </c>
      <c r="F55" s="89">
        <v>46</v>
      </c>
      <c r="G55" s="416">
        <v>52</v>
      </c>
      <c r="H55" s="90">
        <v>57</v>
      </c>
      <c r="I55" s="89">
        <v>48</v>
      </c>
      <c r="J55" s="89">
        <v>51</v>
      </c>
      <c r="K55" s="88">
        <v>58</v>
      </c>
      <c r="L55" s="89">
        <v>52</v>
      </c>
      <c r="M55" s="91">
        <v>52</v>
      </c>
      <c r="N55" s="465">
        <v>58</v>
      </c>
      <c r="O55" s="463">
        <v>50</v>
      </c>
      <c r="P55" s="464">
        <v>54</v>
      </c>
      <c r="Q55" s="407">
        <f t="shared" si="0"/>
        <v>57.5</v>
      </c>
      <c r="R55" s="405">
        <f t="shared" si="1"/>
        <v>49</v>
      </c>
      <c r="S55" s="406">
        <f t="shared" si="2"/>
        <v>52.25</v>
      </c>
      <c r="T55" s="74">
        <f t="shared" si="15"/>
        <v>58</v>
      </c>
      <c r="U55" s="92">
        <f t="shared" si="16"/>
        <v>57</v>
      </c>
      <c r="V55" s="76">
        <f t="shared" si="17"/>
        <v>57.5</v>
      </c>
      <c r="W55" s="77">
        <f t="shared" si="6"/>
        <v>52</v>
      </c>
      <c r="X55" s="93">
        <f t="shared" si="18"/>
        <v>46</v>
      </c>
      <c r="Y55" s="79">
        <f t="shared" si="19"/>
        <v>49</v>
      </c>
      <c r="Z55" s="80">
        <f t="shared" si="20"/>
        <v>54</v>
      </c>
      <c r="AA55" s="94">
        <f t="shared" si="21"/>
        <v>51</v>
      </c>
      <c r="AB55" s="82">
        <f t="shared" si="22"/>
        <v>52.083333333333336</v>
      </c>
      <c r="AC55" s="237">
        <f t="shared" si="12"/>
        <v>52.861111111111114</v>
      </c>
      <c r="AD55" s="239">
        <f t="shared" si="14"/>
        <v>5.2861111111111114</v>
      </c>
      <c r="AE55" s="87"/>
      <c r="AF55" s="60"/>
      <c r="AG55" s="99"/>
      <c r="AH55" s="236">
        <f t="shared" si="13"/>
        <v>5.2861111111111114</v>
      </c>
      <c r="AI55" s="97">
        <v>50</v>
      </c>
    </row>
    <row r="56" spans="1:35" x14ac:dyDescent="0.35">
      <c r="A56" s="258"/>
      <c r="B56" s="87">
        <v>51</v>
      </c>
      <c r="C56" s="100" t="str">
        <f>VLOOKUP(B:B,'Start List Youth'!C:F,2,FALSE)</f>
        <v>SCHAFER Nora</v>
      </c>
      <c r="D56" s="127" t="str">
        <f>VLOOKUP(B:B,'Start List Youth'!C:F,4,FALSE)</f>
        <v>ASB</v>
      </c>
      <c r="E56" s="88">
        <v>51</v>
      </c>
      <c r="F56" s="89">
        <v>35</v>
      </c>
      <c r="G56" s="416">
        <v>40</v>
      </c>
      <c r="H56" s="90">
        <v>52</v>
      </c>
      <c r="I56" s="89">
        <v>44</v>
      </c>
      <c r="J56" s="89">
        <v>48</v>
      </c>
      <c r="K56" s="88">
        <v>54</v>
      </c>
      <c r="L56" s="89">
        <v>43</v>
      </c>
      <c r="M56" s="91">
        <v>49</v>
      </c>
      <c r="N56" s="465">
        <v>53</v>
      </c>
      <c r="O56" s="463">
        <v>44</v>
      </c>
      <c r="P56" s="464">
        <v>50</v>
      </c>
      <c r="Q56" s="407">
        <f>(+E56+H56+K56+N56)/4</f>
        <v>52.5</v>
      </c>
      <c r="R56" s="405">
        <f>(+F56+I56+L56+O56)/4</f>
        <v>41.5</v>
      </c>
      <c r="S56" s="406">
        <f>(+G56+J56+M56+P56)/4</f>
        <v>46.75</v>
      </c>
      <c r="T56" s="74">
        <f>MAX(E56,H56,K56,N56,Q56)</f>
        <v>54</v>
      </c>
      <c r="U56" s="92">
        <f>MIN(E56,H56,K56,N56,Q56)</f>
        <v>51</v>
      </c>
      <c r="V56" s="76">
        <f>(SUM(E56,H56,K56,N56,Q56)-T56-U56)/3</f>
        <v>52.5</v>
      </c>
      <c r="W56" s="77">
        <f t="shared" si="6"/>
        <v>44</v>
      </c>
      <c r="X56" s="93">
        <f>MIN(F56,I56,L56,O56,R56)</f>
        <v>35</v>
      </c>
      <c r="Y56" s="79">
        <f>(SUM(F56,I56,L56,O56,R56)-W56-X56)/3</f>
        <v>42.833333333333336</v>
      </c>
      <c r="Z56" s="80">
        <f>MAX(G56,J56,M56,P56,S56)</f>
        <v>50</v>
      </c>
      <c r="AA56" s="94">
        <f>MIN(G56,J56,M56,P56,S56)</f>
        <v>40</v>
      </c>
      <c r="AB56" s="82">
        <f>(SUM(G56,J56,M56,P56,S56)-Z56-AA56)/3</f>
        <v>47.916666666666664</v>
      </c>
      <c r="AC56" s="237">
        <f t="shared" si="12"/>
        <v>47.75</v>
      </c>
      <c r="AD56" s="239">
        <f t="shared" si="14"/>
        <v>4.7750000000000004</v>
      </c>
      <c r="AE56" s="87"/>
      <c r="AF56" s="60"/>
      <c r="AG56" s="99"/>
      <c r="AH56" s="236">
        <f t="shared" si="13"/>
        <v>4.7750000000000004</v>
      </c>
      <c r="AI56" s="97">
        <v>51</v>
      </c>
    </row>
    <row r="57" spans="1:35" x14ac:dyDescent="0.35">
      <c r="A57" s="258"/>
      <c r="B57" s="87">
        <v>52</v>
      </c>
      <c r="C57" s="100" t="str">
        <f>VLOOKUP(B:B,'Start List Youth'!C:F,2,FALSE)</f>
        <v>BREGNARD Lavinia</v>
      </c>
      <c r="D57" s="127" t="str">
        <f>VLOOKUP(B:B,'Start List Youth'!C:F,4,FALSE)</f>
        <v>MORG</v>
      </c>
      <c r="E57" s="88">
        <v>72</v>
      </c>
      <c r="F57" s="89">
        <v>58</v>
      </c>
      <c r="G57" s="416">
        <v>67</v>
      </c>
      <c r="H57" s="90">
        <v>74</v>
      </c>
      <c r="I57" s="89">
        <v>64</v>
      </c>
      <c r="J57" s="89">
        <v>72</v>
      </c>
      <c r="K57" s="88">
        <v>74</v>
      </c>
      <c r="L57" s="89">
        <v>64</v>
      </c>
      <c r="M57" s="91">
        <v>72</v>
      </c>
      <c r="N57" s="465">
        <v>72</v>
      </c>
      <c r="O57" s="463">
        <v>64</v>
      </c>
      <c r="P57" s="464">
        <v>74</v>
      </c>
      <c r="Q57" s="407">
        <f t="shared" si="0"/>
        <v>73</v>
      </c>
      <c r="R57" s="405">
        <f t="shared" si="1"/>
        <v>62.5</v>
      </c>
      <c r="S57" s="406">
        <f t="shared" si="2"/>
        <v>71.25</v>
      </c>
      <c r="T57" s="74">
        <f t="shared" si="15"/>
        <v>74</v>
      </c>
      <c r="U57" s="92">
        <f t="shared" si="16"/>
        <v>72</v>
      </c>
      <c r="V57" s="76">
        <f t="shared" si="17"/>
        <v>73</v>
      </c>
      <c r="W57" s="77">
        <f t="shared" si="6"/>
        <v>64</v>
      </c>
      <c r="X57" s="93">
        <f t="shared" si="18"/>
        <v>58</v>
      </c>
      <c r="Y57" s="79">
        <f t="shared" si="19"/>
        <v>63.5</v>
      </c>
      <c r="Z57" s="80">
        <f t="shared" si="20"/>
        <v>74</v>
      </c>
      <c r="AA57" s="94">
        <f t="shared" si="21"/>
        <v>67</v>
      </c>
      <c r="AB57" s="82">
        <f t="shared" si="22"/>
        <v>71.75</v>
      </c>
      <c r="AC57" s="237">
        <f t="shared" si="12"/>
        <v>69.416666666666671</v>
      </c>
      <c r="AD57" s="239">
        <f t="shared" si="14"/>
        <v>6.9416666666666673</v>
      </c>
      <c r="AE57" s="87"/>
      <c r="AF57" s="60"/>
      <c r="AG57" s="99"/>
      <c r="AH57" s="236">
        <f t="shared" si="13"/>
        <v>6.9416666666666673</v>
      </c>
      <c r="AI57" s="97">
        <v>52</v>
      </c>
    </row>
    <row r="58" spans="1:35" x14ac:dyDescent="0.35">
      <c r="A58" s="258"/>
      <c r="B58" s="87">
        <v>53</v>
      </c>
      <c r="C58" s="100" t="str">
        <f>VLOOKUP(B:B,'Start List Youth'!C:F,2,FALSE)</f>
        <v>STANIMIROVIC Lena</v>
      </c>
      <c r="D58" s="127" t="str">
        <f>VLOOKUP(B:B,'Start List Youth'!C:F,4,FALSE)</f>
        <v>MORG</v>
      </c>
      <c r="E58" s="88">
        <v>67</v>
      </c>
      <c r="F58" s="89">
        <v>45</v>
      </c>
      <c r="G58" s="416">
        <v>63</v>
      </c>
      <c r="H58" s="90">
        <v>73</v>
      </c>
      <c r="I58" s="89">
        <v>48</v>
      </c>
      <c r="J58" s="89">
        <v>65</v>
      </c>
      <c r="K58" s="88">
        <v>73</v>
      </c>
      <c r="L58" s="89">
        <v>50</v>
      </c>
      <c r="M58" s="91">
        <v>61</v>
      </c>
      <c r="N58" s="465">
        <v>70</v>
      </c>
      <c r="O58" s="463">
        <v>44</v>
      </c>
      <c r="P58" s="464">
        <v>65</v>
      </c>
      <c r="Q58" s="407">
        <f t="shared" si="0"/>
        <v>70.75</v>
      </c>
      <c r="R58" s="405">
        <f t="shared" si="1"/>
        <v>46.75</v>
      </c>
      <c r="S58" s="406">
        <f t="shared" si="2"/>
        <v>63.5</v>
      </c>
      <c r="T58" s="74">
        <f t="shared" si="15"/>
        <v>73</v>
      </c>
      <c r="U58" s="92">
        <f t="shared" si="16"/>
        <v>67</v>
      </c>
      <c r="V58" s="76">
        <f t="shared" si="17"/>
        <v>71.25</v>
      </c>
      <c r="W58" s="77">
        <f t="shared" si="6"/>
        <v>50</v>
      </c>
      <c r="X58" s="93">
        <f t="shared" si="18"/>
        <v>44</v>
      </c>
      <c r="Y58" s="515">
        <f>(SUM(F58,I58,L58,O58,R58)-W58-X58)/3-20</f>
        <v>26.583333333333336</v>
      </c>
      <c r="Z58" s="80">
        <f t="shared" si="20"/>
        <v>65</v>
      </c>
      <c r="AA58" s="94">
        <f t="shared" si="21"/>
        <v>61</v>
      </c>
      <c r="AB58" s="82">
        <f t="shared" si="22"/>
        <v>63.833333333333336</v>
      </c>
      <c r="AC58" s="237">
        <f t="shared" si="12"/>
        <v>53.888888888888893</v>
      </c>
      <c r="AD58" s="239">
        <f t="shared" si="14"/>
        <v>5.3888888888888893</v>
      </c>
      <c r="AE58" s="87"/>
      <c r="AF58" s="60"/>
      <c r="AG58" s="99"/>
      <c r="AH58" s="236">
        <f t="shared" si="13"/>
        <v>5.3888888888888893</v>
      </c>
      <c r="AI58" s="97">
        <v>53</v>
      </c>
    </row>
    <row r="59" spans="1:35" x14ac:dyDescent="0.35">
      <c r="A59" s="258"/>
      <c r="B59" s="87">
        <v>54</v>
      </c>
      <c r="C59" s="100" t="str">
        <f>VLOOKUP(B:B,'Start List Youth'!C:F,2,FALSE)</f>
        <v>UCHANSKI Sophia</v>
      </c>
      <c r="D59" s="127" t="str">
        <f>VLOOKUP(B:B,'Start List Youth'!C:F,4,FALSE)</f>
        <v>MN</v>
      </c>
      <c r="E59" s="88">
        <v>65</v>
      </c>
      <c r="F59" s="89">
        <v>52</v>
      </c>
      <c r="G59" s="416">
        <v>58</v>
      </c>
      <c r="H59" s="90">
        <v>66</v>
      </c>
      <c r="I59" s="89">
        <v>55</v>
      </c>
      <c r="J59" s="89">
        <v>62</v>
      </c>
      <c r="K59" s="88">
        <v>67</v>
      </c>
      <c r="L59" s="89">
        <v>55</v>
      </c>
      <c r="M59" s="91">
        <v>62</v>
      </c>
      <c r="N59" s="465">
        <v>65</v>
      </c>
      <c r="O59" s="463">
        <v>55</v>
      </c>
      <c r="P59" s="464">
        <v>60</v>
      </c>
      <c r="Q59" s="407">
        <f t="shared" si="0"/>
        <v>65.75</v>
      </c>
      <c r="R59" s="405">
        <f t="shared" si="1"/>
        <v>54.25</v>
      </c>
      <c r="S59" s="406">
        <f t="shared" si="2"/>
        <v>60.5</v>
      </c>
      <c r="T59" s="74">
        <f t="shared" si="15"/>
        <v>67</v>
      </c>
      <c r="U59" s="92">
        <f t="shared" si="16"/>
        <v>65</v>
      </c>
      <c r="V59" s="76">
        <f t="shared" si="17"/>
        <v>65.583333333333329</v>
      </c>
      <c r="W59" s="77">
        <f t="shared" si="6"/>
        <v>55</v>
      </c>
      <c r="X59" s="93">
        <f t="shared" si="18"/>
        <v>52</v>
      </c>
      <c r="Y59" s="79">
        <f t="shared" si="19"/>
        <v>54.75</v>
      </c>
      <c r="Z59" s="80">
        <f t="shared" si="20"/>
        <v>62</v>
      </c>
      <c r="AA59" s="94">
        <f t="shared" si="21"/>
        <v>58</v>
      </c>
      <c r="AB59" s="82">
        <f t="shared" si="22"/>
        <v>60.833333333333336</v>
      </c>
      <c r="AC59" s="237">
        <f t="shared" si="12"/>
        <v>60.388888888888886</v>
      </c>
      <c r="AD59" s="239">
        <f t="shared" si="14"/>
        <v>6.0388888888888888</v>
      </c>
      <c r="AE59" s="87"/>
      <c r="AF59" s="60"/>
      <c r="AG59" s="99"/>
      <c r="AH59" s="236">
        <f t="shared" si="13"/>
        <v>6.0388888888888888</v>
      </c>
      <c r="AI59" s="97">
        <v>54</v>
      </c>
    </row>
    <row r="60" spans="1:35" x14ac:dyDescent="0.35">
      <c r="A60" s="258"/>
      <c r="B60" s="87">
        <v>55</v>
      </c>
      <c r="C60" s="100" t="str">
        <f>VLOOKUP(B:B,'Start List Youth'!C:F,2,FALSE)</f>
        <v>BRESSMER Arielle</v>
      </c>
      <c r="D60" s="127" t="str">
        <f>VLOOKUP(B:B,'Start List Youth'!C:F,4,FALSE)</f>
        <v>LNZ</v>
      </c>
      <c r="E60" s="88">
        <v>63</v>
      </c>
      <c r="F60" s="89">
        <v>48</v>
      </c>
      <c r="G60" s="416">
        <v>61</v>
      </c>
      <c r="H60" s="90">
        <v>62</v>
      </c>
      <c r="I60" s="89">
        <v>50</v>
      </c>
      <c r="J60" s="89">
        <v>62</v>
      </c>
      <c r="K60" s="88">
        <v>66</v>
      </c>
      <c r="L60" s="89">
        <v>51</v>
      </c>
      <c r="M60" s="91">
        <v>64</v>
      </c>
      <c r="N60" s="465">
        <v>66</v>
      </c>
      <c r="O60" s="463">
        <v>54</v>
      </c>
      <c r="P60" s="464">
        <v>63</v>
      </c>
      <c r="Q60" s="407">
        <f t="shared" si="0"/>
        <v>64.25</v>
      </c>
      <c r="R60" s="405">
        <f t="shared" si="1"/>
        <v>50.75</v>
      </c>
      <c r="S60" s="406">
        <f t="shared" si="2"/>
        <v>62.5</v>
      </c>
      <c r="T60" s="74">
        <f t="shared" si="15"/>
        <v>66</v>
      </c>
      <c r="U60" s="92">
        <f t="shared" si="16"/>
        <v>62</v>
      </c>
      <c r="V60" s="76">
        <f t="shared" si="17"/>
        <v>64.416666666666671</v>
      </c>
      <c r="W60" s="77">
        <f t="shared" si="6"/>
        <v>54</v>
      </c>
      <c r="X60" s="93">
        <f t="shared" si="18"/>
        <v>48</v>
      </c>
      <c r="Y60" s="79">
        <f t="shared" si="19"/>
        <v>50.583333333333336</v>
      </c>
      <c r="Z60" s="80">
        <f t="shared" si="20"/>
        <v>64</v>
      </c>
      <c r="AA60" s="94">
        <f t="shared" si="21"/>
        <v>61</v>
      </c>
      <c r="AB60" s="82">
        <f t="shared" si="22"/>
        <v>62.5</v>
      </c>
      <c r="AC60" s="237">
        <f t="shared" si="12"/>
        <v>59.166666666666664</v>
      </c>
      <c r="AD60" s="239">
        <f t="shared" si="14"/>
        <v>5.9166666666666661</v>
      </c>
      <c r="AE60" s="87"/>
      <c r="AF60" s="60"/>
      <c r="AG60" s="99"/>
      <c r="AH60" s="236">
        <f t="shared" si="13"/>
        <v>5.9166666666666661</v>
      </c>
      <c r="AI60" s="97">
        <v>55</v>
      </c>
    </row>
    <row r="61" spans="1:35" x14ac:dyDescent="0.35">
      <c r="A61" s="258"/>
      <c r="B61" s="87">
        <v>56</v>
      </c>
      <c r="C61" s="100" t="str">
        <f>VLOOKUP(B:B,'Start List Youth'!C:F,2,FALSE)</f>
        <v>RAYMANN Julie</v>
      </c>
      <c r="D61" s="127" t="str">
        <f>VLOOKUP(B:B,'Start List Youth'!C:F,4,FALSE)</f>
        <v>LNZ</v>
      </c>
      <c r="E61" s="88">
        <v>68</v>
      </c>
      <c r="F61" s="89">
        <v>51</v>
      </c>
      <c r="G61" s="416">
        <v>64</v>
      </c>
      <c r="H61" s="90">
        <v>67</v>
      </c>
      <c r="I61" s="89">
        <v>54</v>
      </c>
      <c r="J61" s="89">
        <v>64</v>
      </c>
      <c r="K61" s="88">
        <v>68</v>
      </c>
      <c r="L61" s="89">
        <v>53</v>
      </c>
      <c r="M61" s="91">
        <v>65</v>
      </c>
      <c r="N61" s="465">
        <v>57</v>
      </c>
      <c r="O61" s="463">
        <v>52</v>
      </c>
      <c r="P61" s="464">
        <v>64</v>
      </c>
      <c r="Q61" s="407">
        <f t="shared" si="0"/>
        <v>65</v>
      </c>
      <c r="R61" s="405">
        <f t="shared" si="1"/>
        <v>52.5</v>
      </c>
      <c r="S61" s="406">
        <f t="shared" si="2"/>
        <v>64.25</v>
      </c>
      <c r="T61" s="74">
        <f t="shared" si="15"/>
        <v>68</v>
      </c>
      <c r="U61" s="92">
        <f t="shared" si="16"/>
        <v>57</v>
      </c>
      <c r="V61" s="76">
        <f t="shared" si="17"/>
        <v>66.666666666666671</v>
      </c>
      <c r="W61" s="77">
        <f t="shared" si="6"/>
        <v>54</v>
      </c>
      <c r="X61" s="93">
        <f t="shared" si="18"/>
        <v>51</v>
      </c>
      <c r="Y61" s="79">
        <f t="shared" si="19"/>
        <v>52.5</v>
      </c>
      <c r="Z61" s="80">
        <f t="shared" si="20"/>
        <v>65</v>
      </c>
      <c r="AA61" s="94">
        <f t="shared" si="21"/>
        <v>64</v>
      </c>
      <c r="AB61" s="82">
        <f t="shared" si="22"/>
        <v>64.083333333333329</v>
      </c>
      <c r="AC61" s="237">
        <f t="shared" si="12"/>
        <v>61.083333333333336</v>
      </c>
      <c r="AD61" s="239">
        <f t="shared" si="14"/>
        <v>6.1083333333333334</v>
      </c>
      <c r="AE61" s="87"/>
      <c r="AF61" s="60"/>
      <c r="AG61" s="99"/>
      <c r="AH61" s="236">
        <f t="shared" si="13"/>
        <v>6.1083333333333334</v>
      </c>
      <c r="AI61" s="97">
        <v>56</v>
      </c>
    </row>
    <row r="62" spans="1:35" x14ac:dyDescent="0.35">
      <c r="A62" s="258"/>
      <c r="B62" s="87">
        <v>57</v>
      </c>
      <c r="C62" s="100" t="str">
        <f>VLOOKUP(B:B,'Start List Youth'!C:F,2,FALSE)</f>
        <v>WYDEN Anouk</v>
      </c>
      <c r="D62" s="127" t="str">
        <f>VLOOKUP(B:B,'Start List Youth'!C:F,4,FALSE)</f>
        <v>LNZ</v>
      </c>
      <c r="E62" s="88">
        <v>51</v>
      </c>
      <c r="F62" s="89">
        <v>58</v>
      </c>
      <c r="G62" s="416">
        <v>69</v>
      </c>
      <c r="H62" s="90">
        <v>75</v>
      </c>
      <c r="I62" s="89">
        <v>64</v>
      </c>
      <c r="J62" s="89">
        <v>72</v>
      </c>
      <c r="K62" s="88">
        <v>72</v>
      </c>
      <c r="L62" s="89">
        <v>64</v>
      </c>
      <c r="M62" s="91">
        <v>72</v>
      </c>
      <c r="N62" s="465">
        <v>74</v>
      </c>
      <c r="O62" s="463">
        <v>64</v>
      </c>
      <c r="P62" s="464">
        <v>62</v>
      </c>
      <c r="Q62" s="407">
        <f t="shared" si="0"/>
        <v>68</v>
      </c>
      <c r="R62" s="405">
        <f t="shared" si="1"/>
        <v>62.5</v>
      </c>
      <c r="S62" s="406">
        <f t="shared" si="2"/>
        <v>68.75</v>
      </c>
      <c r="T62" s="74">
        <f t="shared" si="15"/>
        <v>75</v>
      </c>
      <c r="U62" s="92">
        <f t="shared" si="16"/>
        <v>51</v>
      </c>
      <c r="V62" s="76">
        <f t="shared" si="17"/>
        <v>71.333333333333329</v>
      </c>
      <c r="W62" s="77">
        <f t="shared" si="6"/>
        <v>64</v>
      </c>
      <c r="X62" s="93">
        <f t="shared" si="18"/>
        <v>58</v>
      </c>
      <c r="Y62" s="79">
        <f t="shared" si="19"/>
        <v>63.5</v>
      </c>
      <c r="Z62" s="80">
        <f t="shared" si="20"/>
        <v>72</v>
      </c>
      <c r="AA62" s="94">
        <f t="shared" si="21"/>
        <v>62</v>
      </c>
      <c r="AB62" s="82">
        <f t="shared" si="22"/>
        <v>69.916666666666671</v>
      </c>
      <c r="AC62" s="237">
        <f t="shared" si="12"/>
        <v>68.25</v>
      </c>
      <c r="AD62" s="239">
        <f t="shared" si="14"/>
        <v>6.8250000000000002</v>
      </c>
      <c r="AE62" s="87"/>
      <c r="AF62" s="60"/>
      <c r="AG62" s="99"/>
      <c r="AH62" s="236">
        <f t="shared" si="13"/>
        <v>6.8250000000000002</v>
      </c>
      <c r="AI62" s="97">
        <v>57</v>
      </c>
    </row>
    <row r="63" spans="1:35" x14ac:dyDescent="0.35">
      <c r="A63" s="258"/>
      <c r="B63" s="87">
        <v>58</v>
      </c>
      <c r="C63" s="100" t="str">
        <f>VLOOKUP(B:B,'Start List Youth'!C:F,2,FALSE)</f>
        <v>ZULLI Laura</v>
      </c>
      <c r="D63" s="127" t="str">
        <f>VLOOKUP(B:B,'Start List Youth'!C:F,4,FALSE)</f>
        <v>LNZ</v>
      </c>
      <c r="E63" s="88">
        <v>58</v>
      </c>
      <c r="F63" s="89">
        <v>47</v>
      </c>
      <c r="G63" s="416">
        <v>53</v>
      </c>
      <c r="H63" s="90">
        <v>61</v>
      </c>
      <c r="I63" s="89">
        <v>53</v>
      </c>
      <c r="J63" s="89">
        <v>55</v>
      </c>
      <c r="K63" s="88">
        <v>60</v>
      </c>
      <c r="L63" s="89">
        <v>50</v>
      </c>
      <c r="M63" s="91">
        <v>52</v>
      </c>
      <c r="N63" s="465">
        <v>60</v>
      </c>
      <c r="O63" s="463">
        <v>52</v>
      </c>
      <c r="P63" s="464">
        <v>58</v>
      </c>
      <c r="Q63" s="407">
        <f t="shared" si="0"/>
        <v>59.75</v>
      </c>
      <c r="R63" s="405">
        <f t="shared" si="1"/>
        <v>50.5</v>
      </c>
      <c r="S63" s="406">
        <f t="shared" si="2"/>
        <v>54.5</v>
      </c>
      <c r="T63" s="74">
        <f t="shared" si="15"/>
        <v>61</v>
      </c>
      <c r="U63" s="92">
        <f t="shared" si="16"/>
        <v>58</v>
      </c>
      <c r="V63" s="76">
        <f t="shared" si="17"/>
        <v>59.916666666666664</v>
      </c>
      <c r="W63" s="77">
        <f t="shared" si="6"/>
        <v>53</v>
      </c>
      <c r="X63" s="93">
        <f t="shared" si="18"/>
        <v>47</v>
      </c>
      <c r="Y63" s="79">
        <f t="shared" si="19"/>
        <v>50.833333333333336</v>
      </c>
      <c r="Z63" s="80">
        <f t="shared" si="20"/>
        <v>58</v>
      </c>
      <c r="AA63" s="94">
        <f t="shared" si="21"/>
        <v>52</v>
      </c>
      <c r="AB63" s="82">
        <f t="shared" si="22"/>
        <v>54.166666666666664</v>
      </c>
      <c r="AC63" s="237">
        <f t="shared" si="12"/>
        <v>54.972222222222221</v>
      </c>
      <c r="AD63" s="239">
        <f t="shared" si="14"/>
        <v>5.4972222222222218</v>
      </c>
      <c r="AE63" s="87"/>
      <c r="AF63" s="60"/>
      <c r="AG63" s="99"/>
      <c r="AH63" s="236">
        <f t="shared" si="13"/>
        <v>5.4972222222222218</v>
      </c>
      <c r="AI63" s="97">
        <v>58</v>
      </c>
    </row>
    <row r="64" spans="1:35" x14ac:dyDescent="0.35">
      <c r="A64" s="258"/>
      <c r="B64" s="87">
        <v>59</v>
      </c>
      <c r="C64" s="100" t="str">
        <f>VLOOKUP(B:B,'Start List Youth'!C:F,2,FALSE)</f>
        <v>PAGES Ella</v>
      </c>
      <c r="D64" s="127" t="str">
        <f>VLOOKUP(B:B,'Start List Youth'!C:F,4,FALSE)</f>
        <v>LNZ</v>
      </c>
      <c r="E64" s="88">
        <v>61</v>
      </c>
      <c r="F64" s="89">
        <v>53</v>
      </c>
      <c r="G64" s="416">
        <v>58</v>
      </c>
      <c r="H64" s="90">
        <v>56</v>
      </c>
      <c r="I64" s="89">
        <v>53</v>
      </c>
      <c r="J64" s="89">
        <v>57</v>
      </c>
      <c r="K64" s="88">
        <v>65</v>
      </c>
      <c r="L64" s="89">
        <v>59</v>
      </c>
      <c r="M64" s="91">
        <v>57</v>
      </c>
      <c r="N64" s="465">
        <v>60</v>
      </c>
      <c r="O64" s="463">
        <v>62</v>
      </c>
      <c r="P64" s="464">
        <v>55</v>
      </c>
      <c r="Q64" s="407">
        <f t="shared" si="0"/>
        <v>60.5</v>
      </c>
      <c r="R64" s="405">
        <f t="shared" si="1"/>
        <v>56.75</v>
      </c>
      <c r="S64" s="406">
        <f t="shared" si="2"/>
        <v>56.75</v>
      </c>
      <c r="T64" s="74">
        <f t="shared" si="15"/>
        <v>65</v>
      </c>
      <c r="U64" s="92">
        <f t="shared" si="16"/>
        <v>56</v>
      </c>
      <c r="V64" s="76">
        <f t="shared" si="17"/>
        <v>60.5</v>
      </c>
      <c r="W64" s="77">
        <f t="shared" si="6"/>
        <v>62</v>
      </c>
      <c r="X64" s="93">
        <f t="shared" si="18"/>
        <v>53</v>
      </c>
      <c r="Y64" s="79">
        <f t="shared" si="19"/>
        <v>56.25</v>
      </c>
      <c r="Z64" s="80">
        <f t="shared" si="20"/>
        <v>58</v>
      </c>
      <c r="AA64" s="94">
        <f t="shared" si="21"/>
        <v>55</v>
      </c>
      <c r="AB64" s="82">
        <f t="shared" si="22"/>
        <v>56.916666666666664</v>
      </c>
      <c r="AC64" s="237">
        <f t="shared" si="12"/>
        <v>57.888888888888886</v>
      </c>
      <c r="AD64" s="239">
        <f t="shared" si="14"/>
        <v>5.7888888888888888</v>
      </c>
      <c r="AE64" s="87"/>
      <c r="AF64" s="60"/>
      <c r="AG64" s="99"/>
      <c r="AH64" s="236">
        <f t="shared" si="13"/>
        <v>5.7888888888888888</v>
      </c>
      <c r="AI64" s="97">
        <v>59</v>
      </c>
    </row>
    <row r="65" spans="1:35" x14ac:dyDescent="0.35">
      <c r="A65" s="258"/>
      <c r="B65" s="87">
        <v>60</v>
      </c>
      <c r="C65" s="100" t="str">
        <f>VLOOKUP(B:B,'Start List Youth'!C:F,2,FALSE)</f>
        <v>PITTRICH Emma</v>
      </c>
      <c r="D65" s="127" t="str">
        <f>VLOOKUP(B:B,'Start List Youth'!C:F,4,FALSE)</f>
        <v>MORG</v>
      </c>
      <c r="E65" s="88">
        <v>75</v>
      </c>
      <c r="F65" s="89">
        <v>56</v>
      </c>
      <c r="G65" s="416">
        <v>69</v>
      </c>
      <c r="H65" s="90">
        <v>76</v>
      </c>
      <c r="I65" s="89">
        <v>56</v>
      </c>
      <c r="J65" s="89">
        <v>68</v>
      </c>
      <c r="K65" s="88">
        <v>80</v>
      </c>
      <c r="L65" s="89">
        <v>58</v>
      </c>
      <c r="M65" s="91">
        <v>74</v>
      </c>
      <c r="N65" s="465">
        <v>78</v>
      </c>
      <c r="O65" s="463">
        <v>60</v>
      </c>
      <c r="P65" s="464">
        <v>75</v>
      </c>
      <c r="Q65" s="407">
        <f t="shared" si="0"/>
        <v>77.25</v>
      </c>
      <c r="R65" s="405">
        <f t="shared" si="1"/>
        <v>57.5</v>
      </c>
      <c r="S65" s="406">
        <f t="shared" si="2"/>
        <v>71.5</v>
      </c>
      <c r="T65" s="74">
        <f t="shared" si="15"/>
        <v>80</v>
      </c>
      <c r="U65" s="92">
        <f t="shared" si="16"/>
        <v>75</v>
      </c>
      <c r="V65" s="76">
        <f t="shared" si="17"/>
        <v>77.083333333333329</v>
      </c>
      <c r="W65" s="77">
        <f t="shared" si="6"/>
        <v>60</v>
      </c>
      <c r="X65" s="93">
        <f t="shared" si="18"/>
        <v>56</v>
      </c>
      <c r="Y65" s="79">
        <f t="shared" si="19"/>
        <v>57.166666666666664</v>
      </c>
      <c r="Z65" s="80">
        <f t="shared" si="20"/>
        <v>75</v>
      </c>
      <c r="AA65" s="94">
        <f t="shared" si="21"/>
        <v>68</v>
      </c>
      <c r="AB65" s="82">
        <f t="shared" si="22"/>
        <v>71.5</v>
      </c>
      <c r="AC65" s="237">
        <f t="shared" si="12"/>
        <v>68.583333333333329</v>
      </c>
      <c r="AD65" s="239">
        <f t="shared" si="14"/>
        <v>6.8583333333333325</v>
      </c>
      <c r="AE65" s="87"/>
      <c r="AF65" s="60"/>
      <c r="AG65" s="99"/>
      <c r="AH65" s="236">
        <f t="shared" si="13"/>
        <v>6.8583333333333325</v>
      </c>
      <c r="AI65" s="97">
        <v>60</v>
      </c>
    </row>
    <row r="66" spans="1:35" x14ac:dyDescent="0.35">
      <c r="A66" s="258"/>
      <c r="B66" s="87">
        <v>61</v>
      </c>
      <c r="C66" s="100" t="str">
        <f>VLOOKUP(B:B,'Start List Youth'!C:F,2,FALSE)</f>
        <v>CABRITA Selena</v>
      </c>
      <c r="D66" s="127" t="str">
        <f>VLOOKUP(B:B,'Start List Youth'!C:F,4,FALSE)</f>
        <v>VA</v>
      </c>
      <c r="E66" s="88">
        <v>42</v>
      </c>
      <c r="F66" s="89">
        <v>35</v>
      </c>
      <c r="G66" s="416">
        <v>38</v>
      </c>
      <c r="H66" s="90">
        <v>50</v>
      </c>
      <c r="I66" s="89">
        <v>43</v>
      </c>
      <c r="J66" s="89">
        <v>44</v>
      </c>
      <c r="K66" s="88">
        <v>45</v>
      </c>
      <c r="L66" s="89">
        <v>44</v>
      </c>
      <c r="M66" s="91">
        <v>42</v>
      </c>
      <c r="N66" s="465">
        <v>43</v>
      </c>
      <c r="O66" s="463">
        <v>41</v>
      </c>
      <c r="P66" s="464">
        <v>44</v>
      </c>
      <c r="Q66" s="407">
        <f t="shared" si="0"/>
        <v>45</v>
      </c>
      <c r="R66" s="405">
        <f t="shared" si="1"/>
        <v>40.75</v>
      </c>
      <c r="S66" s="406">
        <f t="shared" si="2"/>
        <v>42</v>
      </c>
      <c r="T66" s="74">
        <f t="shared" si="15"/>
        <v>50</v>
      </c>
      <c r="U66" s="92">
        <f t="shared" si="16"/>
        <v>42</v>
      </c>
      <c r="V66" s="515">
        <f>(SUM(E66,H66,K66,N66,Q66)-T66-U66)/3-20</f>
        <v>24.333333333333336</v>
      </c>
      <c r="W66" s="77">
        <f t="shared" si="6"/>
        <v>44</v>
      </c>
      <c r="X66" s="93">
        <f t="shared" si="18"/>
        <v>35</v>
      </c>
      <c r="Y66" s="79">
        <f t="shared" si="19"/>
        <v>41.583333333333336</v>
      </c>
      <c r="Z66" s="80">
        <f t="shared" si="20"/>
        <v>44</v>
      </c>
      <c r="AA66" s="94">
        <f t="shared" si="21"/>
        <v>38</v>
      </c>
      <c r="AB66" s="82">
        <f t="shared" si="22"/>
        <v>42.666666666666664</v>
      </c>
      <c r="AC66" s="237">
        <f t="shared" si="12"/>
        <v>36.19444444444445</v>
      </c>
      <c r="AD66" s="239">
        <f t="shared" si="14"/>
        <v>3.6194444444444449</v>
      </c>
      <c r="AE66" s="87"/>
      <c r="AF66" s="60"/>
      <c r="AG66" s="99"/>
      <c r="AH66" s="236">
        <f t="shared" si="13"/>
        <v>3.6194444444444449</v>
      </c>
      <c r="AI66" s="97">
        <v>61</v>
      </c>
    </row>
    <row r="67" spans="1:35" x14ac:dyDescent="0.35">
      <c r="A67" s="258"/>
      <c r="B67" s="87">
        <v>62</v>
      </c>
      <c r="C67" s="100" t="str">
        <f>VLOOKUP(B:B,'Start List Youth'!C:F,2,FALSE)</f>
        <v>ABGARYAN SOTO Jana</v>
      </c>
      <c r="D67" s="127" t="str">
        <f>VLOOKUP(B:B,'Start List Youth'!C:F,4,FALSE)</f>
        <v>ASB</v>
      </c>
      <c r="E67" s="88">
        <v>66</v>
      </c>
      <c r="F67" s="89">
        <v>48</v>
      </c>
      <c r="G67" s="416">
        <v>60</v>
      </c>
      <c r="H67" s="90">
        <v>65</v>
      </c>
      <c r="I67" s="89">
        <v>50</v>
      </c>
      <c r="J67" s="89">
        <v>64</v>
      </c>
      <c r="K67" s="88">
        <v>66</v>
      </c>
      <c r="L67" s="89">
        <v>51</v>
      </c>
      <c r="M67" s="91">
        <v>64</v>
      </c>
      <c r="N67" s="465">
        <v>67</v>
      </c>
      <c r="O67" s="463">
        <v>50</v>
      </c>
      <c r="P67" s="464">
        <v>52</v>
      </c>
      <c r="Q67" s="407">
        <f t="shared" si="0"/>
        <v>66</v>
      </c>
      <c r="R67" s="405">
        <f t="shared" si="1"/>
        <v>49.75</v>
      </c>
      <c r="S67" s="406">
        <f t="shared" si="2"/>
        <v>60</v>
      </c>
      <c r="T67" s="74">
        <f t="shared" si="15"/>
        <v>67</v>
      </c>
      <c r="U67" s="92">
        <f t="shared" si="16"/>
        <v>65</v>
      </c>
      <c r="V67" s="76">
        <f t="shared" si="17"/>
        <v>66</v>
      </c>
      <c r="W67" s="77">
        <f t="shared" si="6"/>
        <v>51</v>
      </c>
      <c r="X67" s="93">
        <f t="shared" si="18"/>
        <v>48</v>
      </c>
      <c r="Y67" s="79">
        <f t="shared" si="19"/>
        <v>49.916666666666664</v>
      </c>
      <c r="Z67" s="80">
        <f t="shared" si="20"/>
        <v>64</v>
      </c>
      <c r="AA67" s="94">
        <f t="shared" si="21"/>
        <v>52</v>
      </c>
      <c r="AB67" s="82">
        <f t="shared" si="22"/>
        <v>61.333333333333336</v>
      </c>
      <c r="AC67" s="237">
        <f t="shared" si="12"/>
        <v>59.083333333333336</v>
      </c>
      <c r="AD67" s="239">
        <f t="shared" si="14"/>
        <v>5.9083333333333332</v>
      </c>
      <c r="AE67" s="87"/>
      <c r="AF67" s="60"/>
      <c r="AG67" s="99"/>
      <c r="AH67" s="236">
        <f t="shared" si="13"/>
        <v>5.9083333333333332</v>
      </c>
      <c r="AI67" s="97">
        <v>62</v>
      </c>
    </row>
    <row r="68" spans="1:35" x14ac:dyDescent="0.35">
      <c r="A68" s="258"/>
      <c r="B68" s="87">
        <v>63</v>
      </c>
      <c r="C68" s="100" t="str">
        <f>VLOOKUP(B:B,'Start List Youth'!C:F,2,FALSE)</f>
        <v>YITAGESU Elia</v>
      </c>
      <c r="D68" s="127" t="str">
        <f>VLOOKUP(B:B,'Start List Youth'!C:F,4,FALSE)</f>
        <v>GN1885</v>
      </c>
      <c r="E68" s="88">
        <v>55</v>
      </c>
      <c r="F68" s="89">
        <v>50</v>
      </c>
      <c r="G68" s="416">
        <v>54</v>
      </c>
      <c r="H68" s="90">
        <v>57</v>
      </c>
      <c r="I68" s="89">
        <v>54</v>
      </c>
      <c r="J68" s="89">
        <v>55</v>
      </c>
      <c r="K68" s="88">
        <v>56</v>
      </c>
      <c r="L68" s="89">
        <v>52</v>
      </c>
      <c r="M68" s="91">
        <v>54</v>
      </c>
      <c r="N68" s="465">
        <v>62</v>
      </c>
      <c r="O68" s="463">
        <v>57</v>
      </c>
      <c r="P68" s="464">
        <v>60</v>
      </c>
      <c r="Q68" s="407">
        <f t="shared" si="0"/>
        <v>57.5</v>
      </c>
      <c r="R68" s="405">
        <f t="shared" si="1"/>
        <v>53.25</v>
      </c>
      <c r="S68" s="406">
        <f t="shared" si="2"/>
        <v>55.75</v>
      </c>
      <c r="T68" s="74">
        <f t="shared" si="15"/>
        <v>62</v>
      </c>
      <c r="U68" s="92">
        <f t="shared" si="16"/>
        <v>55</v>
      </c>
      <c r="V68" s="76">
        <f t="shared" si="17"/>
        <v>56.833333333333336</v>
      </c>
      <c r="W68" s="77">
        <f t="shared" si="6"/>
        <v>57</v>
      </c>
      <c r="X68" s="93">
        <f t="shared" si="18"/>
        <v>50</v>
      </c>
      <c r="Y68" s="79">
        <f t="shared" si="19"/>
        <v>53.083333333333336</v>
      </c>
      <c r="Z68" s="80">
        <f t="shared" si="20"/>
        <v>60</v>
      </c>
      <c r="AA68" s="94">
        <f t="shared" si="21"/>
        <v>54</v>
      </c>
      <c r="AB68" s="82">
        <f t="shared" si="22"/>
        <v>54.916666666666664</v>
      </c>
      <c r="AC68" s="237">
        <f t="shared" si="12"/>
        <v>54.94444444444445</v>
      </c>
      <c r="AD68" s="239">
        <f t="shared" si="14"/>
        <v>5.4944444444444454</v>
      </c>
      <c r="AE68" s="87"/>
      <c r="AF68" s="60"/>
      <c r="AG68" s="99"/>
      <c r="AH68" s="236">
        <f t="shared" si="13"/>
        <v>5.4944444444444454</v>
      </c>
      <c r="AI68" s="97">
        <v>63</v>
      </c>
    </row>
    <row r="69" spans="1:35" x14ac:dyDescent="0.35">
      <c r="A69" s="258"/>
      <c r="B69" s="87">
        <v>64</v>
      </c>
      <c r="C69" s="100" t="str">
        <f>VLOOKUP(B:B,'Start List Youth'!C:F,2,FALSE)</f>
        <v>SYLA Keitlin</v>
      </c>
      <c r="D69" s="127" t="str">
        <f>VLOOKUP(B:B,'Start List Youth'!C:F,4,FALSE)</f>
        <v>GN1885</v>
      </c>
      <c r="E69" s="88">
        <v>67</v>
      </c>
      <c r="F69" s="89">
        <v>59</v>
      </c>
      <c r="G69" s="416">
        <v>65</v>
      </c>
      <c r="H69" s="90">
        <v>72</v>
      </c>
      <c r="I69" s="89">
        <v>64</v>
      </c>
      <c r="J69" s="89">
        <v>67</v>
      </c>
      <c r="K69" s="88">
        <v>74</v>
      </c>
      <c r="L69" s="89">
        <v>63</v>
      </c>
      <c r="M69" s="91">
        <v>70</v>
      </c>
      <c r="N69" s="465">
        <v>74</v>
      </c>
      <c r="O69" s="463">
        <v>65</v>
      </c>
      <c r="P69" s="464">
        <v>72</v>
      </c>
      <c r="Q69" s="407">
        <f t="shared" si="0"/>
        <v>71.75</v>
      </c>
      <c r="R69" s="405">
        <f t="shared" si="1"/>
        <v>62.75</v>
      </c>
      <c r="S69" s="406">
        <f>(+G69+J69+M69+P69)/4</f>
        <v>68.5</v>
      </c>
      <c r="T69" s="74">
        <f t="shared" si="15"/>
        <v>74</v>
      </c>
      <c r="U69" s="92">
        <f t="shared" si="16"/>
        <v>67</v>
      </c>
      <c r="V69" s="76">
        <f t="shared" si="17"/>
        <v>72.583333333333329</v>
      </c>
      <c r="W69" s="77">
        <f t="shared" si="6"/>
        <v>65</v>
      </c>
      <c r="X69" s="93">
        <f t="shared" si="18"/>
        <v>59</v>
      </c>
      <c r="Y69" s="79">
        <f t="shared" si="19"/>
        <v>63.25</v>
      </c>
      <c r="Z69" s="80">
        <f t="shared" si="20"/>
        <v>72</v>
      </c>
      <c r="AA69" s="94">
        <f t="shared" si="21"/>
        <v>65</v>
      </c>
      <c r="AB69" s="82">
        <f t="shared" si="22"/>
        <v>68.5</v>
      </c>
      <c r="AC69" s="237">
        <f t="shared" si="12"/>
        <v>68.1111111111111</v>
      </c>
      <c r="AD69" s="239">
        <f t="shared" si="14"/>
        <v>6.81111111111111</v>
      </c>
      <c r="AE69" s="87"/>
      <c r="AF69" s="60"/>
      <c r="AG69" s="99"/>
      <c r="AH69" s="236">
        <f t="shared" si="13"/>
        <v>6.81111111111111</v>
      </c>
      <c r="AI69" s="97">
        <v>64</v>
      </c>
    </row>
    <row r="70" spans="1:35" x14ac:dyDescent="0.35">
      <c r="A70" s="658" t="s">
        <v>297</v>
      </c>
      <c r="B70" s="633">
        <v>65</v>
      </c>
      <c r="C70" s="627" t="str">
        <f>VLOOKUP(B:B,'Start List Youth'!C:F,2,FALSE)</f>
        <v>NAWROCKA Lola</v>
      </c>
      <c r="D70" s="628" t="str">
        <f>VLOOKUP(B:B,'Start List Youth'!C:F,4,FALSE)</f>
        <v>LA</v>
      </c>
      <c r="E70" s="673"/>
      <c r="F70" s="674"/>
      <c r="G70" s="675"/>
      <c r="H70" s="676"/>
      <c r="I70" s="674"/>
      <c r="J70" s="674"/>
      <c r="K70" s="673"/>
      <c r="L70" s="674"/>
      <c r="M70" s="677"/>
      <c r="N70" s="673"/>
      <c r="O70" s="674"/>
      <c r="P70" s="675"/>
      <c r="Q70" s="688">
        <f t="shared" si="0"/>
        <v>0</v>
      </c>
      <c r="R70" s="689">
        <f t="shared" si="1"/>
        <v>0</v>
      </c>
      <c r="S70" s="690">
        <f t="shared" si="2"/>
        <v>0</v>
      </c>
      <c r="T70" s="631">
        <f t="shared" ref="T70:T90" si="23">MAX(E70,H70,K70,N70,Q70)</f>
        <v>0</v>
      </c>
      <c r="U70" s="629">
        <f t="shared" ref="U70:U90" si="24">MIN(E70,H70,K70,N70,Q70)</f>
        <v>0</v>
      </c>
      <c r="V70" s="691">
        <f t="shared" ref="V70:V90" si="25">(SUM(E70,H70,K70,N70,Q70)-T70-U70)/3</f>
        <v>0</v>
      </c>
      <c r="W70" s="692">
        <f t="shared" si="6"/>
        <v>0</v>
      </c>
      <c r="X70" s="629">
        <f t="shared" ref="X70:X90" si="26">MIN(F70,I70,L70,O70,R70)</f>
        <v>0</v>
      </c>
      <c r="Y70" s="691">
        <f t="shared" ref="Y70:Y90" si="27">(SUM(F70,I70,L70,O70,R70)-W70-X70)/3</f>
        <v>0</v>
      </c>
      <c r="Z70" s="692">
        <f t="shared" ref="Z70:Z90" si="28">MAX(G70,J70,M70,P70,S70)</f>
        <v>0</v>
      </c>
      <c r="AA70" s="629">
        <f t="shared" ref="AA70:AA90" si="29">MIN(G70,J70,M70,P70,S70)</f>
        <v>0</v>
      </c>
      <c r="AB70" s="691">
        <f t="shared" ref="AB70:AB90" si="30">(SUM(G70,J70,M70,P70,S70)-Z70-AA70)/3</f>
        <v>0</v>
      </c>
      <c r="AC70" s="693">
        <f t="shared" si="12"/>
        <v>0</v>
      </c>
      <c r="AD70" s="694">
        <f t="shared" si="14"/>
        <v>0</v>
      </c>
      <c r="AE70" s="633"/>
      <c r="AF70" s="626"/>
      <c r="AG70" s="695"/>
      <c r="AH70" s="630">
        <f t="shared" si="13"/>
        <v>0</v>
      </c>
      <c r="AI70" s="636">
        <v>65</v>
      </c>
    </row>
    <row r="71" spans="1:35" x14ac:dyDescent="0.35">
      <c r="A71" s="258"/>
      <c r="B71" s="87">
        <v>66</v>
      </c>
      <c r="C71" s="100" t="str">
        <f>VLOOKUP(B:B,'Start List Youth'!C:F,2,FALSE)</f>
        <v>ORIOL CRUELLAS Maria</v>
      </c>
      <c r="D71" s="127" t="str">
        <f>VLOOKUP(B:B,'Start List Youth'!C:F,4,FALSE)</f>
        <v>RFN</v>
      </c>
      <c r="E71" s="88">
        <v>61</v>
      </c>
      <c r="F71" s="89">
        <v>53</v>
      </c>
      <c r="G71" s="416">
        <v>55</v>
      </c>
      <c r="H71" s="90">
        <v>64</v>
      </c>
      <c r="I71" s="89">
        <v>53</v>
      </c>
      <c r="J71" s="89">
        <v>57</v>
      </c>
      <c r="K71" s="88">
        <v>63</v>
      </c>
      <c r="L71" s="89">
        <v>52</v>
      </c>
      <c r="M71" s="91">
        <v>60</v>
      </c>
      <c r="N71" s="465">
        <v>65</v>
      </c>
      <c r="O71" s="463">
        <v>55</v>
      </c>
      <c r="P71" s="464">
        <v>62</v>
      </c>
      <c r="Q71" s="407">
        <f t="shared" ref="Q71:Q90" si="31">(+E71+H71+K71+N71)/4</f>
        <v>63.25</v>
      </c>
      <c r="R71" s="405">
        <f>(+F71+I71+L71+O71)/4</f>
        <v>53.25</v>
      </c>
      <c r="S71" s="406">
        <f t="shared" ref="S71:S90" si="32">(+G71+J71+M71+P71)/4</f>
        <v>58.5</v>
      </c>
      <c r="T71" s="74">
        <f t="shared" si="23"/>
        <v>65</v>
      </c>
      <c r="U71" s="92">
        <f t="shared" si="24"/>
        <v>61</v>
      </c>
      <c r="V71" s="76">
        <f t="shared" si="25"/>
        <v>63.416666666666664</v>
      </c>
      <c r="W71" s="77">
        <f t="shared" ref="W71:W134" si="33">MAX(F71,I71,L71,O71,R71)</f>
        <v>55</v>
      </c>
      <c r="X71" s="93">
        <f t="shared" si="26"/>
        <v>52</v>
      </c>
      <c r="Y71" s="79">
        <f t="shared" si="27"/>
        <v>53.083333333333336</v>
      </c>
      <c r="Z71" s="80">
        <f t="shared" si="28"/>
        <v>62</v>
      </c>
      <c r="AA71" s="94">
        <f t="shared" si="29"/>
        <v>55</v>
      </c>
      <c r="AB71" s="82">
        <f t="shared" si="30"/>
        <v>58.5</v>
      </c>
      <c r="AC71" s="237">
        <f t="shared" ref="AC71:AC90" si="34">AVERAGE(V71,Y71,AB71)</f>
        <v>58.333333333333336</v>
      </c>
      <c r="AD71" s="239">
        <f t="shared" si="14"/>
        <v>5.8333333333333339</v>
      </c>
      <c r="AE71" s="87"/>
      <c r="AF71" s="60"/>
      <c r="AG71" s="99"/>
      <c r="AH71" s="236">
        <f t="shared" ref="AH71:AH90" si="35">AD71+AE71+AF71+AG71</f>
        <v>5.8333333333333339</v>
      </c>
      <c r="AI71" s="97">
        <v>66</v>
      </c>
    </row>
    <row r="72" spans="1:35" x14ac:dyDescent="0.35">
      <c r="A72" s="258"/>
      <c r="B72" s="87">
        <v>67</v>
      </c>
      <c r="C72" s="100" t="str">
        <f>VLOOKUP(B:B,'Start List Youth'!C:F,2,FALSE)</f>
        <v>GUSEVA Eva</v>
      </c>
      <c r="D72" s="127" t="str">
        <f>VLOOKUP(B:B,'Start List Youth'!C:F,4,FALSE)</f>
        <v>GN1885</v>
      </c>
      <c r="E72" s="88">
        <v>58</v>
      </c>
      <c r="F72" s="89">
        <v>52</v>
      </c>
      <c r="G72" s="416">
        <v>60</v>
      </c>
      <c r="H72" s="90">
        <v>62</v>
      </c>
      <c r="I72" s="89">
        <v>52</v>
      </c>
      <c r="J72" s="89">
        <v>61</v>
      </c>
      <c r="K72" s="88">
        <v>62</v>
      </c>
      <c r="L72" s="89">
        <v>54</v>
      </c>
      <c r="M72" s="91">
        <v>64</v>
      </c>
      <c r="N72" s="465">
        <v>63</v>
      </c>
      <c r="O72" s="463">
        <v>54</v>
      </c>
      <c r="P72" s="464">
        <v>62</v>
      </c>
      <c r="Q72" s="407">
        <f t="shared" si="31"/>
        <v>61.25</v>
      </c>
      <c r="R72" s="405">
        <f t="shared" ref="R72:R90" si="36">(+F72+I72+L72+O72)/4</f>
        <v>53</v>
      </c>
      <c r="S72" s="406">
        <f t="shared" si="32"/>
        <v>61.75</v>
      </c>
      <c r="T72" s="74">
        <f t="shared" si="23"/>
        <v>63</v>
      </c>
      <c r="U72" s="92">
        <f t="shared" si="24"/>
        <v>58</v>
      </c>
      <c r="V72" s="76">
        <f t="shared" si="25"/>
        <v>61.75</v>
      </c>
      <c r="W72" s="77">
        <f t="shared" si="33"/>
        <v>54</v>
      </c>
      <c r="X72" s="93">
        <f t="shared" si="26"/>
        <v>52</v>
      </c>
      <c r="Y72" s="79">
        <f t="shared" si="27"/>
        <v>53</v>
      </c>
      <c r="Z72" s="80">
        <f t="shared" si="28"/>
        <v>64</v>
      </c>
      <c r="AA72" s="94">
        <f t="shared" si="29"/>
        <v>60</v>
      </c>
      <c r="AB72" s="82">
        <f t="shared" si="30"/>
        <v>61.583333333333336</v>
      </c>
      <c r="AC72" s="237">
        <f t="shared" si="34"/>
        <v>58.777777777777779</v>
      </c>
      <c r="AD72" s="239">
        <f t="shared" ref="AD72:AD135" si="37">AC72/$AD$5</f>
        <v>5.8777777777777782</v>
      </c>
      <c r="AE72" s="87"/>
      <c r="AF72" s="60"/>
      <c r="AG72" s="99"/>
      <c r="AH72" s="236">
        <f t="shared" si="35"/>
        <v>5.8777777777777782</v>
      </c>
      <c r="AI72" s="97">
        <v>67</v>
      </c>
    </row>
    <row r="73" spans="1:35" x14ac:dyDescent="0.35">
      <c r="A73" s="258"/>
      <c r="B73" s="87">
        <v>68</v>
      </c>
      <c r="C73" s="100" t="str">
        <f>VLOOKUP(B:B,'Start List Youth'!C:F,2,FALSE)</f>
        <v>WYSS Livia</v>
      </c>
      <c r="D73" s="127" t="str">
        <f>VLOOKUP(B:B,'Start List Youth'!C:F,4,FALSE)</f>
        <v>FLOS</v>
      </c>
      <c r="E73" s="88">
        <v>57</v>
      </c>
      <c r="F73" s="89">
        <v>45</v>
      </c>
      <c r="G73" s="416">
        <v>55</v>
      </c>
      <c r="H73" s="90">
        <v>57</v>
      </c>
      <c r="I73" s="89">
        <v>45</v>
      </c>
      <c r="J73" s="89">
        <v>58</v>
      </c>
      <c r="K73" s="88">
        <v>58</v>
      </c>
      <c r="L73" s="89">
        <v>43</v>
      </c>
      <c r="M73" s="91">
        <v>57</v>
      </c>
      <c r="N73" s="465">
        <v>55</v>
      </c>
      <c r="O73" s="463">
        <v>46</v>
      </c>
      <c r="P73" s="464">
        <v>53</v>
      </c>
      <c r="Q73" s="407">
        <f t="shared" si="31"/>
        <v>56.75</v>
      </c>
      <c r="R73" s="405">
        <f t="shared" si="36"/>
        <v>44.75</v>
      </c>
      <c r="S73" s="406">
        <f t="shared" si="32"/>
        <v>55.75</v>
      </c>
      <c r="T73" s="74">
        <f t="shared" si="23"/>
        <v>58</v>
      </c>
      <c r="U73" s="92">
        <f t="shared" si="24"/>
        <v>55</v>
      </c>
      <c r="V73" s="76">
        <f t="shared" si="25"/>
        <v>56.916666666666664</v>
      </c>
      <c r="W73" s="77">
        <f t="shared" si="33"/>
        <v>46</v>
      </c>
      <c r="X73" s="93">
        <f t="shared" si="26"/>
        <v>43</v>
      </c>
      <c r="Y73" s="79">
        <f t="shared" si="27"/>
        <v>44.916666666666664</v>
      </c>
      <c r="Z73" s="80">
        <f t="shared" si="28"/>
        <v>58</v>
      </c>
      <c r="AA73" s="94">
        <f t="shared" si="29"/>
        <v>53</v>
      </c>
      <c r="AB73" s="82">
        <f t="shared" si="30"/>
        <v>55.916666666666664</v>
      </c>
      <c r="AC73" s="237">
        <f t="shared" si="34"/>
        <v>52.583333333333336</v>
      </c>
      <c r="AD73" s="239">
        <f t="shared" si="37"/>
        <v>5.2583333333333337</v>
      </c>
      <c r="AE73" s="87"/>
      <c r="AF73" s="60"/>
      <c r="AG73" s="99"/>
      <c r="AH73" s="236">
        <f t="shared" si="35"/>
        <v>5.2583333333333337</v>
      </c>
      <c r="AI73" s="97">
        <v>68</v>
      </c>
    </row>
    <row r="74" spans="1:35" x14ac:dyDescent="0.35">
      <c r="A74" s="258"/>
      <c r="B74" s="87">
        <v>69</v>
      </c>
      <c r="C74" s="100" t="str">
        <f>VLOOKUP(B:B,'Start List Youth'!C:F,2,FALSE)</f>
        <v>APICELLA Aurora</v>
      </c>
      <c r="D74" s="127" t="str">
        <f>VLOOKUP(B:B,'Start List Youth'!C:F,4,FALSE)</f>
        <v>SVB</v>
      </c>
      <c r="E74" s="88">
        <v>45</v>
      </c>
      <c r="F74" s="89">
        <v>42</v>
      </c>
      <c r="G74" s="416">
        <v>37</v>
      </c>
      <c r="H74" s="90">
        <v>48</v>
      </c>
      <c r="I74" s="89">
        <v>44</v>
      </c>
      <c r="J74" s="89">
        <v>45</v>
      </c>
      <c r="K74" s="88">
        <v>50</v>
      </c>
      <c r="L74" s="89">
        <v>39</v>
      </c>
      <c r="M74" s="91">
        <v>40</v>
      </c>
      <c r="N74" s="465">
        <v>49</v>
      </c>
      <c r="O74" s="463">
        <v>41</v>
      </c>
      <c r="P74" s="464">
        <v>43</v>
      </c>
      <c r="Q74" s="407">
        <f t="shared" si="31"/>
        <v>48</v>
      </c>
      <c r="R74" s="405">
        <f t="shared" si="36"/>
        <v>41.5</v>
      </c>
      <c r="S74" s="406">
        <f t="shared" si="32"/>
        <v>41.25</v>
      </c>
      <c r="T74" s="74">
        <f t="shared" si="23"/>
        <v>50</v>
      </c>
      <c r="U74" s="92">
        <f t="shared" si="24"/>
        <v>45</v>
      </c>
      <c r="V74" s="515">
        <f>(SUM(E74,H74,K74,N74,Q74)-T74-U74)/3-20</f>
        <v>28.333333333333336</v>
      </c>
      <c r="W74" s="77">
        <f t="shared" si="33"/>
        <v>44</v>
      </c>
      <c r="X74" s="93">
        <f t="shared" si="26"/>
        <v>39</v>
      </c>
      <c r="Y74" s="79">
        <f t="shared" si="27"/>
        <v>41.5</v>
      </c>
      <c r="Z74" s="80">
        <f t="shared" si="28"/>
        <v>45</v>
      </c>
      <c r="AA74" s="94">
        <f t="shared" si="29"/>
        <v>37</v>
      </c>
      <c r="AB74" s="82">
        <f t="shared" si="30"/>
        <v>41.416666666666664</v>
      </c>
      <c r="AC74" s="237">
        <f t="shared" si="34"/>
        <v>37.083333333333336</v>
      </c>
      <c r="AD74" s="239">
        <f t="shared" si="37"/>
        <v>3.7083333333333335</v>
      </c>
      <c r="AE74" s="87"/>
      <c r="AF74" s="60"/>
      <c r="AG74" s="99"/>
      <c r="AH74" s="236">
        <f t="shared" si="35"/>
        <v>3.7083333333333335</v>
      </c>
      <c r="AI74" s="97">
        <v>69</v>
      </c>
    </row>
    <row r="75" spans="1:35" x14ac:dyDescent="0.35">
      <c r="A75" s="258"/>
      <c r="B75" s="87">
        <v>70</v>
      </c>
      <c r="C75" s="100" t="str">
        <f>VLOOKUP(B:B,'Start List Youth'!C:F,2,FALSE)</f>
        <v>VANNOTTI Clara</v>
      </c>
      <c r="D75" s="127" t="str">
        <f>VLOOKUP(B:B,'Start List Youth'!C:F,4,FALSE)</f>
        <v>LNZ</v>
      </c>
      <c r="E75" s="88">
        <v>56</v>
      </c>
      <c r="F75" s="89">
        <v>42</v>
      </c>
      <c r="G75" s="416">
        <v>47</v>
      </c>
      <c r="H75" s="90">
        <v>62</v>
      </c>
      <c r="I75" s="89">
        <v>51</v>
      </c>
      <c r="J75" s="89">
        <v>52</v>
      </c>
      <c r="K75" s="88">
        <v>62</v>
      </c>
      <c r="L75" s="89">
        <v>52</v>
      </c>
      <c r="M75" s="91">
        <v>54</v>
      </c>
      <c r="N75" s="465">
        <v>56</v>
      </c>
      <c r="O75" s="463">
        <v>51</v>
      </c>
      <c r="P75" s="464">
        <v>52</v>
      </c>
      <c r="Q75" s="407">
        <f>(+E75+H75+K75+N75)/4</f>
        <v>59</v>
      </c>
      <c r="R75" s="405">
        <f t="shared" si="36"/>
        <v>49</v>
      </c>
      <c r="S75" s="406">
        <f t="shared" si="32"/>
        <v>51.25</v>
      </c>
      <c r="T75" s="74">
        <f t="shared" si="23"/>
        <v>62</v>
      </c>
      <c r="U75" s="92">
        <f t="shared" si="24"/>
        <v>56</v>
      </c>
      <c r="V75" s="76">
        <f t="shared" si="25"/>
        <v>59</v>
      </c>
      <c r="W75" s="77">
        <f t="shared" si="33"/>
        <v>52</v>
      </c>
      <c r="X75" s="93">
        <f t="shared" si="26"/>
        <v>42</v>
      </c>
      <c r="Y75" s="79">
        <f t="shared" si="27"/>
        <v>50.333333333333336</v>
      </c>
      <c r="Z75" s="80">
        <f t="shared" si="28"/>
        <v>54</v>
      </c>
      <c r="AA75" s="94">
        <f t="shared" si="29"/>
        <v>47</v>
      </c>
      <c r="AB75" s="82">
        <f t="shared" si="30"/>
        <v>51.75</v>
      </c>
      <c r="AC75" s="237">
        <f t="shared" si="34"/>
        <v>53.69444444444445</v>
      </c>
      <c r="AD75" s="239">
        <f t="shared" si="37"/>
        <v>5.3694444444444454</v>
      </c>
      <c r="AE75" s="87"/>
      <c r="AF75" s="60"/>
      <c r="AG75" s="99"/>
      <c r="AH75" s="236">
        <f t="shared" si="35"/>
        <v>5.3694444444444454</v>
      </c>
      <c r="AI75" s="97">
        <v>70</v>
      </c>
    </row>
    <row r="76" spans="1:35" hidden="1" x14ac:dyDescent="0.35">
      <c r="A76" s="258"/>
      <c r="B76" s="87">
        <v>71</v>
      </c>
      <c r="C76" s="100">
        <f>VLOOKUP(B:B,'Start List Youth'!C:F,2,FALSE)</f>
        <v>0</v>
      </c>
      <c r="D76" s="127">
        <f>VLOOKUP(B:B,'Start List Youth'!C:F,4,FALSE)</f>
        <v>0</v>
      </c>
      <c r="E76" s="88"/>
      <c r="F76" s="89"/>
      <c r="G76" s="416"/>
      <c r="H76" s="90"/>
      <c r="I76" s="89"/>
      <c r="J76" s="89"/>
      <c r="K76" s="88"/>
      <c r="L76" s="89"/>
      <c r="M76" s="91"/>
      <c r="N76" s="404">
        <f t="shared" ref="N76:N90" si="38">+(E76+H76+K76)/3</f>
        <v>0</v>
      </c>
      <c r="O76" s="405">
        <f t="shared" ref="O76:O90" si="39">+(F76+I76+L76)/3</f>
        <v>0</v>
      </c>
      <c r="P76" s="406">
        <f t="shared" ref="P76:P90" si="40">+(G76+J76+M76)/3</f>
        <v>0</v>
      </c>
      <c r="Q76" s="407">
        <f t="shared" si="31"/>
        <v>0</v>
      </c>
      <c r="R76" s="405">
        <f t="shared" si="36"/>
        <v>0</v>
      </c>
      <c r="S76" s="406">
        <f t="shared" si="32"/>
        <v>0</v>
      </c>
      <c r="T76" s="74">
        <f t="shared" si="23"/>
        <v>0</v>
      </c>
      <c r="U76" s="92">
        <f t="shared" si="24"/>
        <v>0</v>
      </c>
      <c r="V76" s="76">
        <f t="shared" si="25"/>
        <v>0</v>
      </c>
      <c r="W76" s="77">
        <f t="shared" si="33"/>
        <v>0</v>
      </c>
      <c r="X76" s="93">
        <f t="shared" si="26"/>
        <v>0</v>
      </c>
      <c r="Y76" s="79">
        <f t="shared" si="27"/>
        <v>0</v>
      </c>
      <c r="Z76" s="80">
        <f t="shared" si="28"/>
        <v>0</v>
      </c>
      <c r="AA76" s="94">
        <f t="shared" si="29"/>
        <v>0</v>
      </c>
      <c r="AB76" s="82">
        <f t="shared" si="30"/>
        <v>0</v>
      </c>
      <c r="AC76" s="237">
        <f t="shared" si="34"/>
        <v>0</v>
      </c>
      <c r="AD76" s="239">
        <f t="shared" si="37"/>
        <v>0</v>
      </c>
      <c r="AE76" s="87"/>
      <c r="AF76" s="60"/>
      <c r="AG76" s="99"/>
      <c r="AH76" s="236">
        <f t="shared" si="35"/>
        <v>0</v>
      </c>
      <c r="AI76" s="97">
        <v>71</v>
      </c>
    </row>
    <row r="77" spans="1:35" hidden="1" x14ac:dyDescent="0.35">
      <c r="A77" s="258"/>
      <c r="B77" s="87">
        <v>72</v>
      </c>
      <c r="C77" s="100">
        <f>VLOOKUP(B:B,'Start List Youth'!C:F,2,FALSE)</f>
        <v>0</v>
      </c>
      <c r="D77" s="127">
        <f>VLOOKUP(B:B,'Start List Youth'!C:F,4,FALSE)</f>
        <v>0</v>
      </c>
      <c r="E77" s="88"/>
      <c r="F77" s="89"/>
      <c r="G77" s="416"/>
      <c r="H77" s="90"/>
      <c r="I77" s="89"/>
      <c r="J77" s="89"/>
      <c r="K77" s="88"/>
      <c r="L77" s="89"/>
      <c r="M77" s="91"/>
      <c r="N77" s="404">
        <f t="shared" si="38"/>
        <v>0</v>
      </c>
      <c r="O77" s="405">
        <f t="shared" si="39"/>
        <v>0</v>
      </c>
      <c r="P77" s="406">
        <f t="shared" si="40"/>
        <v>0</v>
      </c>
      <c r="Q77" s="407">
        <f t="shared" si="31"/>
        <v>0</v>
      </c>
      <c r="R77" s="405">
        <f t="shared" si="36"/>
        <v>0</v>
      </c>
      <c r="S77" s="406">
        <f t="shared" si="32"/>
        <v>0</v>
      </c>
      <c r="T77" s="74">
        <f t="shared" si="23"/>
        <v>0</v>
      </c>
      <c r="U77" s="92">
        <f t="shared" si="24"/>
        <v>0</v>
      </c>
      <c r="V77" s="76">
        <f t="shared" si="25"/>
        <v>0</v>
      </c>
      <c r="W77" s="77">
        <f t="shared" si="33"/>
        <v>0</v>
      </c>
      <c r="X77" s="93">
        <f t="shared" si="26"/>
        <v>0</v>
      </c>
      <c r="Y77" s="79">
        <f t="shared" si="27"/>
        <v>0</v>
      </c>
      <c r="Z77" s="80">
        <f t="shared" si="28"/>
        <v>0</v>
      </c>
      <c r="AA77" s="94">
        <f t="shared" si="29"/>
        <v>0</v>
      </c>
      <c r="AB77" s="82">
        <f t="shared" si="30"/>
        <v>0</v>
      </c>
      <c r="AC77" s="237">
        <f t="shared" si="34"/>
        <v>0</v>
      </c>
      <c r="AD77" s="239">
        <f t="shared" si="37"/>
        <v>0</v>
      </c>
      <c r="AE77" s="87"/>
      <c r="AF77" s="60"/>
      <c r="AG77" s="99"/>
      <c r="AH77" s="236">
        <f t="shared" si="35"/>
        <v>0</v>
      </c>
      <c r="AI77" s="97">
        <v>72</v>
      </c>
    </row>
    <row r="78" spans="1:35" hidden="1" x14ac:dyDescent="0.35">
      <c r="A78" s="258"/>
      <c r="B78" s="87">
        <v>73</v>
      </c>
      <c r="C78" s="100">
        <f>VLOOKUP(B:B,'Start List Youth'!C:F,2,FALSE)</f>
        <v>0</v>
      </c>
      <c r="D78" s="127">
        <f>VLOOKUP(B:B,'Start List Youth'!C:F,4,FALSE)</f>
        <v>0</v>
      </c>
      <c r="E78" s="88"/>
      <c r="F78" s="89"/>
      <c r="G78" s="416"/>
      <c r="H78" s="90"/>
      <c r="I78" s="89"/>
      <c r="J78" s="89"/>
      <c r="K78" s="88"/>
      <c r="L78" s="89"/>
      <c r="M78" s="91"/>
      <c r="N78" s="404">
        <f t="shared" si="38"/>
        <v>0</v>
      </c>
      <c r="O78" s="405">
        <f t="shared" si="39"/>
        <v>0</v>
      </c>
      <c r="P78" s="406">
        <f t="shared" si="40"/>
        <v>0</v>
      </c>
      <c r="Q78" s="407">
        <f t="shared" si="31"/>
        <v>0</v>
      </c>
      <c r="R78" s="405">
        <f t="shared" si="36"/>
        <v>0</v>
      </c>
      <c r="S78" s="406">
        <f t="shared" si="32"/>
        <v>0</v>
      </c>
      <c r="T78" s="74">
        <f t="shared" si="23"/>
        <v>0</v>
      </c>
      <c r="U78" s="92">
        <f t="shared" si="24"/>
        <v>0</v>
      </c>
      <c r="V78" s="76">
        <f t="shared" si="25"/>
        <v>0</v>
      </c>
      <c r="W78" s="77">
        <f t="shared" si="33"/>
        <v>0</v>
      </c>
      <c r="X78" s="93">
        <f t="shared" si="26"/>
        <v>0</v>
      </c>
      <c r="Y78" s="79">
        <f t="shared" si="27"/>
        <v>0</v>
      </c>
      <c r="Z78" s="80">
        <f t="shared" si="28"/>
        <v>0</v>
      </c>
      <c r="AA78" s="94">
        <f t="shared" si="29"/>
        <v>0</v>
      </c>
      <c r="AB78" s="82">
        <f t="shared" si="30"/>
        <v>0</v>
      </c>
      <c r="AC78" s="237">
        <f t="shared" si="34"/>
        <v>0</v>
      </c>
      <c r="AD78" s="239">
        <f t="shared" si="37"/>
        <v>0</v>
      </c>
      <c r="AE78" s="87"/>
      <c r="AF78" s="60"/>
      <c r="AG78" s="99"/>
      <c r="AH78" s="236">
        <f t="shared" si="35"/>
        <v>0</v>
      </c>
      <c r="AI78" s="97">
        <v>73</v>
      </c>
    </row>
    <row r="79" spans="1:35" hidden="1" x14ac:dyDescent="0.35">
      <c r="A79" s="258"/>
      <c r="B79" s="87">
        <v>74</v>
      </c>
      <c r="C79" s="100">
        <f>VLOOKUP(B:B,'Start List Youth'!C:F,2,FALSE)</f>
        <v>0</v>
      </c>
      <c r="D79" s="127">
        <f>VLOOKUP(B:B,'Start List Youth'!C:F,4,FALSE)</f>
        <v>0</v>
      </c>
      <c r="E79" s="88"/>
      <c r="F79" s="89"/>
      <c r="G79" s="416"/>
      <c r="H79" s="90"/>
      <c r="I79" s="89"/>
      <c r="J79" s="89"/>
      <c r="K79" s="88"/>
      <c r="L79" s="89"/>
      <c r="M79" s="91"/>
      <c r="N79" s="404">
        <f t="shared" si="38"/>
        <v>0</v>
      </c>
      <c r="O79" s="405">
        <f t="shared" si="39"/>
        <v>0</v>
      </c>
      <c r="P79" s="406">
        <f t="shared" si="40"/>
        <v>0</v>
      </c>
      <c r="Q79" s="407">
        <f t="shared" si="31"/>
        <v>0</v>
      </c>
      <c r="R79" s="405">
        <f t="shared" si="36"/>
        <v>0</v>
      </c>
      <c r="S79" s="406">
        <f t="shared" si="32"/>
        <v>0</v>
      </c>
      <c r="T79" s="74">
        <f t="shared" si="23"/>
        <v>0</v>
      </c>
      <c r="U79" s="92">
        <f t="shared" si="24"/>
        <v>0</v>
      </c>
      <c r="V79" s="76">
        <f t="shared" si="25"/>
        <v>0</v>
      </c>
      <c r="W79" s="77">
        <f t="shared" si="33"/>
        <v>0</v>
      </c>
      <c r="X79" s="93">
        <f t="shared" si="26"/>
        <v>0</v>
      </c>
      <c r="Y79" s="79">
        <f t="shared" si="27"/>
        <v>0</v>
      </c>
      <c r="Z79" s="80">
        <f t="shared" si="28"/>
        <v>0</v>
      </c>
      <c r="AA79" s="94">
        <f t="shared" si="29"/>
        <v>0</v>
      </c>
      <c r="AB79" s="82">
        <f t="shared" si="30"/>
        <v>0</v>
      </c>
      <c r="AC79" s="237">
        <f t="shared" si="34"/>
        <v>0</v>
      </c>
      <c r="AD79" s="239">
        <f t="shared" si="37"/>
        <v>0</v>
      </c>
      <c r="AE79" s="87"/>
      <c r="AF79" s="60"/>
      <c r="AG79" s="99"/>
      <c r="AH79" s="236">
        <f t="shared" si="35"/>
        <v>0</v>
      </c>
      <c r="AI79" s="97">
        <v>74</v>
      </c>
    </row>
    <row r="80" spans="1:35" hidden="1" x14ac:dyDescent="0.35">
      <c r="A80" s="258"/>
      <c r="B80" s="87">
        <v>75</v>
      </c>
      <c r="C80" s="100">
        <f>VLOOKUP(B:B,'Start List Youth'!C:F,2,FALSE)</f>
        <v>0</v>
      </c>
      <c r="D80" s="127">
        <f>VLOOKUP(B:B,'Start List Youth'!C:F,4,FALSE)</f>
        <v>0</v>
      </c>
      <c r="E80" s="88"/>
      <c r="F80" s="89"/>
      <c r="G80" s="416"/>
      <c r="H80" s="90"/>
      <c r="I80" s="89"/>
      <c r="J80" s="89"/>
      <c r="K80" s="88"/>
      <c r="L80" s="89"/>
      <c r="M80" s="91"/>
      <c r="N80" s="408">
        <f t="shared" si="38"/>
        <v>0</v>
      </c>
      <c r="O80" s="409">
        <f t="shared" si="39"/>
        <v>0</v>
      </c>
      <c r="P80" s="410">
        <f t="shared" si="40"/>
        <v>0</v>
      </c>
      <c r="Q80" s="411">
        <f t="shared" si="31"/>
        <v>0</v>
      </c>
      <c r="R80" s="409">
        <f t="shared" si="36"/>
        <v>0</v>
      </c>
      <c r="S80" s="410">
        <f t="shared" si="32"/>
        <v>0</v>
      </c>
      <c r="T80" s="74">
        <f t="shared" si="23"/>
        <v>0</v>
      </c>
      <c r="U80" s="92">
        <f t="shared" si="24"/>
        <v>0</v>
      </c>
      <c r="V80" s="76">
        <f t="shared" si="25"/>
        <v>0</v>
      </c>
      <c r="W80" s="77">
        <f t="shared" si="33"/>
        <v>0</v>
      </c>
      <c r="X80" s="93">
        <f t="shared" si="26"/>
        <v>0</v>
      </c>
      <c r="Y80" s="79">
        <f t="shared" si="27"/>
        <v>0</v>
      </c>
      <c r="Z80" s="80">
        <f t="shared" si="28"/>
        <v>0</v>
      </c>
      <c r="AA80" s="94">
        <f t="shared" si="29"/>
        <v>0</v>
      </c>
      <c r="AB80" s="82">
        <f t="shared" si="30"/>
        <v>0</v>
      </c>
      <c r="AC80" s="237">
        <f t="shared" si="34"/>
        <v>0</v>
      </c>
      <c r="AD80" s="239">
        <f t="shared" si="37"/>
        <v>0</v>
      </c>
      <c r="AE80" s="87"/>
      <c r="AF80" s="60"/>
      <c r="AG80" s="99"/>
      <c r="AH80" s="236">
        <f t="shared" si="35"/>
        <v>0</v>
      </c>
      <c r="AI80" s="97">
        <v>75</v>
      </c>
    </row>
    <row r="81" spans="1:35" hidden="1" x14ac:dyDescent="0.35">
      <c r="A81" s="258"/>
      <c r="B81" s="87">
        <v>76</v>
      </c>
      <c r="C81" s="100">
        <f>VLOOKUP(B:B,'Start List Youth'!C:F,2,FALSE)</f>
        <v>0</v>
      </c>
      <c r="D81" s="127">
        <f>VLOOKUP(B:B,'Start List Youth'!C:F,4,FALSE)</f>
        <v>0</v>
      </c>
      <c r="E81" s="88"/>
      <c r="F81" s="89"/>
      <c r="G81" s="416"/>
      <c r="H81" s="90"/>
      <c r="I81" s="89"/>
      <c r="J81" s="89"/>
      <c r="K81" s="88"/>
      <c r="L81" s="89"/>
      <c r="M81" s="91"/>
      <c r="N81" s="408">
        <f t="shared" si="38"/>
        <v>0</v>
      </c>
      <c r="O81" s="409">
        <f t="shared" si="39"/>
        <v>0</v>
      </c>
      <c r="P81" s="410">
        <f t="shared" si="40"/>
        <v>0</v>
      </c>
      <c r="Q81" s="411">
        <f t="shared" si="31"/>
        <v>0</v>
      </c>
      <c r="R81" s="409">
        <f t="shared" si="36"/>
        <v>0</v>
      </c>
      <c r="S81" s="410">
        <f t="shared" si="32"/>
        <v>0</v>
      </c>
      <c r="T81" s="74">
        <f t="shared" si="23"/>
        <v>0</v>
      </c>
      <c r="U81" s="92">
        <f t="shared" si="24"/>
        <v>0</v>
      </c>
      <c r="V81" s="76">
        <f t="shared" si="25"/>
        <v>0</v>
      </c>
      <c r="W81" s="77">
        <f t="shared" si="33"/>
        <v>0</v>
      </c>
      <c r="X81" s="93">
        <f t="shared" si="26"/>
        <v>0</v>
      </c>
      <c r="Y81" s="79">
        <f t="shared" si="27"/>
        <v>0</v>
      </c>
      <c r="Z81" s="80">
        <f t="shared" si="28"/>
        <v>0</v>
      </c>
      <c r="AA81" s="94">
        <f t="shared" si="29"/>
        <v>0</v>
      </c>
      <c r="AB81" s="82">
        <f t="shared" si="30"/>
        <v>0</v>
      </c>
      <c r="AC81" s="237">
        <f t="shared" si="34"/>
        <v>0</v>
      </c>
      <c r="AD81" s="239">
        <f t="shared" si="37"/>
        <v>0</v>
      </c>
      <c r="AE81" s="87"/>
      <c r="AF81" s="60"/>
      <c r="AG81" s="99"/>
      <c r="AH81" s="236">
        <f t="shared" si="35"/>
        <v>0</v>
      </c>
      <c r="AI81" s="97">
        <v>76</v>
      </c>
    </row>
    <row r="82" spans="1:35" hidden="1" x14ac:dyDescent="0.35">
      <c r="A82" s="258"/>
      <c r="B82" s="87">
        <v>77</v>
      </c>
      <c r="C82" s="100">
        <f>VLOOKUP(B:B,'Start List Youth'!C:F,2,FALSE)</f>
        <v>0</v>
      </c>
      <c r="D82" s="127">
        <f>VLOOKUP(B:B,'Start List Youth'!C:F,4,FALSE)</f>
        <v>0</v>
      </c>
      <c r="E82" s="88"/>
      <c r="F82" s="89"/>
      <c r="G82" s="416"/>
      <c r="H82" s="90"/>
      <c r="I82" s="89"/>
      <c r="J82" s="89"/>
      <c r="K82" s="88"/>
      <c r="L82" s="89"/>
      <c r="M82" s="91"/>
      <c r="N82" s="408">
        <f t="shared" si="38"/>
        <v>0</v>
      </c>
      <c r="O82" s="409">
        <f t="shared" si="39"/>
        <v>0</v>
      </c>
      <c r="P82" s="410">
        <f t="shared" si="40"/>
        <v>0</v>
      </c>
      <c r="Q82" s="411">
        <f t="shared" si="31"/>
        <v>0</v>
      </c>
      <c r="R82" s="409">
        <f t="shared" si="36"/>
        <v>0</v>
      </c>
      <c r="S82" s="410">
        <f t="shared" si="32"/>
        <v>0</v>
      </c>
      <c r="T82" s="74">
        <f t="shared" si="23"/>
        <v>0</v>
      </c>
      <c r="U82" s="92">
        <f t="shared" si="24"/>
        <v>0</v>
      </c>
      <c r="V82" s="76">
        <f t="shared" si="25"/>
        <v>0</v>
      </c>
      <c r="W82" s="77">
        <f t="shared" si="33"/>
        <v>0</v>
      </c>
      <c r="X82" s="93">
        <f t="shared" si="26"/>
        <v>0</v>
      </c>
      <c r="Y82" s="79">
        <f t="shared" si="27"/>
        <v>0</v>
      </c>
      <c r="Z82" s="80">
        <f t="shared" si="28"/>
        <v>0</v>
      </c>
      <c r="AA82" s="94">
        <f t="shared" si="29"/>
        <v>0</v>
      </c>
      <c r="AB82" s="82">
        <f t="shared" si="30"/>
        <v>0</v>
      </c>
      <c r="AC82" s="237">
        <f t="shared" si="34"/>
        <v>0</v>
      </c>
      <c r="AD82" s="239">
        <f t="shared" si="37"/>
        <v>0</v>
      </c>
      <c r="AE82" s="87"/>
      <c r="AF82" s="60"/>
      <c r="AG82" s="99"/>
      <c r="AH82" s="236">
        <f t="shared" si="35"/>
        <v>0</v>
      </c>
      <c r="AI82" s="97">
        <v>77</v>
      </c>
    </row>
    <row r="83" spans="1:35" hidden="1" x14ac:dyDescent="0.35">
      <c r="A83" s="258"/>
      <c r="B83" s="87">
        <v>78</v>
      </c>
      <c r="C83" s="100">
        <f>VLOOKUP(B:B,'Start List Youth'!C:F,2,FALSE)</f>
        <v>0</v>
      </c>
      <c r="D83" s="127">
        <f>VLOOKUP(B:B,'Start List Youth'!C:F,4,FALSE)</f>
        <v>0</v>
      </c>
      <c r="E83" s="88"/>
      <c r="F83" s="89"/>
      <c r="G83" s="416"/>
      <c r="H83" s="90"/>
      <c r="I83" s="89"/>
      <c r="J83" s="89"/>
      <c r="K83" s="88"/>
      <c r="L83" s="89"/>
      <c r="M83" s="91"/>
      <c r="N83" s="408">
        <f t="shared" si="38"/>
        <v>0</v>
      </c>
      <c r="O83" s="409">
        <f t="shared" si="39"/>
        <v>0</v>
      </c>
      <c r="P83" s="410">
        <f t="shared" si="40"/>
        <v>0</v>
      </c>
      <c r="Q83" s="411">
        <f t="shared" si="31"/>
        <v>0</v>
      </c>
      <c r="R83" s="409">
        <f t="shared" si="36"/>
        <v>0</v>
      </c>
      <c r="S83" s="410">
        <f t="shared" si="32"/>
        <v>0</v>
      </c>
      <c r="T83" s="74">
        <f t="shared" si="23"/>
        <v>0</v>
      </c>
      <c r="U83" s="92">
        <f t="shared" si="24"/>
        <v>0</v>
      </c>
      <c r="V83" s="76">
        <f t="shared" si="25"/>
        <v>0</v>
      </c>
      <c r="W83" s="77">
        <f t="shared" si="33"/>
        <v>0</v>
      </c>
      <c r="X83" s="93">
        <f t="shared" si="26"/>
        <v>0</v>
      </c>
      <c r="Y83" s="79">
        <f t="shared" si="27"/>
        <v>0</v>
      </c>
      <c r="Z83" s="80">
        <f t="shared" si="28"/>
        <v>0</v>
      </c>
      <c r="AA83" s="94">
        <f t="shared" si="29"/>
        <v>0</v>
      </c>
      <c r="AB83" s="82">
        <f t="shared" si="30"/>
        <v>0</v>
      </c>
      <c r="AC83" s="237">
        <f t="shared" si="34"/>
        <v>0</v>
      </c>
      <c r="AD83" s="239">
        <f t="shared" si="37"/>
        <v>0</v>
      </c>
      <c r="AE83" s="87"/>
      <c r="AF83" s="60"/>
      <c r="AG83" s="99"/>
      <c r="AH83" s="236">
        <f t="shared" si="35"/>
        <v>0</v>
      </c>
      <c r="AI83" s="97">
        <v>78</v>
      </c>
    </row>
    <row r="84" spans="1:35" hidden="1" x14ac:dyDescent="0.35">
      <c r="A84" s="258"/>
      <c r="B84" s="87">
        <v>79</v>
      </c>
      <c r="C84" s="100">
        <f>VLOOKUP(B:B,'Start List Youth'!C:F,2,FALSE)</f>
        <v>0</v>
      </c>
      <c r="D84" s="127">
        <f>VLOOKUP(B:B,'Start List Youth'!C:F,4,FALSE)</f>
        <v>0</v>
      </c>
      <c r="E84" s="88"/>
      <c r="F84" s="89"/>
      <c r="G84" s="416"/>
      <c r="H84" s="90"/>
      <c r="I84" s="89"/>
      <c r="J84" s="89"/>
      <c r="K84" s="88"/>
      <c r="L84" s="89"/>
      <c r="M84" s="91"/>
      <c r="N84" s="408">
        <f t="shared" si="38"/>
        <v>0</v>
      </c>
      <c r="O84" s="409">
        <f t="shared" si="39"/>
        <v>0</v>
      </c>
      <c r="P84" s="410">
        <f t="shared" si="40"/>
        <v>0</v>
      </c>
      <c r="Q84" s="411">
        <f t="shared" si="31"/>
        <v>0</v>
      </c>
      <c r="R84" s="409">
        <f t="shared" si="36"/>
        <v>0</v>
      </c>
      <c r="S84" s="410">
        <f t="shared" si="32"/>
        <v>0</v>
      </c>
      <c r="T84" s="74">
        <f t="shared" si="23"/>
        <v>0</v>
      </c>
      <c r="U84" s="92">
        <f t="shared" si="24"/>
        <v>0</v>
      </c>
      <c r="V84" s="76">
        <f t="shared" si="25"/>
        <v>0</v>
      </c>
      <c r="W84" s="77">
        <f t="shared" si="33"/>
        <v>0</v>
      </c>
      <c r="X84" s="93">
        <f t="shared" si="26"/>
        <v>0</v>
      </c>
      <c r="Y84" s="79">
        <f t="shared" si="27"/>
        <v>0</v>
      </c>
      <c r="Z84" s="80">
        <f t="shared" si="28"/>
        <v>0</v>
      </c>
      <c r="AA84" s="94">
        <f t="shared" si="29"/>
        <v>0</v>
      </c>
      <c r="AB84" s="82">
        <f t="shared" si="30"/>
        <v>0</v>
      </c>
      <c r="AC84" s="237">
        <f t="shared" si="34"/>
        <v>0</v>
      </c>
      <c r="AD84" s="239">
        <f t="shared" si="37"/>
        <v>0</v>
      </c>
      <c r="AE84" s="87"/>
      <c r="AF84" s="60"/>
      <c r="AG84" s="99"/>
      <c r="AH84" s="236">
        <f t="shared" si="35"/>
        <v>0</v>
      </c>
      <c r="AI84" s="97">
        <v>79</v>
      </c>
    </row>
    <row r="85" spans="1:35" hidden="1" x14ac:dyDescent="0.35">
      <c r="A85" s="258"/>
      <c r="B85" s="87">
        <v>80</v>
      </c>
      <c r="C85" s="100">
        <f>VLOOKUP(B:B,'Start List Youth'!C:F,2,FALSE)</f>
        <v>0</v>
      </c>
      <c r="D85" s="127">
        <f>VLOOKUP(B:B,'Start List Youth'!C:F,4,FALSE)</f>
        <v>0</v>
      </c>
      <c r="E85" s="88"/>
      <c r="F85" s="89"/>
      <c r="G85" s="416"/>
      <c r="H85" s="90"/>
      <c r="I85" s="89"/>
      <c r="J85" s="89"/>
      <c r="K85" s="88"/>
      <c r="L85" s="89"/>
      <c r="M85" s="91"/>
      <c r="N85" s="408">
        <f t="shared" si="38"/>
        <v>0</v>
      </c>
      <c r="O85" s="409">
        <f t="shared" si="39"/>
        <v>0</v>
      </c>
      <c r="P85" s="410">
        <f t="shared" si="40"/>
        <v>0</v>
      </c>
      <c r="Q85" s="411">
        <f t="shared" si="31"/>
        <v>0</v>
      </c>
      <c r="R85" s="409">
        <f t="shared" si="36"/>
        <v>0</v>
      </c>
      <c r="S85" s="410">
        <f t="shared" si="32"/>
        <v>0</v>
      </c>
      <c r="T85" s="74">
        <f t="shared" si="23"/>
        <v>0</v>
      </c>
      <c r="U85" s="92">
        <f t="shared" si="24"/>
        <v>0</v>
      </c>
      <c r="V85" s="76">
        <f t="shared" si="25"/>
        <v>0</v>
      </c>
      <c r="W85" s="77">
        <f t="shared" si="33"/>
        <v>0</v>
      </c>
      <c r="X85" s="93">
        <f t="shared" si="26"/>
        <v>0</v>
      </c>
      <c r="Y85" s="79">
        <f t="shared" si="27"/>
        <v>0</v>
      </c>
      <c r="Z85" s="80">
        <f t="shared" si="28"/>
        <v>0</v>
      </c>
      <c r="AA85" s="94">
        <f t="shared" si="29"/>
        <v>0</v>
      </c>
      <c r="AB85" s="82">
        <f t="shared" si="30"/>
        <v>0</v>
      </c>
      <c r="AC85" s="237">
        <f t="shared" si="34"/>
        <v>0</v>
      </c>
      <c r="AD85" s="239">
        <f t="shared" si="37"/>
        <v>0</v>
      </c>
      <c r="AE85" s="87"/>
      <c r="AF85" s="60"/>
      <c r="AG85" s="99"/>
      <c r="AH85" s="236">
        <f t="shared" si="35"/>
        <v>0</v>
      </c>
      <c r="AI85" s="97">
        <v>80</v>
      </c>
    </row>
    <row r="86" spans="1:35" hidden="1" x14ac:dyDescent="0.35">
      <c r="A86" s="258"/>
      <c r="B86" s="87">
        <v>81</v>
      </c>
      <c r="C86" s="100">
        <f>VLOOKUP(B:B,'Start List Youth'!C:F,2,FALSE)</f>
        <v>0</v>
      </c>
      <c r="D86" s="127">
        <f>VLOOKUP(B:B,'Start List Youth'!C:F,4,FALSE)</f>
        <v>0</v>
      </c>
      <c r="E86" s="88"/>
      <c r="F86" s="89"/>
      <c r="G86" s="416"/>
      <c r="H86" s="90"/>
      <c r="I86" s="89"/>
      <c r="J86" s="89"/>
      <c r="K86" s="88"/>
      <c r="L86" s="89"/>
      <c r="M86" s="91"/>
      <c r="N86" s="408">
        <f t="shared" si="38"/>
        <v>0</v>
      </c>
      <c r="O86" s="409">
        <f t="shared" si="39"/>
        <v>0</v>
      </c>
      <c r="P86" s="410">
        <f t="shared" si="40"/>
        <v>0</v>
      </c>
      <c r="Q86" s="411">
        <f t="shared" si="31"/>
        <v>0</v>
      </c>
      <c r="R86" s="409">
        <f t="shared" si="36"/>
        <v>0</v>
      </c>
      <c r="S86" s="410">
        <f t="shared" si="32"/>
        <v>0</v>
      </c>
      <c r="T86" s="74">
        <f t="shared" si="23"/>
        <v>0</v>
      </c>
      <c r="U86" s="92">
        <f t="shared" si="24"/>
        <v>0</v>
      </c>
      <c r="V86" s="76">
        <f t="shared" si="25"/>
        <v>0</v>
      </c>
      <c r="W86" s="77">
        <f t="shared" si="33"/>
        <v>0</v>
      </c>
      <c r="X86" s="93">
        <f t="shared" si="26"/>
        <v>0</v>
      </c>
      <c r="Y86" s="79">
        <f t="shared" si="27"/>
        <v>0</v>
      </c>
      <c r="Z86" s="80">
        <f t="shared" si="28"/>
        <v>0</v>
      </c>
      <c r="AA86" s="94">
        <f t="shared" si="29"/>
        <v>0</v>
      </c>
      <c r="AB86" s="82">
        <f t="shared" si="30"/>
        <v>0</v>
      </c>
      <c r="AC86" s="237">
        <f t="shared" si="34"/>
        <v>0</v>
      </c>
      <c r="AD86" s="239">
        <f t="shared" si="37"/>
        <v>0</v>
      </c>
      <c r="AE86" s="87"/>
      <c r="AF86" s="60"/>
      <c r="AG86" s="99"/>
      <c r="AH86" s="236">
        <f t="shared" si="35"/>
        <v>0</v>
      </c>
      <c r="AI86" s="97">
        <v>81</v>
      </c>
    </row>
    <row r="87" spans="1:35" hidden="1" x14ac:dyDescent="0.35">
      <c r="A87" s="258"/>
      <c r="B87" s="87">
        <v>82</v>
      </c>
      <c r="C87" s="100">
        <f>VLOOKUP(B:B,'Start List Youth'!C:F,2,FALSE)</f>
        <v>0</v>
      </c>
      <c r="D87" s="127">
        <f>VLOOKUP(B:B,'Start List Youth'!C:F,4,FALSE)</f>
        <v>0</v>
      </c>
      <c r="E87" s="88"/>
      <c r="F87" s="89"/>
      <c r="G87" s="416"/>
      <c r="H87" s="90"/>
      <c r="I87" s="89"/>
      <c r="J87" s="89"/>
      <c r="K87" s="88"/>
      <c r="L87" s="89"/>
      <c r="M87" s="91"/>
      <c r="N87" s="408">
        <f t="shared" si="38"/>
        <v>0</v>
      </c>
      <c r="O87" s="409">
        <f t="shared" si="39"/>
        <v>0</v>
      </c>
      <c r="P87" s="410">
        <f t="shared" si="40"/>
        <v>0</v>
      </c>
      <c r="Q87" s="411">
        <f t="shared" si="31"/>
        <v>0</v>
      </c>
      <c r="R87" s="409">
        <f t="shared" si="36"/>
        <v>0</v>
      </c>
      <c r="S87" s="410">
        <f t="shared" si="32"/>
        <v>0</v>
      </c>
      <c r="T87" s="74">
        <f t="shared" si="23"/>
        <v>0</v>
      </c>
      <c r="U87" s="92">
        <f t="shared" si="24"/>
        <v>0</v>
      </c>
      <c r="V87" s="76">
        <f t="shared" si="25"/>
        <v>0</v>
      </c>
      <c r="W87" s="77">
        <f t="shared" si="33"/>
        <v>0</v>
      </c>
      <c r="X87" s="93">
        <f t="shared" si="26"/>
        <v>0</v>
      </c>
      <c r="Y87" s="79">
        <f t="shared" si="27"/>
        <v>0</v>
      </c>
      <c r="Z87" s="80">
        <f t="shared" si="28"/>
        <v>0</v>
      </c>
      <c r="AA87" s="94">
        <f t="shared" si="29"/>
        <v>0</v>
      </c>
      <c r="AB87" s="82">
        <f t="shared" si="30"/>
        <v>0</v>
      </c>
      <c r="AC87" s="237">
        <f t="shared" si="34"/>
        <v>0</v>
      </c>
      <c r="AD87" s="239">
        <f t="shared" si="37"/>
        <v>0</v>
      </c>
      <c r="AE87" s="87"/>
      <c r="AF87" s="60"/>
      <c r="AG87" s="99"/>
      <c r="AH87" s="236">
        <f t="shared" si="35"/>
        <v>0</v>
      </c>
      <c r="AI87" s="97">
        <v>82</v>
      </c>
    </row>
    <row r="88" spans="1:35" s="71" customFormat="1" ht="15.75" hidden="1" customHeight="1" x14ac:dyDescent="0.35">
      <c r="A88" s="258"/>
      <c r="B88" s="87">
        <v>83</v>
      </c>
      <c r="C88" s="100">
        <f>VLOOKUP(B:B,'Start List Youth'!C:F,2,FALSE)</f>
        <v>0</v>
      </c>
      <c r="D88" s="127">
        <f>VLOOKUP(B:B,'Start List Youth'!C:F,4,FALSE)</f>
        <v>0</v>
      </c>
      <c r="E88" s="88"/>
      <c r="F88" s="89"/>
      <c r="G88" s="416"/>
      <c r="H88" s="90"/>
      <c r="I88" s="89"/>
      <c r="J88" s="89"/>
      <c r="K88" s="88"/>
      <c r="L88" s="89"/>
      <c r="M88" s="91"/>
      <c r="N88" s="408">
        <f t="shared" si="38"/>
        <v>0</v>
      </c>
      <c r="O88" s="409">
        <f t="shared" si="39"/>
        <v>0</v>
      </c>
      <c r="P88" s="410">
        <f t="shared" si="40"/>
        <v>0</v>
      </c>
      <c r="Q88" s="411">
        <f t="shared" si="31"/>
        <v>0</v>
      </c>
      <c r="R88" s="409">
        <f t="shared" si="36"/>
        <v>0</v>
      </c>
      <c r="S88" s="410">
        <f t="shared" si="32"/>
        <v>0</v>
      </c>
      <c r="T88" s="74">
        <f t="shared" si="23"/>
        <v>0</v>
      </c>
      <c r="U88" s="92">
        <f t="shared" si="24"/>
        <v>0</v>
      </c>
      <c r="V88" s="76">
        <f t="shared" si="25"/>
        <v>0</v>
      </c>
      <c r="W88" s="77">
        <f t="shared" si="33"/>
        <v>0</v>
      </c>
      <c r="X88" s="93">
        <f t="shared" si="26"/>
        <v>0</v>
      </c>
      <c r="Y88" s="79">
        <f t="shared" si="27"/>
        <v>0</v>
      </c>
      <c r="Z88" s="80">
        <f t="shared" si="28"/>
        <v>0</v>
      </c>
      <c r="AA88" s="94">
        <f t="shared" si="29"/>
        <v>0</v>
      </c>
      <c r="AB88" s="82">
        <f t="shared" si="30"/>
        <v>0</v>
      </c>
      <c r="AC88" s="237">
        <f t="shared" si="34"/>
        <v>0</v>
      </c>
      <c r="AD88" s="239">
        <f t="shared" si="37"/>
        <v>0</v>
      </c>
      <c r="AE88" s="87"/>
      <c r="AF88" s="60"/>
      <c r="AG88" s="99"/>
      <c r="AH88" s="236">
        <f t="shared" si="35"/>
        <v>0</v>
      </c>
      <c r="AI88" s="97">
        <v>83</v>
      </c>
    </row>
    <row r="89" spans="1:35" hidden="1" x14ac:dyDescent="0.35">
      <c r="A89" s="258"/>
      <c r="B89" s="87">
        <v>84</v>
      </c>
      <c r="C89" s="100">
        <f>VLOOKUP(B:B,'Start List Youth'!C:F,2,FALSE)</f>
        <v>0</v>
      </c>
      <c r="D89" s="127">
        <f>VLOOKUP(B:B,'Start List Youth'!C:F,4,FALSE)</f>
        <v>0</v>
      </c>
      <c r="E89" s="88"/>
      <c r="F89" s="89"/>
      <c r="G89" s="416"/>
      <c r="H89" s="90"/>
      <c r="I89" s="89"/>
      <c r="J89" s="89"/>
      <c r="K89" s="88"/>
      <c r="L89" s="89"/>
      <c r="M89" s="91"/>
      <c r="N89" s="408">
        <f t="shared" si="38"/>
        <v>0</v>
      </c>
      <c r="O89" s="409">
        <f t="shared" si="39"/>
        <v>0</v>
      </c>
      <c r="P89" s="410">
        <f t="shared" si="40"/>
        <v>0</v>
      </c>
      <c r="Q89" s="411">
        <f t="shared" si="31"/>
        <v>0</v>
      </c>
      <c r="R89" s="409">
        <f t="shared" si="36"/>
        <v>0</v>
      </c>
      <c r="S89" s="410">
        <f t="shared" si="32"/>
        <v>0</v>
      </c>
      <c r="T89" s="74">
        <f t="shared" si="23"/>
        <v>0</v>
      </c>
      <c r="U89" s="92">
        <f t="shared" si="24"/>
        <v>0</v>
      </c>
      <c r="V89" s="76">
        <f t="shared" si="25"/>
        <v>0</v>
      </c>
      <c r="W89" s="77">
        <f t="shared" si="33"/>
        <v>0</v>
      </c>
      <c r="X89" s="93">
        <f t="shared" si="26"/>
        <v>0</v>
      </c>
      <c r="Y89" s="79">
        <f t="shared" si="27"/>
        <v>0</v>
      </c>
      <c r="Z89" s="80">
        <f t="shared" si="28"/>
        <v>0</v>
      </c>
      <c r="AA89" s="94">
        <f t="shared" si="29"/>
        <v>0</v>
      </c>
      <c r="AB89" s="82">
        <f t="shared" si="30"/>
        <v>0</v>
      </c>
      <c r="AC89" s="237">
        <f t="shared" si="34"/>
        <v>0</v>
      </c>
      <c r="AD89" s="239">
        <f t="shared" si="37"/>
        <v>0</v>
      </c>
      <c r="AE89" s="87"/>
      <c r="AF89" s="60"/>
      <c r="AG89" s="99"/>
      <c r="AH89" s="236">
        <f t="shared" si="35"/>
        <v>0</v>
      </c>
      <c r="AI89" s="97">
        <v>84</v>
      </c>
    </row>
    <row r="90" spans="1:35" hidden="1" x14ac:dyDescent="0.35">
      <c r="A90" s="258"/>
      <c r="B90" s="87">
        <v>85</v>
      </c>
      <c r="C90" s="100">
        <f>VLOOKUP(B:B,'Start List Youth'!C:F,2,FALSE)</f>
        <v>0</v>
      </c>
      <c r="D90" s="127">
        <f>VLOOKUP(B:B,'Start List Youth'!C:F,4,FALSE)</f>
        <v>0</v>
      </c>
      <c r="E90" s="88"/>
      <c r="F90" s="89"/>
      <c r="G90" s="416"/>
      <c r="H90" s="90"/>
      <c r="I90" s="89"/>
      <c r="J90" s="89"/>
      <c r="K90" s="88"/>
      <c r="L90" s="89"/>
      <c r="M90" s="91"/>
      <c r="N90" s="408">
        <f t="shared" si="38"/>
        <v>0</v>
      </c>
      <c r="O90" s="409">
        <f t="shared" si="39"/>
        <v>0</v>
      </c>
      <c r="P90" s="410">
        <f t="shared" si="40"/>
        <v>0</v>
      </c>
      <c r="Q90" s="411">
        <f t="shared" si="31"/>
        <v>0</v>
      </c>
      <c r="R90" s="409">
        <f t="shared" si="36"/>
        <v>0</v>
      </c>
      <c r="S90" s="410">
        <f t="shared" si="32"/>
        <v>0</v>
      </c>
      <c r="T90" s="74">
        <f t="shared" si="23"/>
        <v>0</v>
      </c>
      <c r="U90" s="92">
        <f t="shared" si="24"/>
        <v>0</v>
      </c>
      <c r="V90" s="76">
        <f t="shared" si="25"/>
        <v>0</v>
      </c>
      <c r="W90" s="77">
        <f t="shared" si="33"/>
        <v>0</v>
      </c>
      <c r="X90" s="93">
        <f t="shared" si="26"/>
        <v>0</v>
      </c>
      <c r="Y90" s="79">
        <f t="shared" si="27"/>
        <v>0</v>
      </c>
      <c r="Z90" s="80">
        <f t="shared" si="28"/>
        <v>0</v>
      </c>
      <c r="AA90" s="94">
        <f t="shared" si="29"/>
        <v>0</v>
      </c>
      <c r="AB90" s="82">
        <f t="shared" si="30"/>
        <v>0</v>
      </c>
      <c r="AC90" s="237">
        <f t="shared" si="34"/>
        <v>0</v>
      </c>
      <c r="AD90" s="239">
        <f t="shared" si="37"/>
        <v>0</v>
      </c>
      <c r="AE90" s="87"/>
      <c r="AF90" s="60"/>
      <c r="AG90" s="99"/>
      <c r="AH90" s="236">
        <f t="shared" si="35"/>
        <v>0</v>
      </c>
      <c r="AI90" s="97">
        <v>85</v>
      </c>
    </row>
    <row r="91" spans="1:35" hidden="1" x14ac:dyDescent="0.35">
      <c r="A91" s="258"/>
      <c r="B91" s="87">
        <v>86</v>
      </c>
      <c r="C91" s="100">
        <f>VLOOKUP(B:B,'Start List Youth'!C:F,2,FALSE)</f>
        <v>0</v>
      </c>
      <c r="D91" s="127">
        <f>VLOOKUP(B:B,'Start List Youth'!C:F,4,FALSE)</f>
        <v>0</v>
      </c>
      <c r="E91" s="88"/>
      <c r="F91" s="89"/>
      <c r="G91" s="416"/>
      <c r="H91" s="90"/>
      <c r="I91" s="89"/>
      <c r="J91" s="89"/>
      <c r="K91" s="88"/>
      <c r="L91" s="89"/>
      <c r="M91" s="91"/>
      <c r="N91" s="408">
        <f t="shared" ref="N91:N154" si="41">+(E91+H91+K91)/3</f>
        <v>0</v>
      </c>
      <c r="O91" s="409">
        <f t="shared" ref="O91:O154" si="42">+(F91+I91+L91)/3</f>
        <v>0</v>
      </c>
      <c r="P91" s="410">
        <f t="shared" ref="P91:P154" si="43">+(G91+J91+M91)/3</f>
        <v>0</v>
      </c>
      <c r="Q91" s="411">
        <f t="shared" ref="Q91:Q154" si="44">(+E91+H91+K91+N91)/4</f>
        <v>0</v>
      </c>
      <c r="R91" s="409">
        <f t="shared" ref="R91:R154" si="45">(+F91+I91+L91+O91)/4</f>
        <v>0</v>
      </c>
      <c r="S91" s="410">
        <f t="shared" ref="S91:S154" si="46">(+G91+J91+M91+P91)/4</f>
        <v>0</v>
      </c>
      <c r="T91" s="74">
        <f t="shared" ref="T91:T154" si="47">MAX(E91,H91,K91,N91,Q91)</f>
        <v>0</v>
      </c>
      <c r="U91" s="92">
        <f t="shared" ref="U91:U154" si="48">MIN(E91,H91,K91,N91,Q91)</f>
        <v>0</v>
      </c>
      <c r="V91" s="76">
        <f t="shared" ref="V91:V154" si="49">(SUM(E91,H91,K91,N91,Q91)-T91-U91)/3</f>
        <v>0</v>
      </c>
      <c r="W91" s="77">
        <f t="shared" si="33"/>
        <v>0</v>
      </c>
      <c r="X91" s="93">
        <f t="shared" ref="X91:X154" si="50">MIN(F91,I91,L91,O91,R91)</f>
        <v>0</v>
      </c>
      <c r="Y91" s="79">
        <f t="shared" ref="Y91:Y154" si="51">(SUM(F91,I91,L91,O91,R91)-W91-X91)/3</f>
        <v>0</v>
      </c>
      <c r="Z91" s="80">
        <f t="shared" ref="Z91:Z154" si="52">MAX(G91,J91,M91,P91,S91)</f>
        <v>0</v>
      </c>
      <c r="AA91" s="94">
        <f t="shared" ref="AA91:AA154" si="53">MIN(G91,J91,M91,P91,S91)</f>
        <v>0</v>
      </c>
      <c r="AB91" s="82">
        <f t="shared" ref="AB91:AB154" si="54">(SUM(G91,J91,M91,P91,S91)-Z91-AA91)/3</f>
        <v>0</v>
      </c>
      <c r="AC91" s="237">
        <f t="shared" ref="AC91:AC154" si="55">AVERAGE(V91,Y91,AB91)</f>
        <v>0</v>
      </c>
      <c r="AD91" s="239">
        <f t="shared" si="37"/>
        <v>0</v>
      </c>
      <c r="AE91" s="87"/>
      <c r="AF91" s="60"/>
      <c r="AG91" s="99"/>
      <c r="AH91" s="236">
        <f t="shared" ref="AH91:AH154" si="56">AD91+AE91+AF91+AG91</f>
        <v>0</v>
      </c>
      <c r="AI91" s="97">
        <v>86</v>
      </c>
    </row>
    <row r="92" spans="1:35" hidden="1" x14ac:dyDescent="0.35">
      <c r="A92" s="258"/>
      <c r="B92" s="87">
        <v>87</v>
      </c>
      <c r="C92" s="100">
        <f>VLOOKUP(B:B,'Start List Youth'!C:F,2,FALSE)</f>
        <v>0</v>
      </c>
      <c r="D92" s="127">
        <f>VLOOKUP(B:B,'Start List Youth'!C:F,4,FALSE)</f>
        <v>0</v>
      </c>
      <c r="E92" s="88"/>
      <c r="F92" s="89"/>
      <c r="G92" s="416"/>
      <c r="H92" s="90"/>
      <c r="I92" s="89"/>
      <c r="J92" s="89"/>
      <c r="K92" s="88"/>
      <c r="L92" s="89"/>
      <c r="M92" s="91"/>
      <c r="N92" s="408">
        <f t="shared" si="41"/>
        <v>0</v>
      </c>
      <c r="O92" s="409">
        <f t="shared" si="42"/>
        <v>0</v>
      </c>
      <c r="P92" s="410">
        <f t="shared" si="43"/>
        <v>0</v>
      </c>
      <c r="Q92" s="411">
        <f t="shared" si="44"/>
        <v>0</v>
      </c>
      <c r="R92" s="409">
        <f t="shared" si="45"/>
        <v>0</v>
      </c>
      <c r="S92" s="410">
        <f t="shared" si="46"/>
        <v>0</v>
      </c>
      <c r="T92" s="74">
        <f t="shared" si="47"/>
        <v>0</v>
      </c>
      <c r="U92" s="92">
        <f t="shared" si="48"/>
        <v>0</v>
      </c>
      <c r="V92" s="76">
        <f t="shared" si="49"/>
        <v>0</v>
      </c>
      <c r="W92" s="77">
        <f t="shared" si="33"/>
        <v>0</v>
      </c>
      <c r="X92" s="93">
        <f t="shared" si="50"/>
        <v>0</v>
      </c>
      <c r="Y92" s="79">
        <f t="shared" si="51"/>
        <v>0</v>
      </c>
      <c r="Z92" s="80">
        <f t="shared" si="52"/>
        <v>0</v>
      </c>
      <c r="AA92" s="94">
        <f t="shared" si="53"/>
        <v>0</v>
      </c>
      <c r="AB92" s="82">
        <f t="shared" si="54"/>
        <v>0</v>
      </c>
      <c r="AC92" s="237">
        <f t="shared" si="55"/>
        <v>0</v>
      </c>
      <c r="AD92" s="239">
        <f t="shared" si="37"/>
        <v>0</v>
      </c>
      <c r="AE92" s="87"/>
      <c r="AF92" s="60"/>
      <c r="AG92" s="99"/>
      <c r="AH92" s="236">
        <f t="shared" si="56"/>
        <v>0</v>
      </c>
      <c r="AI92" s="97">
        <v>87</v>
      </c>
    </row>
    <row r="93" spans="1:35" hidden="1" x14ac:dyDescent="0.35">
      <c r="A93" s="258"/>
      <c r="B93" s="87">
        <v>88</v>
      </c>
      <c r="C93" s="100">
        <f>VLOOKUP(B:B,'Start List Youth'!C:F,2,FALSE)</f>
        <v>0</v>
      </c>
      <c r="D93" s="127">
        <f>VLOOKUP(B:B,'Start List Youth'!C:F,4,FALSE)</f>
        <v>0</v>
      </c>
      <c r="E93" s="88"/>
      <c r="F93" s="89"/>
      <c r="G93" s="416"/>
      <c r="H93" s="90"/>
      <c r="I93" s="89"/>
      <c r="J93" s="89"/>
      <c r="K93" s="88"/>
      <c r="L93" s="89"/>
      <c r="M93" s="91"/>
      <c r="N93" s="408">
        <f t="shared" si="41"/>
        <v>0</v>
      </c>
      <c r="O93" s="409">
        <f t="shared" si="42"/>
        <v>0</v>
      </c>
      <c r="P93" s="410">
        <f t="shared" si="43"/>
        <v>0</v>
      </c>
      <c r="Q93" s="411">
        <f t="shared" si="44"/>
        <v>0</v>
      </c>
      <c r="R93" s="409">
        <f t="shared" si="45"/>
        <v>0</v>
      </c>
      <c r="S93" s="410">
        <f t="shared" si="46"/>
        <v>0</v>
      </c>
      <c r="T93" s="74">
        <f t="shared" si="47"/>
        <v>0</v>
      </c>
      <c r="U93" s="92">
        <f t="shared" si="48"/>
        <v>0</v>
      </c>
      <c r="V93" s="76">
        <f t="shared" si="49"/>
        <v>0</v>
      </c>
      <c r="W93" s="77">
        <f t="shared" si="33"/>
        <v>0</v>
      </c>
      <c r="X93" s="93">
        <f t="shared" si="50"/>
        <v>0</v>
      </c>
      <c r="Y93" s="79">
        <f t="shared" si="51"/>
        <v>0</v>
      </c>
      <c r="Z93" s="80">
        <f t="shared" si="52"/>
        <v>0</v>
      </c>
      <c r="AA93" s="94">
        <f t="shared" si="53"/>
        <v>0</v>
      </c>
      <c r="AB93" s="82">
        <f t="shared" si="54"/>
        <v>0</v>
      </c>
      <c r="AC93" s="237">
        <f t="shared" si="55"/>
        <v>0</v>
      </c>
      <c r="AD93" s="239">
        <f t="shared" si="37"/>
        <v>0</v>
      </c>
      <c r="AE93" s="87"/>
      <c r="AF93" s="60"/>
      <c r="AG93" s="99"/>
      <c r="AH93" s="236">
        <f t="shared" si="56"/>
        <v>0</v>
      </c>
      <c r="AI93" s="97">
        <v>88</v>
      </c>
    </row>
    <row r="94" spans="1:35" hidden="1" x14ac:dyDescent="0.35">
      <c r="A94" s="258"/>
      <c r="B94" s="87">
        <v>89</v>
      </c>
      <c r="C94" s="100">
        <f>VLOOKUP(B:B,'Start List Youth'!C:F,2,FALSE)</f>
        <v>0</v>
      </c>
      <c r="D94" s="127">
        <f>VLOOKUP(B:B,'Start List Youth'!C:F,4,FALSE)</f>
        <v>0</v>
      </c>
      <c r="E94" s="88"/>
      <c r="F94" s="89"/>
      <c r="G94" s="416"/>
      <c r="H94" s="90"/>
      <c r="I94" s="89"/>
      <c r="J94" s="89"/>
      <c r="K94" s="88"/>
      <c r="L94" s="89"/>
      <c r="M94" s="91"/>
      <c r="N94" s="408">
        <f t="shared" si="41"/>
        <v>0</v>
      </c>
      <c r="O94" s="409">
        <f t="shared" si="42"/>
        <v>0</v>
      </c>
      <c r="P94" s="410">
        <f t="shared" si="43"/>
        <v>0</v>
      </c>
      <c r="Q94" s="411">
        <f t="shared" si="44"/>
        <v>0</v>
      </c>
      <c r="R94" s="409">
        <f t="shared" si="45"/>
        <v>0</v>
      </c>
      <c r="S94" s="410">
        <f t="shared" si="46"/>
        <v>0</v>
      </c>
      <c r="T94" s="74">
        <f t="shared" si="47"/>
        <v>0</v>
      </c>
      <c r="U94" s="92">
        <f t="shared" si="48"/>
        <v>0</v>
      </c>
      <c r="V94" s="76">
        <f t="shared" si="49"/>
        <v>0</v>
      </c>
      <c r="W94" s="77">
        <f t="shared" si="33"/>
        <v>0</v>
      </c>
      <c r="X94" s="93">
        <f t="shared" si="50"/>
        <v>0</v>
      </c>
      <c r="Y94" s="79">
        <f t="shared" si="51"/>
        <v>0</v>
      </c>
      <c r="Z94" s="80">
        <f t="shared" si="52"/>
        <v>0</v>
      </c>
      <c r="AA94" s="94">
        <f t="shared" si="53"/>
        <v>0</v>
      </c>
      <c r="AB94" s="82">
        <f t="shared" si="54"/>
        <v>0</v>
      </c>
      <c r="AC94" s="237">
        <f t="shared" si="55"/>
        <v>0</v>
      </c>
      <c r="AD94" s="239">
        <f t="shared" si="37"/>
        <v>0</v>
      </c>
      <c r="AE94" s="87"/>
      <c r="AF94" s="60"/>
      <c r="AG94" s="99"/>
      <c r="AH94" s="236">
        <f t="shared" si="56"/>
        <v>0</v>
      </c>
      <c r="AI94" s="97">
        <v>89</v>
      </c>
    </row>
    <row r="95" spans="1:35" hidden="1" x14ac:dyDescent="0.35">
      <c r="A95" s="258"/>
      <c r="B95" s="87">
        <v>90</v>
      </c>
      <c r="C95" s="100">
        <f>VLOOKUP(B:B,'Start List Youth'!C:F,2,FALSE)</f>
        <v>0</v>
      </c>
      <c r="D95" s="127">
        <f>VLOOKUP(B:B,'Start List Youth'!C:F,4,FALSE)</f>
        <v>0</v>
      </c>
      <c r="E95" s="88"/>
      <c r="F95" s="89"/>
      <c r="G95" s="416"/>
      <c r="H95" s="90"/>
      <c r="I95" s="89"/>
      <c r="J95" s="89"/>
      <c r="K95" s="88"/>
      <c r="L95" s="89"/>
      <c r="M95" s="91"/>
      <c r="N95" s="408">
        <f t="shared" si="41"/>
        <v>0</v>
      </c>
      <c r="O95" s="409">
        <f t="shared" si="42"/>
        <v>0</v>
      </c>
      <c r="P95" s="410">
        <f t="shared" si="43"/>
        <v>0</v>
      </c>
      <c r="Q95" s="411">
        <f t="shared" si="44"/>
        <v>0</v>
      </c>
      <c r="R95" s="409">
        <f t="shared" si="45"/>
        <v>0</v>
      </c>
      <c r="S95" s="410">
        <f t="shared" si="46"/>
        <v>0</v>
      </c>
      <c r="T95" s="74">
        <f t="shared" si="47"/>
        <v>0</v>
      </c>
      <c r="U95" s="92">
        <f t="shared" si="48"/>
        <v>0</v>
      </c>
      <c r="V95" s="76">
        <f t="shared" si="49"/>
        <v>0</v>
      </c>
      <c r="W95" s="77">
        <f t="shared" si="33"/>
        <v>0</v>
      </c>
      <c r="X95" s="93">
        <f t="shared" si="50"/>
        <v>0</v>
      </c>
      <c r="Y95" s="79">
        <f t="shared" si="51"/>
        <v>0</v>
      </c>
      <c r="Z95" s="80">
        <f t="shared" si="52"/>
        <v>0</v>
      </c>
      <c r="AA95" s="94">
        <f t="shared" si="53"/>
        <v>0</v>
      </c>
      <c r="AB95" s="82">
        <f t="shared" si="54"/>
        <v>0</v>
      </c>
      <c r="AC95" s="237">
        <f t="shared" si="55"/>
        <v>0</v>
      </c>
      <c r="AD95" s="239">
        <f t="shared" si="37"/>
        <v>0</v>
      </c>
      <c r="AE95" s="87"/>
      <c r="AF95" s="60"/>
      <c r="AG95" s="99"/>
      <c r="AH95" s="236">
        <f t="shared" si="56"/>
        <v>0</v>
      </c>
      <c r="AI95" s="97">
        <v>90</v>
      </c>
    </row>
    <row r="96" spans="1:35" hidden="1" x14ac:dyDescent="0.35">
      <c r="A96" s="258"/>
      <c r="B96" s="87">
        <v>91</v>
      </c>
      <c r="C96" s="100">
        <f>VLOOKUP(B:B,'Start List Youth'!C:F,2,FALSE)</f>
        <v>0</v>
      </c>
      <c r="D96" s="127">
        <f>VLOOKUP(B:B,'Start List Youth'!C:F,4,FALSE)</f>
        <v>0</v>
      </c>
      <c r="E96" s="88"/>
      <c r="F96" s="89"/>
      <c r="G96" s="416"/>
      <c r="H96" s="90"/>
      <c r="I96" s="89"/>
      <c r="J96" s="89"/>
      <c r="K96" s="88"/>
      <c r="L96" s="89"/>
      <c r="M96" s="91"/>
      <c r="N96" s="408">
        <f t="shared" si="41"/>
        <v>0</v>
      </c>
      <c r="O96" s="409">
        <f t="shared" si="42"/>
        <v>0</v>
      </c>
      <c r="P96" s="410">
        <f t="shared" si="43"/>
        <v>0</v>
      </c>
      <c r="Q96" s="411">
        <f t="shared" si="44"/>
        <v>0</v>
      </c>
      <c r="R96" s="409">
        <f t="shared" si="45"/>
        <v>0</v>
      </c>
      <c r="S96" s="410">
        <f t="shared" si="46"/>
        <v>0</v>
      </c>
      <c r="T96" s="74">
        <f t="shared" si="47"/>
        <v>0</v>
      </c>
      <c r="U96" s="92">
        <f t="shared" si="48"/>
        <v>0</v>
      </c>
      <c r="V96" s="76">
        <f t="shared" si="49"/>
        <v>0</v>
      </c>
      <c r="W96" s="77">
        <f t="shared" si="33"/>
        <v>0</v>
      </c>
      <c r="X96" s="93">
        <f t="shared" si="50"/>
        <v>0</v>
      </c>
      <c r="Y96" s="79">
        <f t="shared" si="51"/>
        <v>0</v>
      </c>
      <c r="Z96" s="80">
        <f t="shared" si="52"/>
        <v>0</v>
      </c>
      <c r="AA96" s="94">
        <f t="shared" si="53"/>
        <v>0</v>
      </c>
      <c r="AB96" s="82">
        <f t="shared" si="54"/>
        <v>0</v>
      </c>
      <c r="AC96" s="237">
        <f t="shared" si="55"/>
        <v>0</v>
      </c>
      <c r="AD96" s="239">
        <f t="shared" si="37"/>
        <v>0</v>
      </c>
      <c r="AE96" s="87"/>
      <c r="AF96" s="60"/>
      <c r="AG96" s="99"/>
      <c r="AH96" s="236">
        <f t="shared" si="56"/>
        <v>0</v>
      </c>
      <c r="AI96" s="97">
        <v>91</v>
      </c>
    </row>
    <row r="97" spans="1:35" hidden="1" x14ac:dyDescent="0.35">
      <c r="A97" s="258"/>
      <c r="B97" s="87">
        <v>92</v>
      </c>
      <c r="C97" s="100">
        <f>VLOOKUP(B:B,'Start List Youth'!C:F,2,FALSE)</f>
        <v>0</v>
      </c>
      <c r="D97" s="127">
        <f>VLOOKUP(B:B,'Start List Youth'!C:F,4,FALSE)</f>
        <v>0</v>
      </c>
      <c r="E97" s="88"/>
      <c r="F97" s="89"/>
      <c r="G97" s="416"/>
      <c r="H97" s="90"/>
      <c r="I97" s="89"/>
      <c r="J97" s="89"/>
      <c r="K97" s="88"/>
      <c r="L97" s="89"/>
      <c r="M97" s="91"/>
      <c r="N97" s="408">
        <f t="shared" si="41"/>
        <v>0</v>
      </c>
      <c r="O97" s="409">
        <f t="shared" si="42"/>
        <v>0</v>
      </c>
      <c r="P97" s="410">
        <f t="shared" si="43"/>
        <v>0</v>
      </c>
      <c r="Q97" s="411">
        <f t="shared" si="44"/>
        <v>0</v>
      </c>
      <c r="R97" s="409">
        <f t="shared" si="45"/>
        <v>0</v>
      </c>
      <c r="S97" s="410">
        <f t="shared" si="46"/>
        <v>0</v>
      </c>
      <c r="T97" s="74">
        <f t="shared" si="47"/>
        <v>0</v>
      </c>
      <c r="U97" s="92">
        <f t="shared" si="48"/>
        <v>0</v>
      </c>
      <c r="V97" s="76">
        <f t="shared" si="49"/>
        <v>0</v>
      </c>
      <c r="W97" s="77">
        <f t="shared" si="33"/>
        <v>0</v>
      </c>
      <c r="X97" s="93">
        <f t="shared" si="50"/>
        <v>0</v>
      </c>
      <c r="Y97" s="79">
        <f t="shared" si="51"/>
        <v>0</v>
      </c>
      <c r="Z97" s="80">
        <f t="shared" si="52"/>
        <v>0</v>
      </c>
      <c r="AA97" s="94">
        <f t="shared" si="53"/>
        <v>0</v>
      </c>
      <c r="AB97" s="82">
        <f t="shared" si="54"/>
        <v>0</v>
      </c>
      <c r="AC97" s="237">
        <f t="shared" si="55"/>
        <v>0</v>
      </c>
      <c r="AD97" s="239">
        <f t="shared" si="37"/>
        <v>0</v>
      </c>
      <c r="AE97" s="87"/>
      <c r="AF97" s="60"/>
      <c r="AG97" s="99"/>
      <c r="AH97" s="236">
        <f t="shared" si="56"/>
        <v>0</v>
      </c>
      <c r="AI97" s="97">
        <v>92</v>
      </c>
    </row>
    <row r="98" spans="1:35" hidden="1" x14ac:dyDescent="0.35">
      <c r="A98" s="258"/>
      <c r="B98" s="87">
        <v>93</v>
      </c>
      <c r="C98" s="100">
        <f>VLOOKUP(B:B,'Start List Youth'!C:F,2,FALSE)</f>
        <v>0</v>
      </c>
      <c r="D98" s="127">
        <f>VLOOKUP(B:B,'Start List Youth'!C:F,4,FALSE)</f>
        <v>0</v>
      </c>
      <c r="E98" s="88"/>
      <c r="F98" s="89"/>
      <c r="G98" s="416"/>
      <c r="H98" s="90"/>
      <c r="I98" s="89"/>
      <c r="J98" s="89"/>
      <c r="K98" s="88"/>
      <c r="L98" s="89"/>
      <c r="M98" s="91"/>
      <c r="N98" s="408">
        <f t="shared" si="41"/>
        <v>0</v>
      </c>
      <c r="O98" s="409">
        <f t="shared" si="42"/>
        <v>0</v>
      </c>
      <c r="P98" s="410">
        <f t="shared" si="43"/>
        <v>0</v>
      </c>
      <c r="Q98" s="411">
        <f t="shared" si="44"/>
        <v>0</v>
      </c>
      <c r="R98" s="409">
        <f t="shared" si="45"/>
        <v>0</v>
      </c>
      <c r="S98" s="410">
        <f t="shared" si="46"/>
        <v>0</v>
      </c>
      <c r="T98" s="74">
        <f t="shared" si="47"/>
        <v>0</v>
      </c>
      <c r="U98" s="92">
        <f t="shared" si="48"/>
        <v>0</v>
      </c>
      <c r="V98" s="76">
        <f t="shared" si="49"/>
        <v>0</v>
      </c>
      <c r="W98" s="77">
        <f t="shared" si="33"/>
        <v>0</v>
      </c>
      <c r="X98" s="93">
        <f t="shared" si="50"/>
        <v>0</v>
      </c>
      <c r="Y98" s="79">
        <f t="shared" si="51"/>
        <v>0</v>
      </c>
      <c r="Z98" s="80">
        <f t="shared" si="52"/>
        <v>0</v>
      </c>
      <c r="AA98" s="94">
        <f t="shared" si="53"/>
        <v>0</v>
      </c>
      <c r="AB98" s="82">
        <f t="shared" si="54"/>
        <v>0</v>
      </c>
      <c r="AC98" s="237">
        <f t="shared" si="55"/>
        <v>0</v>
      </c>
      <c r="AD98" s="239">
        <f t="shared" si="37"/>
        <v>0</v>
      </c>
      <c r="AE98" s="87"/>
      <c r="AF98" s="60"/>
      <c r="AG98" s="99"/>
      <c r="AH98" s="236">
        <f t="shared" si="56"/>
        <v>0</v>
      </c>
      <c r="AI98" s="97">
        <v>93</v>
      </c>
    </row>
    <row r="99" spans="1:35" hidden="1" x14ac:dyDescent="0.35">
      <c r="A99" s="258"/>
      <c r="B99" s="87">
        <v>94</v>
      </c>
      <c r="C99" s="100">
        <f>VLOOKUP(B:B,'Start List Youth'!C:F,2,FALSE)</f>
        <v>0</v>
      </c>
      <c r="D99" s="127">
        <f>VLOOKUP(B:B,'Start List Youth'!C:F,4,FALSE)</f>
        <v>0</v>
      </c>
      <c r="E99" s="88"/>
      <c r="F99" s="89"/>
      <c r="G99" s="416"/>
      <c r="H99" s="90"/>
      <c r="I99" s="89"/>
      <c r="J99" s="89"/>
      <c r="K99" s="88"/>
      <c r="L99" s="89"/>
      <c r="M99" s="91"/>
      <c r="N99" s="408">
        <f t="shared" si="41"/>
        <v>0</v>
      </c>
      <c r="O99" s="409">
        <f t="shared" si="42"/>
        <v>0</v>
      </c>
      <c r="P99" s="410">
        <f t="shared" si="43"/>
        <v>0</v>
      </c>
      <c r="Q99" s="411">
        <f t="shared" si="44"/>
        <v>0</v>
      </c>
      <c r="R99" s="409">
        <f t="shared" si="45"/>
        <v>0</v>
      </c>
      <c r="S99" s="410">
        <f t="shared" si="46"/>
        <v>0</v>
      </c>
      <c r="T99" s="74">
        <f t="shared" si="47"/>
        <v>0</v>
      </c>
      <c r="U99" s="92">
        <f t="shared" si="48"/>
        <v>0</v>
      </c>
      <c r="V99" s="76">
        <f t="shared" si="49"/>
        <v>0</v>
      </c>
      <c r="W99" s="77">
        <f t="shared" si="33"/>
        <v>0</v>
      </c>
      <c r="X99" s="93">
        <f t="shared" si="50"/>
        <v>0</v>
      </c>
      <c r="Y99" s="79">
        <f t="shared" si="51"/>
        <v>0</v>
      </c>
      <c r="Z99" s="80">
        <f t="shared" si="52"/>
        <v>0</v>
      </c>
      <c r="AA99" s="94">
        <f t="shared" si="53"/>
        <v>0</v>
      </c>
      <c r="AB99" s="82">
        <f t="shared" si="54"/>
        <v>0</v>
      </c>
      <c r="AC99" s="237">
        <f t="shared" si="55"/>
        <v>0</v>
      </c>
      <c r="AD99" s="239">
        <f t="shared" si="37"/>
        <v>0</v>
      </c>
      <c r="AE99" s="87"/>
      <c r="AF99" s="60"/>
      <c r="AG99" s="99"/>
      <c r="AH99" s="236">
        <f t="shared" si="56"/>
        <v>0</v>
      </c>
      <c r="AI99" s="97">
        <v>94</v>
      </c>
    </row>
    <row r="100" spans="1:35" hidden="1" x14ac:dyDescent="0.35">
      <c r="A100" s="258"/>
      <c r="B100" s="87">
        <v>95</v>
      </c>
      <c r="C100" s="100">
        <f>VLOOKUP(B:B,'Start List Youth'!C:F,2,FALSE)</f>
        <v>0</v>
      </c>
      <c r="D100" s="127">
        <f>VLOOKUP(B:B,'Start List Youth'!C:F,4,FALSE)</f>
        <v>0</v>
      </c>
      <c r="E100" s="88"/>
      <c r="F100" s="89"/>
      <c r="G100" s="416"/>
      <c r="H100" s="90"/>
      <c r="I100" s="89"/>
      <c r="J100" s="89"/>
      <c r="K100" s="88"/>
      <c r="L100" s="89"/>
      <c r="M100" s="91"/>
      <c r="N100" s="408">
        <f t="shared" si="41"/>
        <v>0</v>
      </c>
      <c r="O100" s="409">
        <f t="shared" si="42"/>
        <v>0</v>
      </c>
      <c r="P100" s="410">
        <f t="shared" si="43"/>
        <v>0</v>
      </c>
      <c r="Q100" s="411">
        <f t="shared" si="44"/>
        <v>0</v>
      </c>
      <c r="R100" s="409">
        <f t="shared" si="45"/>
        <v>0</v>
      </c>
      <c r="S100" s="410">
        <f t="shared" si="46"/>
        <v>0</v>
      </c>
      <c r="T100" s="74">
        <f t="shared" si="47"/>
        <v>0</v>
      </c>
      <c r="U100" s="92">
        <f t="shared" si="48"/>
        <v>0</v>
      </c>
      <c r="V100" s="76">
        <f t="shared" si="49"/>
        <v>0</v>
      </c>
      <c r="W100" s="77">
        <f t="shared" si="33"/>
        <v>0</v>
      </c>
      <c r="X100" s="93">
        <f t="shared" si="50"/>
        <v>0</v>
      </c>
      <c r="Y100" s="79">
        <f t="shared" si="51"/>
        <v>0</v>
      </c>
      <c r="Z100" s="80">
        <f t="shared" si="52"/>
        <v>0</v>
      </c>
      <c r="AA100" s="94">
        <f t="shared" si="53"/>
        <v>0</v>
      </c>
      <c r="AB100" s="82">
        <f t="shared" si="54"/>
        <v>0</v>
      </c>
      <c r="AC100" s="237">
        <f t="shared" si="55"/>
        <v>0</v>
      </c>
      <c r="AD100" s="239">
        <f t="shared" si="37"/>
        <v>0</v>
      </c>
      <c r="AE100" s="87"/>
      <c r="AF100" s="60"/>
      <c r="AG100" s="99"/>
      <c r="AH100" s="236">
        <f t="shared" si="56"/>
        <v>0</v>
      </c>
      <c r="AI100" s="97">
        <v>95</v>
      </c>
    </row>
    <row r="101" spans="1:35" hidden="1" x14ac:dyDescent="0.35">
      <c r="A101" s="258"/>
      <c r="B101" s="87">
        <v>96</v>
      </c>
      <c r="C101" s="100">
        <f>VLOOKUP(B:B,'Start List Youth'!C:F,2,FALSE)</f>
        <v>0</v>
      </c>
      <c r="D101" s="127">
        <f>VLOOKUP(B:B,'Start List Youth'!C:F,4,FALSE)</f>
        <v>0</v>
      </c>
      <c r="E101" s="88"/>
      <c r="F101" s="89"/>
      <c r="G101" s="416"/>
      <c r="H101" s="90"/>
      <c r="I101" s="89"/>
      <c r="J101" s="89"/>
      <c r="K101" s="88"/>
      <c r="L101" s="89"/>
      <c r="M101" s="91"/>
      <c r="N101" s="408">
        <f t="shared" si="41"/>
        <v>0</v>
      </c>
      <c r="O101" s="409">
        <f t="shared" si="42"/>
        <v>0</v>
      </c>
      <c r="P101" s="410">
        <f t="shared" si="43"/>
        <v>0</v>
      </c>
      <c r="Q101" s="411">
        <f t="shared" si="44"/>
        <v>0</v>
      </c>
      <c r="R101" s="409">
        <f t="shared" si="45"/>
        <v>0</v>
      </c>
      <c r="S101" s="410">
        <f t="shared" si="46"/>
        <v>0</v>
      </c>
      <c r="T101" s="74">
        <f t="shared" si="47"/>
        <v>0</v>
      </c>
      <c r="U101" s="92">
        <f t="shared" si="48"/>
        <v>0</v>
      </c>
      <c r="V101" s="76">
        <f t="shared" si="49"/>
        <v>0</v>
      </c>
      <c r="W101" s="77">
        <f t="shared" si="33"/>
        <v>0</v>
      </c>
      <c r="X101" s="93">
        <f t="shared" si="50"/>
        <v>0</v>
      </c>
      <c r="Y101" s="79">
        <f t="shared" si="51"/>
        <v>0</v>
      </c>
      <c r="Z101" s="80">
        <f t="shared" si="52"/>
        <v>0</v>
      </c>
      <c r="AA101" s="94">
        <f t="shared" si="53"/>
        <v>0</v>
      </c>
      <c r="AB101" s="82">
        <f t="shared" si="54"/>
        <v>0</v>
      </c>
      <c r="AC101" s="237">
        <f t="shared" si="55"/>
        <v>0</v>
      </c>
      <c r="AD101" s="239">
        <f t="shared" si="37"/>
        <v>0</v>
      </c>
      <c r="AE101" s="87"/>
      <c r="AF101" s="60"/>
      <c r="AG101" s="99"/>
      <c r="AH101" s="236">
        <f t="shared" si="56"/>
        <v>0</v>
      </c>
      <c r="AI101" s="97">
        <v>96</v>
      </c>
    </row>
    <row r="102" spans="1:35" hidden="1" x14ac:dyDescent="0.35">
      <c r="A102" s="258"/>
      <c r="B102" s="87">
        <v>97</v>
      </c>
      <c r="C102" s="100">
        <f>VLOOKUP(B:B,'Start List Youth'!C:F,2,FALSE)</f>
        <v>0</v>
      </c>
      <c r="D102" s="127">
        <f>VLOOKUP(B:B,'Start List Youth'!C:F,4,FALSE)</f>
        <v>0</v>
      </c>
      <c r="E102" s="88"/>
      <c r="F102" s="89"/>
      <c r="G102" s="416"/>
      <c r="H102" s="90"/>
      <c r="I102" s="89"/>
      <c r="J102" s="89"/>
      <c r="K102" s="88"/>
      <c r="L102" s="89"/>
      <c r="M102" s="91"/>
      <c r="N102" s="408">
        <f t="shared" si="41"/>
        <v>0</v>
      </c>
      <c r="O102" s="409">
        <f t="shared" si="42"/>
        <v>0</v>
      </c>
      <c r="P102" s="410">
        <f t="shared" si="43"/>
        <v>0</v>
      </c>
      <c r="Q102" s="411">
        <f t="shared" si="44"/>
        <v>0</v>
      </c>
      <c r="R102" s="409">
        <f t="shared" si="45"/>
        <v>0</v>
      </c>
      <c r="S102" s="410">
        <f t="shared" si="46"/>
        <v>0</v>
      </c>
      <c r="T102" s="74">
        <f t="shared" si="47"/>
        <v>0</v>
      </c>
      <c r="U102" s="92">
        <f t="shared" si="48"/>
        <v>0</v>
      </c>
      <c r="V102" s="76">
        <f t="shared" si="49"/>
        <v>0</v>
      </c>
      <c r="W102" s="77">
        <f t="shared" si="33"/>
        <v>0</v>
      </c>
      <c r="X102" s="93">
        <f t="shared" si="50"/>
        <v>0</v>
      </c>
      <c r="Y102" s="79">
        <f t="shared" si="51"/>
        <v>0</v>
      </c>
      <c r="Z102" s="80">
        <f t="shared" si="52"/>
        <v>0</v>
      </c>
      <c r="AA102" s="94">
        <f t="shared" si="53"/>
        <v>0</v>
      </c>
      <c r="AB102" s="82">
        <f t="shared" si="54"/>
        <v>0</v>
      </c>
      <c r="AC102" s="237">
        <f t="shared" si="55"/>
        <v>0</v>
      </c>
      <c r="AD102" s="239">
        <f t="shared" si="37"/>
        <v>0</v>
      </c>
      <c r="AE102" s="87"/>
      <c r="AF102" s="60"/>
      <c r="AG102" s="99"/>
      <c r="AH102" s="236">
        <f t="shared" si="56"/>
        <v>0</v>
      </c>
      <c r="AI102" s="97">
        <v>97</v>
      </c>
    </row>
    <row r="103" spans="1:35" hidden="1" x14ac:dyDescent="0.35">
      <c r="A103" s="258"/>
      <c r="B103" s="87">
        <v>98</v>
      </c>
      <c r="C103" s="100">
        <f>VLOOKUP(B:B,'Start List Youth'!C:F,2,FALSE)</f>
        <v>0</v>
      </c>
      <c r="D103" s="127">
        <f>VLOOKUP(B:B,'Start List Youth'!C:F,4,FALSE)</f>
        <v>0</v>
      </c>
      <c r="E103" s="88"/>
      <c r="F103" s="89"/>
      <c r="G103" s="416"/>
      <c r="H103" s="90"/>
      <c r="I103" s="89"/>
      <c r="J103" s="89"/>
      <c r="K103" s="88"/>
      <c r="L103" s="89"/>
      <c r="M103" s="91"/>
      <c r="N103" s="408">
        <f t="shared" si="41"/>
        <v>0</v>
      </c>
      <c r="O103" s="409">
        <f t="shared" si="42"/>
        <v>0</v>
      </c>
      <c r="P103" s="410">
        <f t="shared" si="43"/>
        <v>0</v>
      </c>
      <c r="Q103" s="411">
        <f t="shared" si="44"/>
        <v>0</v>
      </c>
      <c r="R103" s="409">
        <f t="shared" si="45"/>
        <v>0</v>
      </c>
      <c r="S103" s="410">
        <f t="shared" si="46"/>
        <v>0</v>
      </c>
      <c r="T103" s="74">
        <f t="shared" si="47"/>
        <v>0</v>
      </c>
      <c r="U103" s="92">
        <f t="shared" si="48"/>
        <v>0</v>
      </c>
      <c r="V103" s="76">
        <f t="shared" si="49"/>
        <v>0</v>
      </c>
      <c r="W103" s="77">
        <f t="shared" si="33"/>
        <v>0</v>
      </c>
      <c r="X103" s="93">
        <f t="shared" si="50"/>
        <v>0</v>
      </c>
      <c r="Y103" s="79">
        <f t="shared" si="51"/>
        <v>0</v>
      </c>
      <c r="Z103" s="80">
        <f t="shared" si="52"/>
        <v>0</v>
      </c>
      <c r="AA103" s="94">
        <f t="shared" si="53"/>
        <v>0</v>
      </c>
      <c r="AB103" s="82">
        <f t="shared" si="54"/>
        <v>0</v>
      </c>
      <c r="AC103" s="237">
        <f t="shared" si="55"/>
        <v>0</v>
      </c>
      <c r="AD103" s="239">
        <f t="shared" si="37"/>
        <v>0</v>
      </c>
      <c r="AE103" s="87"/>
      <c r="AF103" s="60"/>
      <c r="AG103" s="99"/>
      <c r="AH103" s="236">
        <f t="shared" si="56"/>
        <v>0</v>
      </c>
      <c r="AI103" s="97">
        <v>98</v>
      </c>
    </row>
    <row r="104" spans="1:35" hidden="1" x14ac:dyDescent="0.35">
      <c r="A104" s="258"/>
      <c r="B104" s="87">
        <v>99</v>
      </c>
      <c r="C104" s="100">
        <f>VLOOKUP(B:B,'Start List Youth'!C:F,2,FALSE)</f>
        <v>0</v>
      </c>
      <c r="D104" s="127">
        <f>VLOOKUP(B:B,'Start List Youth'!C:F,4,FALSE)</f>
        <v>0</v>
      </c>
      <c r="E104" s="88"/>
      <c r="F104" s="89"/>
      <c r="G104" s="416"/>
      <c r="H104" s="90"/>
      <c r="I104" s="89"/>
      <c r="J104" s="89"/>
      <c r="K104" s="88"/>
      <c r="L104" s="89"/>
      <c r="M104" s="91"/>
      <c r="N104" s="408">
        <f t="shared" si="41"/>
        <v>0</v>
      </c>
      <c r="O104" s="409">
        <f t="shared" si="42"/>
        <v>0</v>
      </c>
      <c r="P104" s="410">
        <f t="shared" si="43"/>
        <v>0</v>
      </c>
      <c r="Q104" s="411">
        <f t="shared" si="44"/>
        <v>0</v>
      </c>
      <c r="R104" s="409">
        <f t="shared" si="45"/>
        <v>0</v>
      </c>
      <c r="S104" s="410">
        <f t="shared" si="46"/>
        <v>0</v>
      </c>
      <c r="T104" s="74">
        <f t="shared" si="47"/>
        <v>0</v>
      </c>
      <c r="U104" s="92">
        <f t="shared" si="48"/>
        <v>0</v>
      </c>
      <c r="V104" s="76">
        <f t="shared" si="49"/>
        <v>0</v>
      </c>
      <c r="W104" s="77">
        <f t="shared" si="33"/>
        <v>0</v>
      </c>
      <c r="X104" s="93">
        <f t="shared" si="50"/>
        <v>0</v>
      </c>
      <c r="Y104" s="79">
        <f t="shared" si="51"/>
        <v>0</v>
      </c>
      <c r="Z104" s="80">
        <f t="shared" si="52"/>
        <v>0</v>
      </c>
      <c r="AA104" s="94">
        <f t="shared" si="53"/>
        <v>0</v>
      </c>
      <c r="AB104" s="82">
        <f t="shared" si="54"/>
        <v>0</v>
      </c>
      <c r="AC104" s="237">
        <f t="shared" si="55"/>
        <v>0</v>
      </c>
      <c r="AD104" s="239">
        <f t="shared" si="37"/>
        <v>0</v>
      </c>
      <c r="AE104" s="87"/>
      <c r="AF104" s="60"/>
      <c r="AG104" s="99"/>
      <c r="AH104" s="236">
        <f t="shared" si="56"/>
        <v>0</v>
      </c>
      <c r="AI104" s="97">
        <v>99</v>
      </c>
    </row>
    <row r="105" spans="1:35" hidden="1" x14ac:dyDescent="0.35">
      <c r="A105" s="258"/>
      <c r="B105" s="87">
        <v>100</v>
      </c>
      <c r="C105" s="100">
        <f>VLOOKUP(B:B,'Start List Youth'!C:F,2,FALSE)</f>
        <v>0</v>
      </c>
      <c r="D105" s="127">
        <f>VLOOKUP(B:B,'Start List Youth'!C:F,4,FALSE)</f>
        <v>0</v>
      </c>
      <c r="E105" s="88"/>
      <c r="F105" s="89"/>
      <c r="G105" s="416"/>
      <c r="H105" s="90"/>
      <c r="I105" s="89"/>
      <c r="J105" s="89"/>
      <c r="K105" s="88"/>
      <c r="L105" s="89"/>
      <c r="M105" s="91"/>
      <c r="N105" s="408">
        <f t="shared" si="41"/>
        <v>0</v>
      </c>
      <c r="O105" s="409">
        <f t="shared" si="42"/>
        <v>0</v>
      </c>
      <c r="P105" s="410">
        <f t="shared" si="43"/>
        <v>0</v>
      </c>
      <c r="Q105" s="411">
        <f t="shared" si="44"/>
        <v>0</v>
      </c>
      <c r="R105" s="409">
        <f t="shared" si="45"/>
        <v>0</v>
      </c>
      <c r="S105" s="410">
        <f t="shared" si="46"/>
        <v>0</v>
      </c>
      <c r="T105" s="74">
        <f t="shared" si="47"/>
        <v>0</v>
      </c>
      <c r="U105" s="92">
        <f t="shared" si="48"/>
        <v>0</v>
      </c>
      <c r="V105" s="76">
        <f t="shared" si="49"/>
        <v>0</v>
      </c>
      <c r="W105" s="77">
        <f t="shared" si="33"/>
        <v>0</v>
      </c>
      <c r="X105" s="93">
        <f t="shared" si="50"/>
        <v>0</v>
      </c>
      <c r="Y105" s="79">
        <f t="shared" si="51"/>
        <v>0</v>
      </c>
      <c r="Z105" s="80">
        <f t="shared" si="52"/>
        <v>0</v>
      </c>
      <c r="AA105" s="94">
        <f t="shared" si="53"/>
        <v>0</v>
      </c>
      <c r="AB105" s="82">
        <f t="shared" si="54"/>
        <v>0</v>
      </c>
      <c r="AC105" s="237">
        <f t="shared" si="55"/>
        <v>0</v>
      </c>
      <c r="AD105" s="239">
        <f t="shared" si="37"/>
        <v>0</v>
      </c>
      <c r="AE105" s="87"/>
      <c r="AF105" s="60"/>
      <c r="AG105" s="99"/>
      <c r="AH105" s="236">
        <f t="shared" si="56"/>
        <v>0</v>
      </c>
      <c r="AI105" s="97">
        <v>100</v>
      </c>
    </row>
    <row r="106" spans="1:35" hidden="1" x14ac:dyDescent="0.35">
      <c r="A106" s="258"/>
      <c r="B106" s="87">
        <v>101</v>
      </c>
      <c r="C106" s="100">
        <f>VLOOKUP(B:B,'Start List Youth'!C:F,2,FALSE)</f>
        <v>0</v>
      </c>
      <c r="D106" s="127">
        <f>VLOOKUP(B:B,'Start List Youth'!C:F,4,FALSE)</f>
        <v>0</v>
      </c>
      <c r="E106" s="88"/>
      <c r="F106" s="89"/>
      <c r="G106" s="416"/>
      <c r="H106" s="90"/>
      <c r="I106" s="89"/>
      <c r="J106" s="89"/>
      <c r="K106" s="88"/>
      <c r="L106" s="89"/>
      <c r="M106" s="91"/>
      <c r="N106" s="408">
        <f t="shared" si="41"/>
        <v>0</v>
      </c>
      <c r="O106" s="409">
        <f t="shared" si="42"/>
        <v>0</v>
      </c>
      <c r="P106" s="410">
        <f t="shared" si="43"/>
        <v>0</v>
      </c>
      <c r="Q106" s="411">
        <f t="shared" si="44"/>
        <v>0</v>
      </c>
      <c r="R106" s="409">
        <f t="shared" si="45"/>
        <v>0</v>
      </c>
      <c r="S106" s="410">
        <f t="shared" si="46"/>
        <v>0</v>
      </c>
      <c r="T106" s="74">
        <f t="shared" si="47"/>
        <v>0</v>
      </c>
      <c r="U106" s="92">
        <f t="shared" si="48"/>
        <v>0</v>
      </c>
      <c r="V106" s="76">
        <f t="shared" si="49"/>
        <v>0</v>
      </c>
      <c r="W106" s="77">
        <f t="shared" si="33"/>
        <v>0</v>
      </c>
      <c r="X106" s="93">
        <f t="shared" si="50"/>
        <v>0</v>
      </c>
      <c r="Y106" s="79">
        <f t="shared" si="51"/>
        <v>0</v>
      </c>
      <c r="Z106" s="80">
        <f t="shared" si="52"/>
        <v>0</v>
      </c>
      <c r="AA106" s="94">
        <f t="shared" si="53"/>
        <v>0</v>
      </c>
      <c r="AB106" s="82">
        <f t="shared" si="54"/>
        <v>0</v>
      </c>
      <c r="AC106" s="237">
        <f t="shared" si="55"/>
        <v>0</v>
      </c>
      <c r="AD106" s="239">
        <f t="shared" si="37"/>
        <v>0</v>
      </c>
      <c r="AE106" s="87"/>
      <c r="AF106" s="60"/>
      <c r="AG106" s="99"/>
      <c r="AH106" s="236">
        <f t="shared" si="56"/>
        <v>0</v>
      </c>
      <c r="AI106" s="97">
        <v>101</v>
      </c>
    </row>
    <row r="107" spans="1:35" hidden="1" x14ac:dyDescent="0.35">
      <c r="A107" s="258"/>
      <c r="B107" s="87">
        <v>102</v>
      </c>
      <c r="C107" s="100">
        <f>VLOOKUP(B:B,'Start List Youth'!C:F,2,FALSE)</f>
        <v>0</v>
      </c>
      <c r="D107" s="127">
        <f>VLOOKUP(B:B,'Start List Youth'!C:F,4,FALSE)</f>
        <v>0</v>
      </c>
      <c r="E107" s="88"/>
      <c r="F107" s="89"/>
      <c r="G107" s="416"/>
      <c r="H107" s="90"/>
      <c r="I107" s="89"/>
      <c r="J107" s="89"/>
      <c r="K107" s="88"/>
      <c r="L107" s="89"/>
      <c r="M107" s="91"/>
      <c r="N107" s="408">
        <f t="shared" si="41"/>
        <v>0</v>
      </c>
      <c r="O107" s="409">
        <f t="shared" si="42"/>
        <v>0</v>
      </c>
      <c r="P107" s="410">
        <f t="shared" si="43"/>
        <v>0</v>
      </c>
      <c r="Q107" s="411">
        <f t="shared" si="44"/>
        <v>0</v>
      </c>
      <c r="R107" s="409">
        <f t="shared" si="45"/>
        <v>0</v>
      </c>
      <c r="S107" s="410">
        <f t="shared" si="46"/>
        <v>0</v>
      </c>
      <c r="T107" s="74">
        <f t="shared" si="47"/>
        <v>0</v>
      </c>
      <c r="U107" s="92">
        <f t="shared" si="48"/>
        <v>0</v>
      </c>
      <c r="V107" s="76">
        <f t="shared" si="49"/>
        <v>0</v>
      </c>
      <c r="W107" s="77">
        <f t="shared" si="33"/>
        <v>0</v>
      </c>
      <c r="X107" s="93">
        <f t="shared" si="50"/>
        <v>0</v>
      </c>
      <c r="Y107" s="79">
        <f t="shared" si="51"/>
        <v>0</v>
      </c>
      <c r="Z107" s="80">
        <f t="shared" si="52"/>
        <v>0</v>
      </c>
      <c r="AA107" s="94">
        <f t="shared" si="53"/>
        <v>0</v>
      </c>
      <c r="AB107" s="82">
        <f t="shared" si="54"/>
        <v>0</v>
      </c>
      <c r="AC107" s="237">
        <f t="shared" si="55"/>
        <v>0</v>
      </c>
      <c r="AD107" s="239">
        <f t="shared" si="37"/>
        <v>0</v>
      </c>
      <c r="AE107" s="87"/>
      <c r="AF107" s="60"/>
      <c r="AG107" s="99"/>
      <c r="AH107" s="236">
        <f t="shared" si="56"/>
        <v>0</v>
      </c>
      <c r="AI107" s="97">
        <v>102</v>
      </c>
    </row>
    <row r="108" spans="1:35" hidden="1" x14ac:dyDescent="0.35">
      <c r="A108" s="258"/>
      <c r="B108" s="87">
        <v>103</v>
      </c>
      <c r="C108" s="100">
        <f>VLOOKUP(B:B,'Start List Youth'!C:F,2,FALSE)</f>
        <v>0</v>
      </c>
      <c r="D108" s="127">
        <f>VLOOKUP(B:B,'Start List Youth'!C:F,4,FALSE)</f>
        <v>0</v>
      </c>
      <c r="E108" s="88"/>
      <c r="F108" s="89"/>
      <c r="G108" s="416"/>
      <c r="H108" s="90"/>
      <c r="I108" s="89"/>
      <c r="J108" s="89"/>
      <c r="K108" s="88"/>
      <c r="L108" s="89"/>
      <c r="M108" s="91"/>
      <c r="N108" s="408">
        <f t="shared" si="41"/>
        <v>0</v>
      </c>
      <c r="O108" s="409">
        <f t="shared" si="42"/>
        <v>0</v>
      </c>
      <c r="P108" s="410">
        <f t="shared" si="43"/>
        <v>0</v>
      </c>
      <c r="Q108" s="411">
        <f t="shared" si="44"/>
        <v>0</v>
      </c>
      <c r="R108" s="409">
        <f t="shared" si="45"/>
        <v>0</v>
      </c>
      <c r="S108" s="410">
        <f t="shared" si="46"/>
        <v>0</v>
      </c>
      <c r="T108" s="74">
        <f t="shared" si="47"/>
        <v>0</v>
      </c>
      <c r="U108" s="92">
        <f t="shared" si="48"/>
        <v>0</v>
      </c>
      <c r="V108" s="76">
        <f t="shared" si="49"/>
        <v>0</v>
      </c>
      <c r="W108" s="77">
        <f t="shared" si="33"/>
        <v>0</v>
      </c>
      <c r="X108" s="93">
        <f t="shared" si="50"/>
        <v>0</v>
      </c>
      <c r="Y108" s="79">
        <f t="shared" si="51"/>
        <v>0</v>
      </c>
      <c r="Z108" s="80">
        <f t="shared" si="52"/>
        <v>0</v>
      </c>
      <c r="AA108" s="94">
        <f t="shared" si="53"/>
        <v>0</v>
      </c>
      <c r="AB108" s="82">
        <f t="shared" si="54"/>
        <v>0</v>
      </c>
      <c r="AC108" s="237">
        <f t="shared" si="55"/>
        <v>0</v>
      </c>
      <c r="AD108" s="239">
        <f t="shared" si="37"/>
        <v>0</v>
      </c>
      <c r="AE108" s="87"/>
      <c r="AF108" s="60"/>
      <c r="AG108" s="99"/>
      <c r="AH108" s="236">
        <f t="shared" si="56"/>
        <v>0</v>
      </c>
      <c r="AI108" s="97">
        <v>103</v>
      </c>
    </row>
    <row r="109" spans="1:35" hidden="1" x14ac:dyDescent="0.35">
      <c r="A109" s="258"/>
      <c r="B109" s="87">
        <v>104</v>
      </c>
      <c r="C109" s="100">
        <f>VLOOKUP(B:B,'Start List Youth'!C:F,2,FALSE)</f>
        <v>0</v>
      </c>
      <c r="D109" s="127">
        <f>VLOOKUP(B:B,'Start List Youth'!C:F,4,FALSE)</f>
        <v>0</v>
      </c>
      <c r="E109" s="88"/>
      <c r="F109" s="89"/>
      <c r="G109" s="416"/>
      <c r="H109" s="90"/>
      <c r="I109" s="89"/>
      <c r="J109" s="89"/>
      <c r="K109" s="88"/>
      <c r="L109" s="89"/>
      <c r="M109" s="91"/>
      <c r="N109" s="408">
        <f t="shared" si="41"/>
        <v>0</v>
      </c>
      <c r="O109" s="409">
        <f t="shared" si="42"/>
        <v>0</v>
      </c>
      <c r="P109" s="410">
        <f t="shared" si="43"/>
        <v>0</v>
      </c>
      <c r="Q109" s="411">
        <f t="shared" si="44"/>
        <v>0</v>
      </c>
      <c r="R109" s="409">
        <f t="shared" si="45"/>
        <v>0</v>
      </c>
      <c r="S109" s="410">
        <f t="shared" si="46"/>
        <v>0</v>
      </c>
      <c r="T109" s="74">
        <f t="shared" si="47"/>
        <v>0</v>
      </c>
      <c r="U109" s="92">
        <f t="shared" si="48"/>
        <v>0</v>
      </c>
      <c r="V109" s="76">
        <f t="shared" si="49"/>
        <v>0</v>
      </c>
      <c r="W109" s="77">
        <f t="shared" si="33"/>
        <v>0</v>
      </c>
      <c r="X109" s="93">
        <f t="shared" si="50"/>
        <v>0</v>
      </c>
      <c r="Y109" s="79">
        <f t="shared" si="51"/>
        <v>0</v>
      </c>
      <c r="Z109" s="80">
        <f t="shared" si="52"/>
        <v>0</v>
      </c>
      <c r="AA109" s="94">
        <f t="shared" si="53"/>
        <v>0</v>
      </c>
      <c r="AB109" s="82">
        <f t="shared" si="54"/>
        <v>0</v>
      </c>
      <c r="AC109" s="237">
        <f t="shared" si="55"/>
        <v>0</v>
      </c>
      <c r="AD109" s="239">
        <f t="shared" si="37"/>
        <v>0</v>
      </c>
      <c r="AE109" s="87"/>
      <c r="AF109" s="60"/>
      <c r="AG109" s="99"/>
      <c r="AH109" s="236">
        <f t="shared" si="56"/>
        <v>0</v>
      </c>
      <c r="AI109" s="97">
        <v>104</v>
      </c>
    </row>
    <row r="110" spans="1:35" hidden="1" x14ac:dyDescent="0.35">
      <c r="A110" s="258"/>
      <c r="B110" s="87">
        <v>105</v>
      </c>
      <c r="C110" s="100">
        <f>VLOOKUP(B:B,'Start List Youth'!C:F,2,FALSE)</f>
        <v>0</v>
      </c>
      <c r="D110" s="127">
        <f>VLOOKUP(B:B,'Start List Youth'!C:F,4,FALSE)</f>
        <v>0</v>
      </c>
      <c r="E110" s="88"/>
      <c r="F110" s="89"/>
      <c r="G110" s="416"/>
      <c r="H110" s="90"/>
      <c r="I110" s="89"/>
      <c r="J110" s="89"/>
      <c r="K110" s="88"/>
      <c r="L110" s="89"/>
      <c r="M110" s="91"/>
      <c r="N110" s="408">
        <f t="shared" si="41"/>
        <v>0</v>
      </c>
      <c r="O110" s="409">
        <f t="shared" si="42"/>
        <v>0</v>
      </c>
      <c r="P110" s="410">
        <f t="shared" si="43"/>
        <v>0</v>
      </c>
      <c r="Q110" s="411">
        <f t="shared" si="44"/>
        <v>0</v>
      </c>
      <c r="R110" s="409">
        <f t="shared" si="45"/>
        <v>0</v>
      </c>
      <c r="S110" s="410">
        <f t="shared" si="46"/>
        <v>0</v>
      </c>
      <c r="T110" s="74">
        <f t="shared" si="47"/>
        <v>0</v>
      </c>
      <c r="U110" s="92">
        <f t="shared" si="48"/>
        <v>0</v>
      </c>
      <c r="V110" s="76">
        <f t="shared" si="49"/>
        <v>0</v>
      </c>
      <c r="W110" s="77">
        <f t="shared" si="33"/>
        <v>0</v>
      </c>
      <c r="X110" s="93">
        <f t="shared" si="50"/>
        <v>0</v>
      </c>
      <c r="Y110" s="79">
        <f t="shared" si="51"/>
        <v>0</v>
      </c>
      <c r="Z110" s="80">
        <f t="shared" si="52"/>
        <v>0</v>
      </c>
      <c r="AA110" s="94">
        <f t="shared" si="53"/>
        <v>0</v>
      </c>
      <c r="AB110" s="82">
        <f t="shared" si="54"/>
        <v>0</v>
      </c>
      <c r="AC110" s="237">
        <f t="shared" si="55"/>
        <v>0</v>
      </c>
      <c r="AD110" s="239">
        <f t="shared" si="37"/>
        <v>0</v>
      </c>
      <c r="AE110" s="87"/>
      <c r="AF110" s="60"/>
      <c r="AG110" s="99"/>
      <c r="AH110" s="236">
        <f t="shared" si="56"/>
        <v>0</v>
      </c>
      <c r="AI110" s="97">
        <v>105</v>
      </c>
    </row>
    <row r="111" spans="1:35" hidden="1" x14ac:dyDescent="0.35">
      <c r="A111" s="258"/>
      <c r="B111" s="87">
        <v>106</v>
      </c>
      <c r="C111" s="100">
        <f>VLOOKUP(B:B,'Start List Youth'!C:F,2,FALSE)</f>
        <v>0</v>
      </c>
      <c r="D111" s="127">
        <f>VLOOKUP(B:B,'Start List Youth'!C:F,4,FALSE)</f>
        <v>0</v>
      </c>
      <c r="E111" s="88"/>
      <c r="F111" s="89"/>
      <c r="G111" s="416"/>
      <c r="H111" s="90"/>
      <c r="I111" s="89"/>
      <c r="J111" s="89"/>
      <c r="K111" s="88"/>
      <c r="L111" s="89"/>
      <c r="M111" s="91"/>
      <c r="N111" s="408">
        <f t="shared" si="41"/>
        <v>0</v>
      </c>
      <c r="O111" s="409">
        <f t="shared" si="42"/>
        <v>0</v>
      </c>
      <c r="P111" s="410">
        <f t="shared" si="43"/>
        <v>0</v>
      </c>
      <c r="Q111" s="411">
        <f t="shared" si="44"/>
        <v>0</v>
      </c>
      <c r="R111" s="409">
        <f t="shared" si="45"/>
        <v>0</v>
      </c>
      <c r="S111" s="410">
        <f t="shared" si="46"/>
        <v>0</v>
      </c>
      <c r="T111" s="74">
        <f t="shared" si="47"/>
        <v>0</v>
      </c>
      <c r="U111" s="92">
        <f t="shared" si="48"/>
        <v>0</v>
      </c>
      <c r="V111" s="76">
        <f t="shared" si="49"/>
        <v>0</v>
      </c>
      <c r="W111" s="77">
        <f t="shared" si="33"/>
        <v>0</v>
      </c>
      <c r="X111" s="93">
        <f t="shared" si="50"/>
        <v>0</v>
      </c>
      <c r="Y111" s="79">
        <f t="shared" si="51"/>
        <v>0</v>
      </c>
      <c r="Z111" s="80">
        <f t="shared" si="52"/>
        <v>0</v>
      </c>
      <c r="AA111" s="94">
        <f t="shared" si="53"/>
        <v>0</v>
      </c>
      <c r="AB111" s="82">
        <f t="shared" si="54"/>
        <v>0</v>
      </c>
      <c r="AC111" s="237">
        <f t="shared" si="55"/>
        <v>0</v>
      </c>
      <c r="AD111" s="239">
        <f t="shared" si="37"/>
        <v>0</v>
      </c>
      <c r="AE111" s="87"/>
      <c r="AF111" s="60"/>
      <c r="AG111" s="99"/>
      <c r="AH111" s="236">
        <f t="shared" si="56"/>
        <v>0</v>
      </c>
      <c r="AI111" s="97">
        <v>106</v>
      </c>
    </row>
    <row r="112" spans="1:35" hidden="1" x14ac:dyDescent="0.35">
      <c r="A112" s="258"/>
      <c r="B112" s="87">
        <v>107</v>
      </c>
      <c r="C112" s="100">
        <f>VLOOKUP(B:B,'Start List Youth'!C:F,2,FALSE)</f>
        <v>0</v>
      </c>
      <c r="D112" s="127">
        <f>VLOOKUP(B:B,'Start List Youth'!C:F,4,FALSE)</f>
        <v>0</v>
      </c>
      <c r="E112" s="88"/>
      <c r="F112" s="89"/>
      <c r="G112" s="416"/>
      <c r="H112" s="90"/>
      <c r="I112" s="89"/>
      <c r="J112" s="89"/>
      <c r="K112" s="88"/>
      <c r="L112" s="89"/>
      <c r="M112" s="91"/>
      <c r="N112" s="408">
        <f t="shared" si="41"/>
        <v>0</v>
      </c>
      <c r="O112" s="409">
        <f t="shared" si="42"/>
        <v>0</v>
      </c>
      <c r="P112" s="410">
        <f t="shared" si="43"/>
        <v>0</v>
      </c>
      <c r="Q112" s="411">
        <f t="shared" si="44"/>
        <v>0</v>
      </c>
      <c r="R112" s="409">
        <f t="shared" si="45"/>
        <v>0</v>
      </c>
      <c r="S112" s="410">
        <f t="shared" si="46"/>
        <v>0</v>
      </c>
      <c r="T112" s="74">
        <f t="shared" si="47"/>
        <v>0</v>
      </c>
      <c r="U112" s="92">
        <f t="shared" si="48"/>
        <v>0</v>
      </c>
      <c r="V112" s="76">
        <f t="shared" si="49"/>
        <v>0</v>
      </c>
      <c r="W112" s="77">
        <f t="shared" si="33"/>
        <v>0</v>
      </c>
      <c r="X112" s="93">
        <f t="shared" si="50"/>
        <v>0</v>
      </c>
      <c r="Y112" s="79">
        <f t="shared" si="51"/>
        <v>0</v>
      </c>
      <c r="Z112" s="80">
        <f t="shared" si="52"/>
        <v>0</v>
      </c>
      <c r="AA112" s="94">
        <f t="shared" si="53"/>
        <v>0</v>
      </c>
      <c r="AB112" s="82">
        <f t="shared" si="54"/>
        <v>0</v>
      </c>
      <c r="AC112" s="237">
        <f t="shared" si="55"/>
        <v>0</v>
      </c>
      <c r="AD112" s="239">
        <f t="shared" si="37"/>
        <v>0</v>
      </c>
      <c r="AE112" s="87"/>
      <c r="AF112" s="60"/>
      <c r="AG112" s="99"/>
      <c r="AH112" s="236">
        <f t="shared" si="56"/>
        <v>0</v>
      </c>
      <c r="AI112" s="97">
        <v>107</v>
      </c>
    </row>
    <row r="113" spans="1:35" hidden="1" x14ac:dyDescent="0.35">
      <c r="A113" s="258"/>
      <c r="B113" s="87">
        <v>108</v>
      </c>
      <c r="C113" s="100">
        <f>VLOOKUP(B:B,'Start List Youth'!C:F,2,FALSE)</f>
        <v>0</v>
      </c>
      <c r="D113" s="127">
        <f>VLOOKUP(B:B,'Start List Youth'!C:F,4,FALSE)</f>
        <v>0</v>
      </c>
      <c r="E113" s="88"/>
      <c r="F113" s="89"/>
      <c r="G113" s="416"/>
      <c r="H113" s="90"/>
      <c r="I113" s="89"/>
      <c r="J113" s="89"/>
      <c r="K113" s="88"/>
      <c r="L113" s="89"/>
      <c r="M113" s="91"/>
      <c r="N113" s="408">
        <f t="shared" si="41"/>
        <v>0</v>
      </c>
      <c r="O113" s="409">
        <f t="shared" si="42"/>
        <v>0</v>
      </c>
      <c r="P113" s="410">
        <f t="shared" si="43"/>
        <v>0</v>
      </c>
      <c r="Q113" s="411">
        <f t="shared" si="44"/>
        <v>0</v>
      </c>
      <c r="R113" s="409">
        <f t="shared" si="45"/>
        <v>0</v>
      </c>
      <c r="S113" s="410">
        <f t="shared" si="46"/>
        <v>0</v>
      </c>
      <c r="T113" s="74">
        <f t="shared" si="47"/>
        <v>0</v>
      </c>
      <c r="U113" s="92">
        <f t="shared" si="48"/>
        <v>0</v>
      </c>
      <c r="V113" s="76">
        <f t="shared" si="49"/>
        <v>0</v>
      </c>
      <c r="W113" s="77">
        <f t="shared" si="33"/>
        <v>0</v>
      </c>
      <c r="X113" s="93">
        <f t="shared" si="50"/>
        <v>0</v>
      </c>
      <c r="Y113" s="79">
        <f t="shared" si="51"/>
        <v>0</v>
      </c>
      <c r="Z113" s="80">
        <f t="shared" si="52"/>
        <v>0</v>
      </c>
      <c r="AA113" s="94">
        <f t="shared" si="53"/>
        <v>0</v>
      </c>
      <c r="AB113" s="82">
        <f t="shared" si="54"/>
        <v>0</v>
      </c>
      <c r="AC113" s="237">
        <f t="shared" si="55"/>
        <v>0</v>
      </c>
      <c r="AD113" s="239">
        <f t="shared" si="37"/>
        <v>0</v>
      </c>
      <c r="AE113" s="87"/>
      <c r="AF113" s="60"/>
      <c r="AG113" s="99"/>
      <c r="AH113" s="236">
        <f t="shared" si="56"/>
        <v>0</v>
      </c>
      <c r="AI113" s="97">
        <v>108</v>
      </c>
    </row>
    <row r="114" spans="1:35" hidden="1" x14ac:dyDescent="0.35">
      <c r="A114" s="258"/>
      <c r="B114" s="87">
        <v>109</v>
      </c>
      <c r="C114" s="100">
        <f>VLOOKUP(B:B,'Start List Youth'!C:F,2,FALSE)</f>
        <v>0</v>
      </c>
      <c r="D114" s="127">
        <f>VLOOKUP(B:B,'Start List Youth'!C:F,4,FALSE)</f>
        <v>0</v>
      </c>
      <c r="E114" s="88"/>
      <c r="F114" s="89"/>
      <c r="G114" s="416"/>
      <c r="H114" s="90"/>
      <c r="I114" s="89"/>
      <c r="J114" s="89"/>
      <c r="K114" s="88"/>
      <c r="L114" s="89"/>
      <c r="M114" s="91"/>
      <c r="N114" s="408">
        <f t="shared" si="41"/>
        <v>0</v>
      </c>
      <c r="O114" s="409">
        <f t="shared" si="42"/>
        <v>0</v>
      </c>
      <c r="P114" s="410">
        <f t="shared" si="43"/>
        <v>0</v>
      </c>
      <c r="Q114" s="411">
        <f t="shared" si="44"/>
        <v>0</v>
      </c>
      <c r="R114" s="409">
        <f t="shared" si="45"/>
        <v>0</v>
      </c>
      <c r="S114" s="410">
        <f t="shared" si="46"/>
        <v>0</v>
      </c>
      <c r="T114" s="74">
        <f t="shared" si="47"/>
        <v>0</v>
      </c>
      <c r="U114" s="92">
        <f t="shared" si="48"/>
        <v>0</v>
      </c>
      <c r="V114" s="76">
        <f t="shared" si="49"/>
        <v>0</v>
      </c>
      <c r="W114" s="77">
        <f t="shared" si="33"/>
        <v>0</v>
      </c>
      <c r="X114" s="93">
        <f t="shared" si="50"/>
        <v>0</v>
      </c>
      <c r="Y114" s="79">
        <f t="shared" si="51"/>
        <v>0</v>
      </c>
      <c r="Z114" s="80">
        <f t="shared" si="52"/>
        <v>0</v>
      </c>
      <c r="AA114" s="94">
        <f t="shared" si="53"/>
        <v>0</v>
      </c>
      <c r="AB114" s="82">
        <f t="shared" si="54"/>
        <v>0</v>
      </c>
      <c r="AC114" s="237">
        <f t="shared" si="55"/>
        <v>0</v>
      </c>
      <c r="AD114" s="239">
        <f t="shared" si="37"/>
        <v>0</v>
      </c>
      <c r="AE114" s="87"/>
      <c r="AF114" s="60"/>
      <c r="AG114" s="99"/>
      <c r="AH114" s="236">
        <f t="shared" si="56"/>
        <v>0</v>
      </c>
      <c r="AI114" s="97">
        <v>109</v>
      </c>
    </row>
    <row r="115" spans="1:35" hidden="1" x14ac:dyDescent="0.35">
      <c r="A115" s="258"/>
      <c r="B115" s="87">
        <v>110</v>
      </c>
      <c r="C115" s="100">
        <f>VLOOKUP(B:B,'Start List Youth'!C:F,2,FALSE)</f>
        <v>0</v>
      </c>
      <c r="D115" s="127">
        <f>VLOOKUP(B:B,'Start List Youth'!C:F,4,FALSE)</f>
        <v>0</v>
      </c>
      <c r="E115" s="88"/>
      <c r="F115" s="89"/>
      <c r="G115" s="416"/>
      <c r="H115" s="90"/>
      <c r="I115" s="89"/>
      <c r="J115" s="89"/>
      <c r="K115" s="88"/>
      <c r="L115" s="89"/>
      <c r="M115" s="91"/>
      <c r="N115" s="408">
        <f t="shared" si="41"/>
        <v>0</v>
      </c>
      <c r="O115" s="409">
        <f t="shared" si="42"/>
        <v>0</v>
      </c>
      <c r="P115" s="410">
        <f t="shared" si="43"/>
        <v>0</v>
      </c>
      <c r="Q115" s="411">
        <f t="shared" si="44"/>
        <v>0</v>
      </c>
      <c r="R115" s="409">
        <f t="shared" si="45"/>
        <v>0</v>
      </c>
      <c r="S115" s="410">
        <f t="shared" si="46"/>
        <v>0</v>
      </c>
      <c r="T115" s="74">
        <f t="shared" si="47"/>
        <v>0</v>
      </c>
      <c r="U115" s="92">
        <f t="shared" si="48"/>
        <v>0</v>
      </c>
      <c r="V115" s="76">
        <f t="shared" si="49"/>
        <v>0</v>
      </c>
      <c r="W115" s="77">
        <f t="shared" si="33"/>
        <v>0</v>
      </c>
      <c r="X115" s="93">
        <f t="shared" si="50"/>
        <v>0</v>
      </c>
      <c r="Y115" s="79">
        <f t="shared" si="51"/>
        <v>0</v>
      </c>
      <c r="Z115" s="80">
        <f t="shared" si="52"/>
        <v>0</v>
      </c>
      <c r="AA115" s="94">
        <f t="shared" si="53"/>
        <v>0</v>
      </c>
      <c r="AB115" s="82">
        <f t="shared" si="54"/>
        <v>0</v>
      </c>
      <c r="AC115" s="237">
        <f t="shared" si="55"/>
        <v>0</v>
      </c>
      <c r="AD115" s="239">
        <f t="shared" si="37"/>
        <v>0</v>
      </c>
      <c r="AE115" s="87"/>
      <c r="AF115" s="60"/>
      <c r="AG115" s="99"/>
      <c r="AH115" s="236">
        <f t="shared" si="56"/>
        <v>0</v>
      </c>
      <c r="AI115" s="97">
        <v>110</v>
      </c>
    </row>
    <row r="116" spans="1:35" hidden="1" x14ac:dyDescent="0.35">
      <c r="A116" s="258"/>
      <c r="B116" s="87">
        <v>111</v>
      </c>
      <c r="C116" s="100">
        <f>VLOOKUP(B:B,'Start List Youth'!C:F,2,FALSE)</f>
        <v>0</v>
      </c>
      <c r="D116" s="127">
        <f>VLOOKUP(B:B,'Start List Youth'!C:F,4,FALSE)</f>
        <v>0</v>
      </c>
      <c r="E116" s="88"/>
      <c r="F116" s="89"/>
      <c r="G116" s="416"/>
      <c r="H116" s="90"/>
      <c r="I116" s="89"/>
      <c r="J116" s="89"/>
      <c r="K116" s="88"/>
      <c r="L116" s="89"/>
      <c r="M116" s="91"/>
      <c r="N116" s="408">
        <f t="shared" si="41"/>
        <v>0</v>
      </c>
      <c r="O116" s="409">
        <f t="shared" si="42"/>
        <v>0</v>
      </c>
      <c r="P116" s="410">
        <f t="shared" si="43"/>
        <v>0</v>
      </c>
      <c r="Q116" s="411">
        <f t="shared" si="44"/>
        <v>0</v>
      </c>
      <c r="R116" s="409">
        <f t="shared" si="45"/>
        <v>0</v>
      </c>
      <c r="S116" s="410">
        <f t="shared" si="46"/>
        <v>0</v>
      </c>
      <c r="T116" s="74">
        <f t="shared" si="47"/>
        <v>0</v>
      </c>
      <c r="U116" s="92">
        <f t="shared" si="48"/>
        <v>0</v>
      </c>
      <c r="V116" s="76">
        <f t="shared" si="49"/>
        <v>0</v>
      </c>
      <c r="W116" s="77">
        <f t="shared" si="33"/>
        <v>0</v>
      </c>
      <c r="X116" s="93">
        <f t="shared" si="50"/>
        <v>0</v>
      </c>
      <c r="Y116" s="79">
        <f t="shared" si="51"/>
        <v>0</v>
      </c>
      <c r="Z116" s="80">
        <f t="shared" si="52"/>
        <v>0</v>
      </c>
      <c r="AA116" s="94">
        <f t="shared" si="53"/>
        <v>0</v>
      </c>
      <c r="AB116" s="82">
        <f t="shared" si="54"/>
        <v>0</v>
      </c>
      <c r="AC116" s="237">
        <f t="shared" si="55"/>
        <v>0</v>
      </c>
      <c r="AD116" s="239">
        <f t="shared" si="37"/>
        <v>0</v>
      </c>
      <c r="AE116" s="87"/>
      <c r="AF116" s="60"/>
      <c r="AG116" s="99"/>
      <c r="AH116" s="236">
        <f t="shared" si="56"/>
        <v>0</v>
      </c>
      <c r="AI116" s="97">
        <v>111</v>
      </c>
    </row>
    <row r="117" spans="1:35" hidden="1" x14ac:dyDescent="0.35">
      <c r="A117" s="258"/>
      <c r="B117" s="87">
        <v>112</v>
      </c>
      <c r="C117" s="100">
        <f>VLOOKUP(B:B,'Start List Youth'!C:F,2,FALSE)</f>
        <v>0</v>
      </c>
      <c r="D117" s="127">
        <f>VLOOKUP(B:B,'Start List Youth'!C:F,4,FALSE)</f>
        <v>0</v>
      </c>
      <c r="E117" s="88"/>
      <c r="F117" s="89"/>
      <c r="G117" s="416"/>
      <c r="H117" s="90"/>
      <c r="I117" s="89"/>
      <c r="J117" s="89"/>
      <c r="K117" s="88"/>
      <c r="L117" s="89"/>
      <c r="M117" s="91"/>
      <c r="N117" s="408">
        <f t="shared" si="41"/>
        <v>0</v>
      </c>
      <c r="O117" s="409">
        <f t="shared" si="42"/>
        <v>0</v>
      </c>
      <c r="P117" s="410">
        <f t="shared" si="43"/>
        <v>0</v>
      </c>
      <c r="Q117" s="411">
        <f t="shared" si="44"/>
        <v>0</v>
      </c>
      <c r="R117" s="409">
        <f t="shared" si="45"/>
        <v>0</v>
      </c>
      <c r="S117" s="410">
        <f t="shared" si="46"/>
        <v>0</v>
      </c>
      <c r="T117" s="74">
        <f t="shared" si="47"/>
        <v>0</v>
      </c>
      <c r="U117" s="92">
        <f t="shared" si="48"/>
        <v>0</v>
      </c>
      <c r="V117" s="76">
        <f t="shared" si="49"/>
        <v>0</v>
      </c>
      <c r="W117" s="77">
        <f t="shared" si="33"/>
        <v>0</v>
      </c>
      <c r="X117" s="93">
        <f t="shared" si="50"/>
        <v>0</v>
      </c>
      <c r="Y117" s="79">
        <f t="shared" si="51"/>
        <v>0</v>
      </c>
      <c r="Z117" s="80">
        <f t="shared" si="52"/>
        <v>0</v>
      </c>
      <c r="AA117" s="94">
        <f t="shared" si="53"/>
        <v>0</v>
      </c>
      <c r="AB117" s="82">
        <f t="shared" si="54"/>
        <v>0</v>
      </c>
      <c r="AC117" s="237">
        <f t="shared" si="55"/>
        <v>0</v>
      </c>
      <c r="AD117" s="239">
        <f t="shared" si="37"/>
        <v>0</v>
      </c>
      <c r="AE117" s="87"/>
      <c r="AF117" s="60"/>
      <c r="AG117" s="99"/>
      <c r="AH117" s="236">
        <f t="shared" si="56"/>
        <v>0</v>
      </c>
      <c r="AI117" s="97">
        <v>112</v>
      </c>
    </row>
    <row r="118" spans="1:35" hidden="1" x14ac:dyDescent="0.35">
      <c r="A118" s="258"/>
      <c r="B118" s="87">
        <v>113</v>
      </c>
      <c r="C118" s="100">
        <f>VLOOKUP(B:B,'Start List Youth'!C:F,2,FALSE)</f>
        <v>0</v>
      </c>
      <c r="D118" s="127">
        <f>VLOOKUP(B:B,'Start List Youth'!C:F,4,FALSE)</f>
        <v>0</v>
      </c>
      <c r="E118" s="88"/>
      <c r="F118" s="89"/>
      <c r="G118" s="416"/>
      <c r="H118" s="90"/>
      <c r="I118" s="89"/>
      <c r="J118" s="89"/>
      <c r="K118" s="88"/>
      <c r="L118" s="89"/>
      <c r="M118" s="91"/>
      <c r="N118" s="408">
        <f t="shared" si="41"/>
        <v>0</v>
      </c>
      <c r="O118" s="409">
        <f t="shared" si="42"/>
        <v>0</v>
      </c>
      <c r="P118" s="410">
        <f t="shared" si="43"/>
        <v>0</v>
      </c>
      <c r="Q118" s="411">
        <f t="shared" si="44"/>
        <v>0</v>
      </c>
      <c r="R118" s="409">
        <f t="shared" si="45"/>
        <v>0</v>
      </c>
      <c r="S118" s="410">
        <f t="shared" si="46"/>
        <v>0</v>
      </c>
      <c r="T118" s="74">
        <f t="shared" si="47"/>
        <v>0</v>
      </c>
      <c r="U118" s="92">
        <f t="shared" si="48"/>
        <v>0</v>
      </c>
      <c r="V118" s="76">
        <f t="shared" si="49"/>
        <v>0</v>
      </c>
      <c r="W118" s="77">
        <f t="shared" si="33"/>
        <v>0</v>
      </c>
      <c r="X118" s="93">
        <f t="shared" si="50"/>
        <v>0</v>
      </c>
      <c r="Y118" s="79">
        <f t="shared" si="51"/>
        <v>0</v>
      </c>
      <c r="Z118" s="80">
        <f t="shared" si="52"/>
        <v>0</v>
      </c>
      <c r="AA118" s="94">
        <f t="shared" si="53"/>
        <v>0</v>
      </c>
      <c r="AB118" s="82">
        <f t="shared" si="54"/>
        <v>0</v>
      </c>
      <c r="AC118" s="237">
        <f t="shared" si="55"/>
        <v>0</v>
      </c>
      <c r="AD118" s="239">
        <f t="shared" si="37"/>
        <v>0</v>
      </c>
      <c r="AE118" s="87"/>
      <c r="AF118" s="60"/>
      <c r="AG118" s="99"/>
      <c r="AH118" s="236">
        <f t="shared" si="56"/>
        <v>0</v>
      </c>
      <c r="AI118" s="97">
        <v>113</v>
      </c>
    </row>
    <row r="119" spans="1:35" hidden="1" x14ac:dyDescent="0.35">
      <c r="A119" s="258"/>
      <c r="B119" s="87">
        <v>114</v>
      </c>
      <c r="C119" s="100">
        <f>VLOOKUP(B:B,'Start List Youth'!C:F,2,FALSE)</f>
        <v>0</v>
      </c>
      <c r="D119" s="127">
        <f>VLOOKUP(B:B,'Start List Youth'!C:F,4,FALSE)</f>
        <v>0</v>
      </c>
      <c r="E119" s="88"/>
      <c r="F119" s="89"/>
      <c r="G119" s="416"/>
      <c r="H119" s="90"/>
      <c r="I119" s="89"/>
      <c r="J119" s="89"/>
      <c r="K119" s="88"/>
      <c r="L119" s="89"/>
      <c r="M119" s="91"/>
      <c r="N119" s="408">
        <f t="shared" si="41"/>
        <v>0</v>
      </c>
      <c r="O119" s="409">
        <f t="shared" si="42"/>
        <v>0</v>
      </c>
      <c r="P119" s="410">
        <f t="shared" si="43"/>
        <v>0</v>
      </c>
      <c r="Q119" s="411">
        <f t="shared" si="44"/>
        <v>0</v>
      </c>
      <c r="R119" s="409">
        <f t="shared" si="45"/>
        <v>0</v>
      </c>
      <c r="S119" s="410">
        <f t="shared" si="46"/>
        <v>0</v>
      </c>
      <c r="T119" s="74">
        <f t="shared" si="47"/>
        <v>0</v>
      </c>
      <c r="U119" s="92">
        <f t="shared" si="48"/>
        <v>0</v>
      </c>
      <c r="V119" s="76">
        <f t="shared" si="49"/>
        <v>0</v>
      </c>
      <c r="W119" s="77">
        <f t="shared" si="33"/>
        <v>0</v>
      </c>
      <c r="X119" s="93">
        <f t="shared" si="50"/>
        <v>0</v>
      </c>
      <c r="Y119" s="79">
        <f t="shared" si="51"/>
        <v>0</v>
      </c>
      <c r="Z119" s="80">
        <f t="shared" si="52"/>
        <v>0</v>
      </c>
      <c r="AA119" s="94">
        <f t="shared" si="53"/>
        <v>0</v>
      </c>
      <c r="AB119" s="82">
        <f t="shared" si="54"/>
        <v>0</v>
      </c>
      <c r="AC119" s="237">
        <f t="shared" si="55"/>
        <v>0</v>
      </c>
      <c r="AD119" s="239">
        <f t="shared" si="37"/>
        <v>0</v>
      </c>
      <c r="AE119" s="87"/>
      <c r="AF119" s="60"/>
      <c r="AG119" s="99"/>
      <c r="AH119" s="236">
        <f t="shared" si="56"/>
        <v>0</v>
      </c>
      <c r="AI119" s="97">
        <v>114</v>
      </c>
    </row>
    <row r="120" spans="1:35" hidden="1" x14ac:dyDescent="0.35">
      <c r="A120" s="258"/>
      <c r="B120" s="87">
        <v>115</v>
      </c>
      <c r="C120" s="100">
        <f>VLOOKUP(B:B,'Start List Youth'!C:F,2,FALSE)</f>
        <v>0</v>
      </c>
      <c r="D120" s="127">
        <f>VLOOKUP(B:B,'Start List Youth'!C:F,4,FALSE)</f>
        <v>0</v>
      </c>
      <c r="E120" s="88"/>
      <c r="F120" s="89"/>
      <c r="G120" s="416"/>
      <c r="H120" s="90"/>
      <c r="I120" s="89"/>
      <c r="J120" s="89"/>
      <c r="K120" s="88"/>
      <c r="L120" s="89"/>
      <c r="M120" s="91"/>
      <c r="N120" s="408">
        <f t="shared" si="41"/>
        <v>0</v>
      </c>
      <c r="O120" s="409">
        <f t="shared" si="42"/>
        <v>0</v>
      </c>
      <c r="P120" s="410">
        <f t="shared" si="43"/>
        <v>0</v>
      </c>
      <c r="Q120" s="411">
        <f t="shared" si="44"/>
        <v>0</v>
      </c>
      <c r="R120" s="409">
        <f t="shared" si="45"/>
        <v>0</v>
      </c>
      <c r="S120" s="410">
        <f t="shared" si="46"/>
        <v>0</v>
      </c>
      <c r="T120" s="74">
        <f t="shared" si="47"/>
        <v>0</v>
      </c>
      <c r="U120" s="92">
        <f t="shared" si="48"/>
        <v>0</v>
      </c>
      <c r="V120" s="76">
        <f t="shared" si="49"/>
        <v>0</v>
      </c>
      <c r="W120" s="77">
        <f t="shared" si="33"/>
        <v>0</v>
      </c>
      <c r="X120" s="93">
        <f t="shared" si="50"/>
        <v>0</v>
      </c>
      <c r="Y120" s="79">
        <f t="shared" si="51"/>
        <v>0</v>
      </c>
      <c r="Z120" s="80">
        <f t="shared" si="52"/>
        <v>0</v>
      </c>
      <c r="AA120" s="94">
        <f t="shared" si="53"/>
        <v>0</v>
      </c>
      <c r="AB120" s="82">
        <f t="shared" si="54"/>
        <v>0</v>
      </c>
      <c r="AC120" s="237">
        <f t="shared" si="55"/>
        <v>0</v>
      </c>
      <c r="AD120" s="239">
        <f t="shared" si="37"/>
        <v>0</v>
      </c>
      <c r="AE120" s="87"/>
      <c r="AF120" s="60"/>
      <c r="AG120" s="99"/>
      <c r="AH120" s="236">
        <f t="shared" si="56"/>
        <v>0</v>
      </c>
      <c r="AI120" s="97">
        <v>115</v>
      </c>
    </row>
    <row r="121" spans="1:35" hidden="1" x14ac:dyDescent="0.35">
      <c r="A121" s="258"/>
      <c r="B121" s="87">
        <v>116</v>
      </c>
      <c r="C121" s="100">
        <f>VLOOKUP(B:B,'Start List Youth'!C:F,2,FALSE)</f>
        <v>0</v>
      </c>
      <c r="D121" s="127">
        <f>VLOOKUP(B:B,'Start List Youth'!C:F,4,FALSE)</f>
        <v>0</v>
      </c>
      <c r="E121" s="88"/>
      <c r="F121" s="89"/>
      <c r="G121" s="416"/>
      <c r="H121" s="90"/>
      <c r="I121" s="89"/>
      <c r="J121" s="89"/>
      <c r="K121" s="88"/>
      <c r="L121" s="89"/>
      <c r="M121" s="91"/>
      <c r="N121" s="408">
        <f t="shared" si="41"/>
        <v>0</v>
      </c>
      <c r="O121" s="409">
        <f t="shared" si="42"/>
        <v>0</v>
      </c>
      <c r="P121" s="410">
        <f t="shared" si="43"/>
        <v>0</v>
      </c>
      <c r="Q121" s="411">
        <f t="shared" si="44"/>
        <v>0</v>
      </c>
      <c r="R121" s="409">
        <f t="shared" si="45"/>
        <v>0</v>
      </c>
      <c r="S121" s="410">
        <f t="shared" si="46"/>
        <v>0</v>
      </c>
      <c r="T121" s="74">
        <f t="shared" si="47"/>
        <v>0</v>
      </c>
      <c r="U121" s="92">
        <f t="shared" si="48"/>
        <v>0</v>
      </c>
      <c r="V121" s="76">
        <f t="shared" si="49"/>
        <v>0</v>
      </c>
      <c r="W121" s="77">
        <f t="shared" si="33"/>
        <v>0</v>
      </c>
      <c r="X121" s="93">
        <f t="shared" si="50"/>
        <v>0</v>
      </c>
      <c r="Y121" s="79">
        <f t="shared" si="51"/>
        <v>0</v>
      </c>
      <c r="Z121" s="80">
        <f t="shared" si="52"/>
        <v>0</v>
      </c>
      <c r="AA121" s="94">
        <f t="shared" si="53"/>
        <v>0</v>
      </c>
      <c r="AB121" s="82">
        <f t="shared" si="54"/>
        <v>0</v>
      </c>
      <c r="AC121" s="237">
        <f t="shared" si="55"/>
        <v>0</v>
      </c>
      <c r="AD121" s="239">
        <f t="shared" si="37"/>
        <v>0</v>
      </c>
      <c r="AE121" s="87"/>
      <c r="AF121" s="60"/>
      <c r="AG121" s="99"/>
      <c r="AH121" s="236">
        <f t="shared" si="56"/>
        <v>0</v>
      </c>
      <c r="AI121" s="97">
        <v>116</v>
      </c>
    </row>
    <row r="122" spans="1:35" hidden="1" x14ac:dyDescent="0.35">
      <c r="A122" s="258"/>
      <c r="B122" s="87">
        <v>117</v>
      </c>
      <c r="C122" s="100">
        <f>VLOOKUP(B:B,'Start List Youth'!C:F,2,FALSE)</f>
        <v>0</v>
      </c>
      <c r="D122" s="127">
        <f>VLOOKUP(B:B,'Start List Youth'!C:F,4,FALSE)</f>
        <v>0</v>
      </c>
      <c r="E122" s="88"/>
      <c r="F122" s="89"/>
      <c r="G122" s="416"/>
      <c r="H122" s="90"/>
      <c r="I122" s="89"/>
      <c r="J122" s="89"/>
      <c r="K122" s="88"/>
      <c r="L122" s="89"/>
      <c r="M122" s="91"/>
      <c r="N122" s="408">
        <f t="shared" si="41"/>
        <v>0</v>
      </c>
      <c r="O122" s="409">
        <f t="shared" si="42"/>
        <v>0</v>
      </c>
      <c r="P122" s="410">
        <f t="shared" si="43"/>
        <v>0</v>
      </c>
      <c r="Q122" s="411">
        <f t="shared" si="44"/>
        <v>0</v>
      </c>
      <c r="R122" s="409">
        <f t="shared" si="45"/>
        <v>0</v>
      </c>
      <c r="S122" s="410">
        <f t="shared" si="46"/>
        <v>0</v>
      </c>
      <c r="T122" s="74">
        <f t="shared" si="47"/>
        <v>0</v>
      </c>
      <c r="U122" s="92">
        <f t="shared" si="48"/>
        <v>0</v>
      </c>
      <c r="V122" s="76">
        <f t="shared" si="49"/>
        <v>0</v>
      </c>
      <c r="W122" s="77">
        <f t="shared" si="33"/>
        <v>0</v>
      </c>
      <c r="X122" s="93">
        <f t="shared" si="50"/>
        <v>0</v>
      </c>
      <c r="Y122" s="79">
        <f t="shared" si="51"/>
        <v>0</v>
      </c>
      <c r="Z122" s="80">
        <f t="shared" si="52"/>
        <v>0</v>
      </c>
      <c r="AA122" s="94">
        <f t="shared" si="53"/>
        <v>0</v>
      </c>
      <c r="AB122" s="82">
        <f t="shared" si="54"/>
        <v>0</v>
      </c>
      <c r="AC122" s="237">
        <f t="shared" si="55"/>
        <v>0</v>
      </c>
      <c r="AD122" s="239">
        <f t="shared" si="37"/>
        <v>0</v>
      </c>
      <c r="AE122" s="87"/>
      <c r="AF122" s="60"/>
      <c r="AG122" s="99"/>
      <c r="AH122" s="236">
        <f t="shared" si="56"/>
        <v>0</v>
      </c>
      <c r="AI122" s="97">
        <v>117</v>
      </c>
    </row>
    <row r="123" spans="1:35" hidden="1" x14ac:dyDescent="0.35">
      <c r="A123" s="258"/>
      <c r="B123" s="87">
        <v>118</v>
      </c>
      <c r="C123" s="100">
        <f>VLOOKUP(B:B,'Start List Youth'!C:F,2,FALSE)</f>
        <v>0</v>
      </c>
      <c r="D123" s="127">
        <f>VLOOKUP(B:B,'Start List Youth'!C:F,4,FALSE)</f>
        <v>0</v>
      </c>
      <c r="E123" s="88"/>
      <c r="F123" s="89"/>
      <c r="G123" s="416"/>
      <c r="H123" s="90"/>
      <c r="I123" s="89"/>
      <c r="J123" s="89"/>
      <c r="K123" s="88"/>
      <c r="L123" s="89"/>
      <c r="M123" s="91"/>
      <c r="N123" s="408">
        <f t="shared" si="41"/>
        <v>0</v>
      </c>
      <c r="O123" s="409">
        <f t="shared" si="42"/>
        <v>0</v>
      </c>
      <c r="P123" s="410">
        <f t="shared" si="43"/>
        <v>0</v>
      </c>
      <c r="Q123" s="411">
        <f t="shared" si="44"/>
        <v>0</v>
      </c>
      <c r="R123" s="409">
        <f t="shared" si="45"/>
        <v>0</v>
      </c>
      <c r="S123" s="410">
        <f t="shared" si="46"/>
        <v>0</v>
      </c>
      <c r="T123" s="74">
        <f t="shared" si="47"/>
        <v>0</v>
      </c>
      <c r="U123" s="92">
        <f t="shared" si="48"/>
        <v>0</v>
      </c>
      <c r="V123" s="76">
        <f t="shared" si="49"/>
        <v>0</v>
      </c>
      <c r="W123" s="77">
        <f t="shared" si="33"/>
        <v>0</v>
      </c>
      <c r="X123" s="93">
        <f t="shared" si="50"/>
        <v>0</v>
      </c>
      <c r="Y123" s="79">
        <f t="shared" si="51"/>
        <v>0</v>
      </c>
      <c r="Z123" s="80">
        <f t="shared" si="52"/>
        <v>0</v>
      </c>
      <c r="AA123" s="94">
        <f t="shared" si="53"/>
        <v>0</v>
      </c>
      <c r="AB123" s="82">
        <f t="shared" si="54"/>
        <v>0</v>
      </c>
      <c r="AC123" s="237">
        <f t="shared" si="55"/>
        <v>0</v>
      </c>
      <c r="AD123" s="239">
        <f t="shared" si="37"/>
        <v>0</v>
      </c>
      <c r="AE123" s="87"/>
      <c r="AF123" s="60"/>
      <c r="AG123" s="99"/>
      <c r="AH123" s="236">
        <f t="shared" si="56"/>
        <v>0</v>
      </c>
      <c r="AI123" s="97">
        <v>118</v>
      </c>
    </row>
    <row r="124" spans="1:35" hidden="1" x14ac:dyDescent="0.35">
      <c r="A124" s="258"/>
      <c r="B124" s="87">
        <v>119</v>
      </c>
      <c r="C124" s="100">
        <f>VLOOKUP(B:B,'Start List Youth'!C:F,2,FALSE)</f>
        <v>0</v>
      </c>
      <c r="D124" s="127">
        <f>VLOOKUP(B:B,'Start List Youth'!C:F,4,FALSE)</f>
        <v>0</v>
      </c>
      <c r="E124" s="88"/>
      <c r="F124" s="89"/>
      <c r="G124" s="416"/>
      <c r="H124" s="90"/>
      <c r="I124" s="89"/>
      <c r="J124" s="89"/>
      <c r="K124" s="88"/>
      <c r="L124" s="89"/>
      <c r="M124" s="91"/>
      <c r="N124" s="408">
        <f t="shared" si="41"/>
        <v>0</v>
      </c>
      <c r="O124" s="409">
        <f t="shared" si="42"/>
        <v>0</v>
      </c>
      <c r="P124" s="410">
        <f t="shared" si="43"/>
        <v>0</v>
      </c>
      <c r="Q124" s="411">
        <f t="shared" si="44"/>
        <v>0</v>
      </c>
      <c r="R124" s="409">
        <f t="shared" si="45"/>
        <v>0</v>
      </c>
      <c r="S124" s="410">
        <f t="shared" si="46"/>
        <v>0</v>
      </c>
      <c r="T124" s="74">
        <f t="shared" si="47"/>
        <v>0</v>
      </c>
      <c r="U124" s="92">
        <f t="shared" si="48"/>
        <v>0</v>
      </c>
      <c r="V124" s="76">
        <f t="shared" si="49"/>
        <v>0</v>
      </c>
      <c r="W124" s="77">
        <f t="shared" si="33"/>
        <v>0</v>
      </c>
      <c r="X124" s="93">
        <f t="shared" si="50"/>
        <v>0</v>
      </c>
      <c r="Y124" s="79">
        <f t="shared" si="51"/>
        <v>0</v>
      </c>
      <c r="Z124" s="80">
        <f t="shared" si="52"/>
        <v>0</v>
      </c>
      <c r="AA124" s="94">
        <f t="shared" si="53"/>
        <v>0</v>
      </c>
      <c r="AB124" s="82">
        <f t="shared" si="54"/>
        <v>0</v>
      </c>
      <c r="AC124" s="237">
        <f t="shared" si="55"/>
        <v>0</v>
      </c>
      <c r="AD124" s="239">
        <f t="shared" si="37"/>
        <v>0</v>
      </c>
      <c r="AE124" s="87"/>
      <c r="AF124" s="60"/>
      <c r="AG124" s="99"/>
      <c r="AH124" s="236">
        <f t="shared" si="56"/>
        <v>0</v>
      </c>
      <c r="AI124" s="97">
        <v>119</v>
      </c>
    </row>
    <row r="125" spans="1:35" hidden="1" x14ac:dyDescent="0.35">
      <c r="A125" s="258"/>
      <c r="B125" s="87">
        <v>120</v>
      </c>
      <c r="C125" s="100">
        <f>VLOOKUP(B:B,'Start List Youth'!C:F,2,FALSE)</f>
        <v>0</v>
      </c>
      <c r="D125" s="127">
        <f>VLOOKUP(B:B,'Start List Youth'!C:F,4,FALSE)</f>
        <v>0</v>
      </c>
      <c r="E125" s="88"/>
      <c r="F125" s="89"/>
      <c r="G125" s="416"/>
      <c r="H125" s="90"/>
      <c r="I125" s="89"/>
      <c r="J125" s="89"/>
      <c r="K125" s="88"/>
      <c r="L125" s="89"/>
      <c r="M125" s="91"/>
      <c r="N125" s="408">
        <f t="shared" si="41"/>
        <v>0</v>
      </c>
      <c r="O125" s="409">
        <f t="shared" si="42"/>
        <v>0</v>
      </c>
      <c r="P125" s="410">
        <f t="shared" si="43"/>
        <v>0</v>
      </c>
      <c r="Q125" s="411">
        <f t="shared" si="44"/>
        <v>0</v>
      </c>
      <c r="R125" s="409">
        <f t="shared" si="45"/>
        <v>0</v>
      </c>
      <c r="S125" s="410">
        <f t="shared" si="46"/>
        <v>0</v>
      </c>
      <c r="T125" s="74">
        <f t="shared" si="47"/>
        <v>0</v>
      </c>
      <c r="U125" s="92">
        <f t="shared" si="48"/>
        <v>0</v>
      </c>
      <c r="V125" s="76">
        <f t="shared" si="49"/>
        <v>0</v>
      </c>
      <c r="W125" s="77">
        <f t="shared" si="33"/>
        <v>0</v>
      </c>
      <c r="X125" s="93">
        <f t="shared" si="50"/>
        <v>0</v>
      </c>
      <c r="Y125" s="79">
        <f t="shared" si="51"/>
        <v>0</v>
      </c>
      <c r="Z125" s="80">
        <f t="shared" si="52"/>
        <v>0</v>
      </c>
      <c r="AA125" s="94">
        <f t="shared" si="53"/>
        <v>0</v>
      </c>
      <c r="AB125" s="82">
        <f t="shared" si="54"/>
        <v>0</v>
      </c>
      <c r="AC125" s="237">
        <f t="shared" si="55"/>
        <v>0</v>
      </c>
      <c r="AD125" s="239">
        <f t="shared" si="37"/>
        <v>0</v>
      </c>
      <c r="AE125" s="87"/>
      <c r="AF125" s="60"/>
      <c r="AG125" s="99"/>
      <c r="AH125" s="236">
        <f t="shared" si="56"/>
        <v>0</v>
      </c>
      <c r="AI125" s="97">
        <v>120</v>
      </c>
    </row>
    <row r="126" spans="1:35" hidden="1" x14ac:dyDescent="0.35">
      <c r="A126" s="258"/>
      <c r="B126" s="87">
        <v>121</v>
      </c>
      <c r="C126" s="100">
        <f>VLOOKUP(B:B,'Start List Youth'!C:F,2,FALSE)</f>
        <v>0</v>
      </c>
      <c r="D126" s="127">
        <f>VLOOKUP(B:B,'Start List Youth'!C:F,4,FALSE)</f>
        <v>0</v>
      </c>
      <c r="E126" s="88"/>
      <c r="F126" s="89"/>
      <c r="G126" s="416"/>
      <c r="H126" s="90"/>
      <c r="I126" s="89"/>
      <c r="J126" s="89"/>
      <c r="K126" s="88"/>
      <c r="L126" s="89"/>
      <c r="M126" s="91"/>
      <c r="N126" s="408">
        <f t="shared" si="41"/>
        <v>0</v>
      </c>
      <c r="O126" s="409">
        <f t="shared" si="42"/>
        <v>0</v>
      </c>
      <c r="P126" s="410">
        <f t="shared" si="43"/>
        <v>0</v>
      </c>
      <c r="Q126" s="411">
        <f t="shared" si="44"/>
        <v>0</v>
      </c>
      <c r="R126" s="409">
        <f t="shared" si="45"/>
        <v>0</v>
      </c>
      <c r="S126" s="410">
        <f t="shared" si="46"/>
        <v>0</v>
      </c>
      <c r="T126" s="74">
        <f t="shared" si="47"/>
        <v>0</v>
      </c>
      <c r="U126" s="92">
        <f t="shared" si="48"/>
        <v>0</v>
      </c>
      <c r="V126" s="76">
        <f t="shared" si="49"/>
        <v>0</v>
      </c>
      <c r="W126" s="77">
        <f t="shared" si="33"/>
        <v>0</v>
      </c>
      <c r="X126" s="93">
        <f t="shared" si="50"/>
        <v>0</v>
      </c>
      <c r="Y126" s="79">
        <f t="shared" si="51"/>
        <v>0</v>
      </c>
      <c r="Z126" s="80">
        <f t="shared" si="52"/>
        <v>0</v>
      </c>
      <c r="AA126" s="94">
        <f t="shared" si="53"/>
        <v>0</v>
      </c>
      <c r="AB126" s="82">
        <f t="shared" si="54"/>
        <v>0</v>
      </c>
      <c r="AC126" s="237">
        <f t="shared" si="55"/>
        <v>0</v>
      </c>
      <c r="AD126" s="239">
        <f t="shared" si="37"/>
        <v>0</v>
      </c>
      <c r="AE126" s="87"/>
      <c r="AF126" s="60"/>
      <c r="AG126" s="99"/>
      <c r="AH126" s="236">
        <f t="shared" si="56"/>
        <v>0</v>
      </c>
      <c r="AI126" s="97">
        <v>121</v>
      </c>
    </row>
    <row r="127" spans="1:35" hidden="1" x14ac:dyDescent="0.35">
      <c r="A127" s="258"/>
      <c r="B127" s="87">
        <v>122</v>
      </c>
      <c r="C127" s="100">
        <f>VLOOKUP(B:B,'Start List Youth'!C:F,2,FALSE)</f>
        <v>0</v>
      </c>
      <c r="D127" s="127">
        <f>VLOOKUP(B:B,'Start List Youth'!C:F,4,FALSE)</f>
        <v>0</v>
      </c>
      <c r="E127" s="88"/>
      <c r="F127" s="89"/>
      <c r="G127" s="416"/>
      <c r="H127" s="90"/>
      <c r="I127" s="89"/>
      <c r="J127" s="89"/>
      <c r="K127" s="88"/>
      <c r="L127" s="89"/>
      <c r="M127" s="91"/>
      <c r="N127" s="408">
        <f t="shared" si="41"/>
        <v>0</v>
      </c>
      <c r="O127" s="409">
        <f t="shared" si="42"/>
        <v>0</v>
      </c>
      <c r="P127" s="410">
        <f t="shared" si="43"/>
        <v>0</v>
      </c>
      <c r="Q127" s="411">
        <f t="shared" si="44"/>
        <v>0</v>
      </c>
      <c r="R127" s="409">
        <f t="shared" si="45"/>
        <v>0</v>
      </c>
      <c r="S127" s="410">
        <f t="shared" si="46"/>
        <v>0</v>
      </c>
      <c r="T127" s="74">
        <f t="shared" si="47"/>
        <v>0</v>
      </c>
      <c r="U127" s="92">
        <f t="shared" si="48"/>
        <v>0</v>
      </c>
      <c r="V127" s="76">
        <f t="shared" si="49"/>
        <v>0</v>
      </c>
      <c r="W127" s="77">
        <f t="shared" si="33"/>
        <v>0</v>
      </c>
      <c r="X127" s="93">
        <f t="shared" si="50"/>
        <v>0</v>
      </c>
      <c r="Y127" s="79">
        <f t="shared" si="51"/>
        <v>0</v>
      </c>
      <c r="Z127" s="80">
        <f t="shared" si="52"/>
        <v>0</v>
      </c>
      <c r="AA127" s="94">
        <f t="shared" si="53"/>
        <v>0</v>
      </c>
      <c r="AB127" s="82">
        <f t="shared" si="54"/>
        <v>0</v>
      </c>
      <c r="AC127" s="237">
        <f t="shared" si="55"/>
        <v>0</v>
      </c>
      <c r="AD127" s="239">
        <f t="shared" si="37"/>
        <v>0</v>
      </c>
      <c r="AE127" s="87"/>
      <c r="AF127" s="60"/>
      <c r="AG127" s="99"/>
      <c r="AH127" s="236">
        <f t="shared" si="56"/>
        <v>0</v>
      </c>
      <c r="AI127" s="97">
        <v>122</v>
      </c>
    </row>
    <row r="128" spans="1:35" hidden="1" x14ac:dyDescent="0.35">
      <c r="A128" s="258"/>
      <c r="B128" s="87">
        <v>123</v>
      </c>
      <c r="C128" s="100">
        <f>VLOOKUP(B:B,'Start List Youth'!C:F,2,FALSE)</f>
        <v>0</v>
      </c>
      <c r="D128" s="127">
        <f>VLOOKUP(B:B,'Start List Youth'!C:F,4,FALSE)</f>
        <v>0</v>
      </c>
      <c r="E128" s="88"/>
      <c r="F128" s="89"/>
      <c r="G128" s="416"/>
      <c r="H128" s="90"/>
      <c r="I128" s="89"/>
      <c r="J128" s="89"/>
      <c r="K128" s="88"/>
      <c r="L128" s="89"/>
      <c r="M128" s="91"/>
      <c r="N128" s="408">
        <f t="shared" si="41"/>
        <v>0</v>
      </c>
      <c r="O128" s="409">
        <f t="shared" si="42"/>
        <v>0</v>
      </c>
      <c r="P128" s="410">
        <f t="shared" si="43"/>
        <v>0</v>
      </c>
      <c r="Q128" s="411">
        <f t="shared" si="44"/>
        <v>0</v>
      </c>
      <c r="R128" s="409">
        <f t="shared" si="45"/>
        <v>0</v>
      </c>
      <c r="S128" s="410">
        <f t="shared" si="46"/>
        <v>0</v>
      </c>
      <c r="T128" s="74">
        <f t="shared" si="47"/>
        <v>0</v>
      </c>
      <c r="U128" s="92">
        <f t="shared" si="48"/>
        <v>0</v>
      </c>
      <c r="V128" s="76">
        <f t="shared" si="49"/>
        <v>0</v>
      </c>
      <c r="W128" s="77">
        <f t="shared" si="33"/>
        <v>0</v>
      </c>
      <c r="X128" s="93">
        <f t="shared" si="50"/>
        <v>0</v>
      </c>
      <c r="Y128" s="79">
        <f t="shared" si="51"/>
        <v>0</v>
      </c>
      <c r="Z128" s="80">
        <f t="shared" si="52"/>
        <v>0</v>
      </c>
      <c r="AA128" s="94">
        <f t="shared" si="53"/>
        <v>0</v>
      </c>
      <c r="AB128" s="82">
        <f t="shared" si="54"/>
        <v>0</v>
      </c>
      <c r="AC128" s="237">
        <f t="shared" si="55"/>
        <v>0</v>
      </c>
      <c r="AD128" s="239">
        <f t="shared" si="37"/>
        <v>0</v>
      </c>
      <c r="AE128" s="87"/>
      <c r="AF128" s="60"/>
      <c r="AG128" s="99"/>
      <c r="AH128" s="236">
        <f t="shared" si="56"/>
        <v>0</v>
      </c>
      <c r="AI128" s="97">
        <v>123</v>
      </c>
    </row>
    <row r="129" spans="1:35" hidden="1" x14ac:dyDescent="0.35">
      <c r="A129" s="258"/>
      <c r="B129" s="87">
        <v>124</v>
      </c>
      <c r="C129" s="100">
        <f>VLOOKUP(B:B,'Start List Youth'!C:F,2,FALSE)</f>
        <v>0</v>
      </c>
      <c r="D129" s="127">
        <f>VLOOKUP(B:B,'Start List Youth'!C:F,4,FALSE)</f>
        <v>0</v>
      </c>
      <c r="E129" s="88"/>
      <c r="F129" s="89"/>
      <c r="G129" s="416"/>
      <c r="H129" s="90"/>
      <c r="I129" s="89"/>
      <c r="J129" s="89"/>
      <c r="K129" s="88"/>
      <c r="L129" s="89"/>
      <c r="M129" s="91"/>
      <c r="N129" s="408">
        <f t="shared" si="41"/>
        <v>0</v>
      </c>
      <c r="O129" s="409">
        <f t="shared" si="42"/>
        <v>0</v>
      </c>
      <c r="P129" s="410">
        <f t="shared" si="43"/>
        <v>0</v>
      </c>
      <c r="Q129" s="411">
        <f t="shared" si="44"/>
        <v>0</v>
      </c>
      <c r="R129" s="409">
        <f t="shared" si="45"/>
        <v>0</v>
      </c>
      <c r="S129" s="410">
        <f t="shared" si="46"/>
        <v>0</v>
      </c>
      <c r="T129" s="74">
        <f t="shared" si="47"/>
        <v>0</v>
      </c>
      <c r="U129" s="92">
        <f t="shared" si="48"/>
        <v>0</v>
      </c>
      <c r="V129" s="76">
        <f t="shared" si="49"/>
        <v>0</v>
      </c>
      <c r="W129" s="77">
        <f t="shared" si="33"/>
        <v>0</v>
      </c>
      <c r="X129" s="93">
        <f t="shared" si="50"/>
        <v>0</v>
      </c>
      <c r="Y129" s="79">
        <f t="shared" si="51"/>
        <v>0</v>
      </c>
      <c r="Z129" s="80">
        <f t="shared" si="52"/>
        <v>0</v>
      </c>
      <c r="AA129" s="94">
        <f t="shared" si="53"/>
        <v>0</v>
      </c>
      <c r="AB129" s="82">
        <f t="shared" si="54"/>
        <v>0</v>
      </c>
      <c r="AC129" s="237">
        <f t="shared" si="55"/>
        <v>0</v>
      </c>
      <c r="AD129" s="239">
        <f t="shared" si="37"/>
        <v>0</v>
      </c>
      <c r="AE129" s="87"/>
      <c r="AF129" s="60"/>
      <c r="AG129" s="99"/>
      <c r="AH129" s="236">
        <f t="shared" si="56"/>
        <v>0</v>
      </c>
      <c r="AI129" s="97">
        <v>124</v>
      </c>
    </row>
    <row r="130" spans="1:35" hidden="1" x14ac:dyDescent="0.35">
      <c r="A130" s="258"/>
      <c r="B130" s="87">
        <v>125</v>
      </c>
      <c r="C130" s="100">
        <f>VLOOKUP(B:B,'Start List Youth'!C:F,2,FALSE)</f>
        <v>0</v>
      </c>
      <c r="D130" s="127">
        <f>VLOOKUP(B:B,'Start List Youth'!C:F,4,FALSE)</f>
        <v>0</v>
      </c>
      <c r="E130" s="88"/>
      <c r="F130" s="89"/>
      <c r="G130" s="416"/>
      <c r="H130" s="90"/>
      <c r="I130" s="89"/>
      <c r="J130" s="89"/>
      <c r="K130" s="88"/>
      <c r="L130" s="89"/>
      <c r="M130" s="91"/>
      <c r="N130" s="408">
        <f t="shared" si="41"/>
        <v>0</v>
      </c>
      <c r="O130" s="409">
        <f t="shared" si="42"/>
        <v>0</v>
      </c>
      <c r="P130" s="410">
        <f t="shared" si="43"/>
        <v>0</v>
      </c>
      <c r="Q130" s="411">
        <f t="shared" si="44"/>
        <v>0</v>
      </c>
      <c r="R130" s="409">
        <f t="shared" si="45"/>
        <v>0</v>
      </c>
      <c r="S130" s="410">
        <f t="shared" si="46"/>
        <v>0</v>
      </c>
      <c r="T130" s="74">
        <f t="shared" si="47"/>
        <v>0</v>
      </c>
      <c r="U130" s="92">
        <f t="shared" si="48"/>
        <v>0</v>
      </c>
      <c r="V130" s="76">
        <f t="shared" si="49"/>
        <v>0</v>
      </c>
      <c r="W130" s="77">
        <f t="shared" si="33"/>
        <v>0</v>
      </c>
      <c r="X130" s="93">
        <f t="shared" si="50"/>
        <v>0</v>
      </c>
      <c r="Y130" s="79">
        <f t="shared" si="51"/>
        <v>0</v>
      </c>
      <c r="Z130" s="80">
        <f t="shared" si="52"/>
        <v>0</v>
      </c>
      <c r="AA130" s="94">
        <f t="shared" si="53"/>
        <v>0</v>
      </c>
      <c r="AB130" s="82">
        <f t="shared" si="54"/>
        <v>0</v>
      </c>
      <c r="AC130" s="237">
        <f t="shared" si="55"/>
        <v>0</v>
      </c>
      <c r="AD130" s="239">
        <f t="shared" si="37"/>
        <v>0</v>
      </c>
      <c r="AE130" s="87"/>
      <c r="AF130" s="60"/>
      <c r="AG130" s="99"/>
      <c r="AH130" s="236">
        <f t="shared" si="56"/>
        <v>0</v>
      </c>
      <c r="AI130" s="97">
        <v>125</v>
      </c>
    </row>
    <row r="131" spans="1:35" hidden="1" x14ac:dyDescent="0.35">
      <c r="A131" s="258"/>
      <c r="B131" s="87">
        <v>126</v>
      </c>
      <c r="C131" s="100">
        <f>VLOOKUP(B:B,'Start List Youth'!C:F,2,FALSE)</f>
        <v>0</v>
      </c>
      <c r="D131" s="127">
        <f>VLOOKUP(B:B,'Start List Youth'!C:F,4,FALSE)</f>
        <v>0</v>
      </c>
      <c r="E131" s="88"/>
      <c r="F131" s="89"/>
      <c r="G131" s="416"/>
      <c r="H131" s="90"/>
      <c r="I131" s="89"/>
      <c r="J131" s="89"/>
      <c r="K131" s="88"/>
      <c r="L131" s="89"/>
      <c r="M131" s="91"/>
      <c r="N131" s="408">
        <f t="shared" si="41"/>
        <v>0</v>
      </c>
      <c r="O131" s="409">
        <f t="shared" si="42"/>
        <v>0</v>
      </c>
      <c r="P131" s="410">
        <f t="shared" si="43"/>
        <v>0</v>
      </c>
      <c r="Q131" s="411">
        <f t="shared" si="44"/>
        <v>0</v>
      </c>
      <c r="R131" s="409">
        <f t="shared" si="45"/>
        <v>0</v>
      </c>
      <c r="S131" s="410">
        <f t="shared" si="46"/>
        <v>0</v>
      </c>
      <c r="T131" s="74">
        <f t="shared" si="47"/>
        <v>0</v>
      </c>
      <c r="U131" s="92">
        <f t="shared" si="48"/>
        <v>0</v>
      </c>
      <c r="V131" s="76">
        <f t="shared" si="49"/>
        <v>0</v>
      </c>
      <c r="W131" s="77">
        <f t="shared" si="33"/>
        <v>0</v>
      </c>
      <c r="X131" s="93">
        <f t="shared" si="50"/>
        <v>0</v>
      </c>
      <c r="Y131" s="79">
        <f t="shared" si="51"/>
        <v>0</v>
      </c>
      <c r="Z131" s="80">
        <f t="shared" si="52"/>
        <v>0</v>
      </c>
      <c r="AA131" s="94">
        <f t="shared" si="53"/>
        <v>0</v>
      </c>
      <c r="AB131" s="82">
        <f t="shared" si="54"/>
        <v>0</v>
      </c>
      <c r="AC131" s="237">
        <f t="shared" si="55"/>
        <v>0</v>
      </c>
      <c r="AD131" s="239">
        <f t="shared" si="37"/>
        <v>0</v>
      </c>
      <c r="AE131" s="87"/>
      <c r="AF131" s="60"/>
      <c r="AG131" s="99"/>
      <c r="AH131" s="236">
        <f t="shared" si="56"/>
        <v>0</v>
      </c>
      <c r="AI131" s="97">
        <v>126</v>
      </c>
    </row>
    <row r="132" spans="1:35" hidden="1" x14ac:dyDescent="0.35">
      <c r="A132" s="258"/>
      <c r="B132" s="87">
        <v>127</v>
      </c>
      <c r="C132" s="100">
        <f>VLOOKUP(B:B,'Start List Youth'!C:F,2,FALSE)</f>
        <v>0</v>
      </c>
      <c r="D132" s="127">
        <f>VLOOKUP(B:B,'Start List Youth'!C:F,4,FALSE)</f>
        <v>0</v>
      </c>
      <c r="E132" s="88"/>
      <c r="F132" s="89"/>
      <c r="G132" s="416"/>
      <c r="H132" s="90"/>
      <c r="I132" s="89"/>
      <c r="J132" s="89"/>
      <c r="K132" s="88"/>
      <c r="L132" s="89"/>
      <c r="M132" s="91"/>
      <c r="N132" s="408">
        <f t="shared" si="41"/>
        <v>0</v>
      </c>
      <c r="O132" s="409">
        <f t="shared" si="42"/>
        <v>0</v>
      </c>
      <c r="P132" s="410">
        <f t="shared" si="43"/>
        <v>0</v>
      </c>
      <c r="Q132" s="411">
        <f t="shared" si="44"/>
        <v>0</v>
      </c>
      <c r="R132" s="409">
        <f t="shared" si="45"/>
        <v>0</v>
      </c>
      <c r="S132" s="410">
        <f t="shared" si="46"/>
        <v>0</v>
      </c>
      <c r="T132" s="74">
        <f t="shared" si="47"/>
        <v>0</v>
      </c>
      <c r="U132" s="92">
        <f t="shared" si="48"/>
        <v>0</v>
      </c>
      <c r="V132" s="76">
        <f t="shared" si="49"/>
        <v>0</v>
      </c>
      <c r="W132" s="77">
        <f t="shared" si="33"/>
        <v>0</v>
      </c>
      <c r="X132" s="93">
        <f t="shared" si="50"/>
        <v>0</v>
      </c>
      <c r="Y132" s="79">
        <f t="shared" si="51"/>
        <v>0</v>
      </c>
      <c r="Z132" s="80">
        <f t="shared" si="52"/>
        <v>0</v>
      </c>
      <c r="AA132" s="94">
        <f t="shared" si="53"/>
        <v>0</v>
      </c>
      <c r="AB132" s="82">
        <f t="shared" si="54"/>
        <v>0</v>
      </c>
      <c r="AC132" s="237">
        <f t="shared" si="55"/>
        <v>0</v>
      </c>
      <c r="AD132" s="239">
        <f t="shared" si="37"/>
        <v>0</v>
      </c>
      <c r="AE132" s="87"/>
      <c r="AF132" s="60"/>
      <c r="AG132" s="99"/>
      <c r="AH132" s="236">
        <f t="shared" si="56"/>
        <v>0</v>
      </c>
      <c r="AI132" s="97">
        <v>127</v>
      </c>
    </row>
    <row r="133" spans="1:35" hidden="1" x14ac:dyDescent="0.35">
      <c r="A133" s="258"/>
      <c r="B133" s="87">
        <v>128</v>
      </c>
      <c r="C133" s="100">
        <f>VLOOKUP(B:B,'Start List Youth'!C:F,2,FALSE)</f>
        <v>0</v>
      </c>
      <c r="D133" s="127">
        <f>VLOOKUP(B:B,'Start List Youth'!C:F,4,FALSE)</f>
        <v>0</v>
      </c>
      <c r="E133" s="88"/>
      <c r="F133" s="89"/>
      <c r="G133" s="416"/>
      <c r="H133" s="90"/>
      <c r="I133" s="89"/>
      <c r="J133" s="89"/>
      <c r="K133" s="88"/>
      <c r="L133" s="89"/>
      <c r="M133" s="91"/>
      <c r="N133" s="408">
        <f t="shared" si="41"/>
        <v>0</v>
      </c>
      <c r="O133" s="409">
        <f t="shared" si="42"/>
        <v>0</v>
      </c>
      <c r="P133" s="410">
        <f t="shared" si="43"/>
        <v>0</v>
      </c>
      <c r="Q133" s="411">
        <f t="shared" si="44"/>
        <v>0</v>
      </c>
      <c r="R133" s="409">
        <f t="shared" si="45"/>
        <v>0</v>
      </c>
      <c r="S133" s="410">
        <f t="shared" si="46"/>
        <v>0</v>
      </c>
      <c r="T133" s="74">
        <f t="shared" si="47"/>
        <v>0</v>
      </c>
      <c r="U133" s="92">
        <f t="shared" si="48"/>
        <v>0</v>
      </c>
      <c r="V133" s="76">
        <f t="shared" si="49"/>
        <v>0</v>
      </c>
      <c r="W133" s="77">
        <f t="shared" si="33"/>
        <v>0</v>
      </c>
      <c r="X133" s="93">
        <f t="shared" si="50"/>
        <v>0</v>
      </c>
      <c r="Y133" s="79">
        <f t="shared" si="51"/>
        <v>0</v>
      </c>
      <c r="Z133" s="80">
        <f t="shared" si="52"/>
        <v>0</v>
      </c>
      <c r="AA133" s="94">
        <f t="shared" si="53"/>
        <v>0</v>
      </c>
      <c r="AB133" s="82">
        <f t="shared" si="54"/>
        <v>0</v>
      </c>
      <c r="AC133" s="237">
        <f t="shared" si="55"/>
        <v>0</v>
      </c>
      <c r="AD133" s="239">
        <f t="shared" si="37"/>
        <v>0</v>
      </c>
      <c r="AE133" s="87"/>
      <c r="AF133" s="60"/>
      <c r="AG133" s="99"/>
      <c r="AH133" s="236">
        <f t="shared" si="56"/>
        <v>0</v>
      </c>
      <c r="AI133" s="97">
        <v>128</v>
      </c>
    </row>
    <row r="134" spans="1:35" hidden="1" x14ac:dyDescent="0.35">
      <c r="A134" s="258"/>
      <c r="B134" s="87">
        <v>129</v>
      </c>
      <c r="C134" s="100">
        <f>VLOOKUP(B:B,'Start List Youth'!C:F,2,FALSE)</f>
        <v>0</v>
      </c>
      <c r="D134" s="127">
        <f>VLOOKUP(B:B,'Start List Youth'!C:F,4,FALSE)</f>
        <v>0</v>
      </c>
      <c r="E134" s="88"/>
      <c r="F134" s="89"/>
      <c r="G134" s="416"/>
      <c r="H134" s="90"/>
      <c r="I134" s="89"/>
      <c r="J134" s="89"/>
      <c r="K134" s="88"/>
      <c r="L134" s="89"/>
      <c r="M134" s="91"/>
      <c r="N134" s="408">
        <f t="shared" si="41"/>
        <v>0</v>
      </c>
      <c r="O134" s="409">
        <f t="shared" si="42"/>
        <v>0</v>
      </c>
      <c r="P134" s="410">
        <f t="shared" si="43"/>
        <v>0</v>
      </c>
      <c r="Q134" s="411">
        <f t="shared" si="44"/>
        <v>0</v>
      </c>
      <c r="R134" s="409">
        <f t="shared" si="45"/>
        <v>0</v>
      </c>
      <c r="S134" s="410">
        <f t="shared" si="46"/>
        <v>0</v>
      </c>
      <c r="T134" s="74">
        <f t="shared" si="47"/>
        <v>0</v>
      </c>
      <c r="U134" s="92">
        <f t="shared" si="48"/>
        <v>0</v>
      </c>
      <c r="V134" s="76">
        <f t="shared" si="49"/>
        <v>0</v>
      </c>
      <c r="W134" s="77">
        <f t="shared" si="33"/>
        <v>0</v>
      </c>
      <c r="X134" s="93">
        <f t="shared" si="50"/>
        <v>0</v>
      </c>
      <c r="Y134" s="79">
        <f t="shared" si="51"/>
        <v>0</v>
      </c>
      <c r="Z134" s="80">
        <f t="shared" si="52"/>
        <v>0</v>
      </c>
      <c r="AA134" s="94">
        <f t="shared" si="53"/>
        <v>0</v>
      </c>
      <c r="AB134" s="82">
        <f t="shared" si="54"/>
        <v>0</v>
      </c>
      <c r="AC134" s="237">
        <f t="shared" si="55"/>
        <v>0</v>
      </c>
      <c r="AD134" s="239">
        <f t="shared" si="37"/>
        <v>0</v>
      </c>
      <c r="AE134" s="87"/>
      <c r="AF134" s="60"/>
      <c r="AG134" s="99"/>
      <c r="AH134" s="236">
        <f t="shared" si="56"/>
        <v>0</v>
      </c>
      <c r="AI134" s="97">
        <v>129</v>
      </c>
    </row>
    <row r="135" spans="1:35" hidden="1" x14ac:dyDescent="0.35">
      <c r="A135" s="258"/>
      <c r="B135" s="87">
        <v>130</v>
      </c>
      <c r="C135" s="100">
        <f>VLOOKUP(B:B,'Start List Youth'!C:F,2,FALSE)</f>
        <v>0</v>
      </c>
      <c r="D135" s="127">
        <f>VLOOKUP(B:B,'Start List Youth'!C:F,4,FALSE)</f>
        <v>0</v>
      </c>
      <c r="E135" s="88"/>
      <c r="F135" s="89"/>
      <c r="G135" s="416"/>
      <c r="H135" s="90"/>
      <c r="I135" s="89"/>
      <c r="J135" s="89"/>
      <c r="K135" s="88"/>
      <c r="L135" s="89"/>
      <c r="M135" s="91"/>
      <c r="N135" s="408">
        <f t="shared" si="41"/>
        <v>0</v>
      </c>
      <c r="O135" s="409">
        <f t="shared" si="42"/>
        <v>0</v>
      </c>
      <c r="P135" s="410">
        <f t="shared" si="43"/>
        <v>0</v>
      </c>
      <c r="Q135" s="411">
        <f t="shared" si="44"/>
        <v>0</v>
      </c>
      <c r="R135" s="409">
        <f t="shared" si="45"/>
        <v>0</v>
      </c>
      <c r="S135" s="410">
        <f t="shared" si="46"/>
        <v>0</v>
      </c>
      <c r="T135" s="74">
        <f t="shared" si="47"/>
        <v>0</v>
      </c>
      <c r="U135" s="92">
        <f t="shared" si="48"/>
        <v>0</v>
      </c>
      <c r="V135" s="76">
        <f t="shared" si="49"/>
        <v>0</v>
      </c>
      <c r="W135" s="77">
        <f t="shared" ref="W135:W154" si="57">MAX(F135,I135,L135,O135,R135)</f>
        <v>0</v>
      </c>
      <c r="X135" s="93">
        <f t="shared" si="50"/>
        <v>0</v>
      </c>
      <c r="Y135" s="79">
        <f t="shared" si="51"/>
        <v>0</v>
      </c>
      <c r="Z135" s="80">
        <f t="shared" si="52"/>
        <v>0</v>
      </c>
      <c r="AA135" s="94">
        <f t="shared" si="53"/>
        <v>0</v>
      </c>
      <c r="AB135" s="82">
        <f t="shared" si="54"/>
        <v>0</v>
      </c>
      <c r="AC135" s="237">
        <f t="shared" si="55"/>
        <v>0</v>
      </c>
      <c r="AD135" s="239">
        <f t="shared" si="37"/>
        <v>0</v>
      </c>
      <c r="AE135" s="87"/>
      <c r="AF135" s="60"/>
      <c r="AG135" s="99"/>
      <c r="AH135" s="236">
        <f t="shared" si="56"/>
        <v>0</v>
      </c>
      <c r="AI135" s="97">
        <v>130</v>
      </c>
    </row>
    <row r="136" spans="1:35" hidden="1" x14ac:dyDescent="0.35">
      <c r="A136" s="258"/>
      <c r="B136" s="87">
        <v>131</v>
      </c>
      <c r="C136" s="100">
        <f>VLOOKUP(B:B,'Start List Youth'!C:F,2,FALSE)</f>
        <v>0</v>
      </c>
      <c r="D136" s="127">
        <f>VLOOKUP(B:B,'Start List Youth'!C:F,4,FALSE)</f>
        <v>0</v>
      </c>
      <c r="E136" s="88"/>
      <c r="F136" s="89"/>
      <c r="G136" s="416"/>
      <c r="H136" s="90"/>
      <c r="I136" s="89"/>
      <c r="J136" s="89"/>
      <c r="K136" s="88"/>
      <c r="L136" s="89"/>
      <c r="M136" s="91"/>
      <c r="N136" s="408">
        <f t="shared" si="41"/>
        <v>0</v>
      </c>
      <c r="O136" s="409">
        <f t="shared" si="42"/>
        <v>0</v>
      </c>
      <c r="P136" s="410">
        <f t="shared" si="43"/>
        <v>0</v>
      </c>
      <c r="Q136" s="411">
        <f t="shared" si="44"/>
        <v>0</v>
      </c>
      <c r="R136" s="409">
        <f t="shared" si="45"/>
        <v>0</v>
      </c>
      <c r="S136" s="410">
        <f t="shared" si="46"/>
        <v>0</v>
      </c>
      <c r="T136" s="74">
        <f t="shared" si="47"/>
        <v>0</v>
      </c>
      <c r="U136" s="92">
        <f t="shared" si="48"/>
        <v>0</v>
      </c>
      <c r="V136" s="76">
        <f t="shared" si="49"/>
        <v>0</v>
      </c>
      <c r="W136" s="77">
        <f t="shared" si="57"/>
        <v>0</v>
      </c>
      <c r="X136" s="93">
        <f t="shared" si="50"/>
        <v>0</v>
      </c>
      <c r="Y136" s="79">
        <f t="shared" si="51"/>
        <v>0</v>
      </c>
      <c r="Z136" s="80">
        <f t="shared" si="52"/>
        <v>0</v>
      </c>
      <c r="AA136" s="94">
        <f t="shared" si="53"/>
        <v>0</v>
      </c>
      <c r="AB136" s="82">
        <f t="shared" si="54"/>
        <v>0</v>
      </c>
      <c r="AC136" s="237">
        <f t="shared" si="55"/>
        <v>0</v>
      </c>
      <c r="AD136" s="239">
        <f t="shared" ref="AD136:AD154" si="58">AC136/$AD$5</f>
        <v>0</v>
      </c>
      <c r="AE136" s="87"/>
      <c r="AF136" s="60"/>
      <c r="AG136" s="99"/>
      <c r="AH136" s="236">
        <f t="shared" si="56"/>
        <v>0</v>
      </c>
      <c r="AI136" s="97">
        <v>131</v>
      </c>
    </row>
    <row r="137" spans="1:35" hidden="1" x14ac:dyDescent="0.35">
      <c r="A137" s="258"/>
      <c r="B137" s="87">
        <v>132</v>
      </c>
      <c r="C137" s="100">
        <f>VLOOKUP(B:B,'Start List Youth'!C:F,2,FALSE)</f>
        <v>0</v>
      </c>
      <c r="D137" s="127">
        <f>VLOOKUP(B:B,'Start List Youth'!C:F,4,FALSE)</f>
        <v>0</v>
      </c>
      <c r="E137" s="88"/>
      <c r="F137" s="89"/>
      <c r="G137" s="416"/>
      <c r="H137" s="90"/>
      <c r="I137" s="89"/>
      <c r="J137" s="89"/>
      <c r="K137" s="88"/>
      <c r="L137" s="89"/>
      <c r="M137" s="91"/>
      <c r="N137" s="408">
        <f t="shared" si="41"/>
        <v>0</v>
      </c>
      <c r="O137" s="409">
        <f t="shared" si="42"/>
        <v>0</v>
      </c>
      <c r="P137" s="410">
        <f t="shared" si="43"/>
        <v>0</v>
      </c>
      <c r="Q137" s="411">
        <f t="shared" si="44"/>
        <v>0</v>
      </c>
      <c r="R137" s="409">
        <f t="shared" si="45"/>
        <v>0</v>
      </c>
      <c r="S137" s="410">
        <f t="shared" si="46"/>
        <v>0</v>
      </c>
      <c r="T137" s="74">
        <f t="shared" si="47"/>
        <v>0</v>
      </c>
      <c r="U137" s="92">
        <f t="shared" si="48"/>
        <v>0</v>
      </c>
      <c r="V137" s="76">
        <f t="shared" si="49"/>
        <v>0</v>
      </c>
      <c r="W137" s="77">
        <f t="shared" si="57"/>
        <v>0</v>
      </c>
      <c r="X137" s="93">
        <f t="shared" si="50"/>
        <v>0</v>
      </c>
      <c r="Y137" s="79">
        <f t="shared" si="51"/>
        <v>0</v>
      </c>
      <c r="Z137" s="80">
        <f t="shared" si="52"/>
        <v>0</v>
      </c>
      <c r="AA137" s="94">
        <f t="shared" si="53"/>
        <v>0</v>
      </c>
      <c r="AB137" s="82">
        <f t="shared" si="54"/>
        <v>0</v>
      </c>
      <c r="AC137" s="237">
        <f t="shared" si="55"/>
        <v>0</v>
      </c>
      <c r="AD137" s="239">
        <f t="shared" si="58"/>
        <v>0</v>
      </c>
      <c r="AE137" s="87"/>
      <c r="AF137" s="60"/>
      <c r="AG137" s="99"/>
      <c r="AH137" s="236">
        <f t="shared" si="56"/>
        <v>0</v>
      </c>
      <c r="AI137" s="97">
        <v>132</v>
      </c>
    </row>
    <row r="138" spans="1:35" hidden="1" x14ac:dyDescent="0.35">
      <c r="A138" s="258"/>
      <c r="B138" s="87">
        <v>133</v>
      </c>
      <c r="C138" s="100">
        <f>VLOOKUP(B:B,'Start List Youth'!C:F,2,FALSE)</f>
        <v>0</v>
      </c>
      <c r="D138" s="127">
        <f>VLOOKUP(B:B,'Start List Youth'!C:F,4,FALSE)</f>
        <v>0</v>
      </c>
      <c r="E138" s="88"/>
      <c r="F138" s="89"/>
      <c r="G138" s="416"/>
      <c r="H138" s="90"/>
      <c r="I138" s="89"/>
      <c r="J138" s="89"/>
      <c r="K138" s="88"/>
      <c r="L138" s="89"/>
      <c r="M138" s="91"/>
      <c r="N138" s="408">
        <f t="shared" si="41"/>
        <v>0</v>
      </c>
      <c r="O138" s="409">
        <f t="shared" si="42"/>
        <v>0</v>
      </c>
      <c r="P138" s="410">
        <f t="shared" si="43"/>
        <v>0</v>
      </c>
      <c r="Q138" s="411">
        <f t="shared" si="44"/>
        <v>0</v>
      </c>
      <c r="R138" s="409">
        <f t="shared" si="45"/>
        <v>0</v>
      </c>
      <c r="S138" s="410">
        <f t="shared" si="46"/>
        <v>0</v>
      </c>
      <c r="T138" s="74">
        <f t="shared" si="47"/>
        <v>0</v>
      </c>
      <c r="U138" s="92">
        <f t="shared" si="48"/>
        <v>0</v>
      </c>
      <c r="V138" s="76">
        <f t="shared" si="49"/>
        <v>0</v>
      </c>
      <c r="W138" s="77">
        <f t="shared" si="57"/>
        <v>0</v>
      </c>
      <c r="X138" s="93">
        <f t="shared" si="50"/>
        <v>0</v>
      </c>
      <c r="Y138" s="79">
        <f t="shared" si="51"/>
        <v>0</v>
      </c>
      <c r="Z138" s="80">
        <f t="shared" si="52"/>
        <v>0</v>
      </c>
      <c r="AA138" s="94">
        <f t="shared" si="53"/>
        <v>0</v>
      </c>
      <c r="AB138" s="82">
        <f t="shared" si="54"/>
        <v>0</v>
      </c>
      <c r="AC138" s="237">
        <f t="shared" si="55"/>
        <v>0</v>
      </c>
      <c r="AD138" s="239">
        <f t="shared" si="58"/>
        <v>0</v>
      </c>
      <c r="AE138" s="87"/>
      <c r="AF138" s="60"/>
      <c r="AG138" s="99"/>
      <c r="AH138" s="236">
        <f t="shared" si="56"/>
        <v>0</v>
      </c>
      <c r="AI138" s="97">
        <v>133</v>
      </c>
    </row>
    <row r="139" spans="1:35" hidden="1" x14ac:dyDescent="0.35">
      <c r="A139" s="258"/>
      <c r="B139" s="87">
        <v>134</v>
      </c>
      <c r="C139" s="100">
        <f>VLOOKUP(B:B,'Start List Youth'!C:F,2,FALSE)</f>
        <v>0</v>
      </c>
      <c r="D139" s="127">
        <f>VLOOKUP(B:B,'Start List Youth'!C:F,4,FALSE)</f>
        <v>0</v>
      </c>
      <c r="E139" s="88"/>
      <c r="F139" s="89"/>
      <c r="G139" s="416"/>
      <c r="H139" s="90"/>
      <c r="I139" s="89"/>
      <c r="J139" s="89"/>
      <c r="K139" s="88"/>
      <c r="L139" s="89"/>
      <c r="M139" s="91"/>
      <c r="N139" s="408">
        <f t="shared" si="41"/>
        <v>0</v>
      </c>
      <c r="O139" s="409">
        <f t="shared" si="42"/>
        <v>0</v>
      </c>
      <c r="P139" s="410">
        <f t="shared" si="43"/>
        <v>0</v>
      </c>
      <c r="Q139" s="411">
        <f t="shared" si="44"/>
        <v>0</v>
      </c>
      <c r="R139" s="409">
        <f t="shared" si="45"/>
        <v>0</v>
      </c>
      <c r="S139" s="410">
        <f t="shared" si="46"/>
        <v>0</v>
      </c>
      <c r="T139" s="74">
        <f t="shared" si="47"/>
        <v>0</v>
      </c>
      <c r="U139" s="92">
        <f t="shared" si="48"/>
        <v>0</v>
      </c>
      <c r="V139" s="76">
        <f t="shared" si="49"/>
        <v>0</v>
      </c>
      <c r="W139" s="77">
        <f t="shared" si="57"/>
        <v>0</v>
      </c>
      <c r="X139" s="93">
        <f t="shared" si="50"/>
        <v>0</v>
      </c>
      <c r="Y139" s="79">
        <f t="shared" si="51"/>
        <v>0</v>
      </c>
      <c r="Z139" s="80">
        <f t="shared" si="52"/>
        <v>0</v>
      </c>
      <c r="AA139" s="94">
        <f t="shared" si="53"/>
        <v>0</v>
      </c>
      <c r="AB139" s="82">
        <f t="shared" si="54"/>
        <v>0</v>
      </c>
      <c r="AC139" s="237">
        <f t="shared" si="55"/>
        <v>0</v>
      </c>
      <c r="AD139" s="239">
        <f t="shared" si="58"/>
        <v>0</v>
      </c>
      <c r="AE139" s="87"/>
      <c r="AF139" s="60"/>
      <c r="AG139" s="99"/>
      <c r="AH139" s="236">
        <f t="shared" si="56"/>
        <v>0</v>
      </c>
      <c r="AI139" s="97">
        <v>134</v>
      </c>
    </row>
    <row r="140" spans="1:35" hidden="1" x14ac:dyDescent="0.35">
      <c r="A140" s="258"/>
      <c r="B140" s="87">
        <v>135</v>
      </c>
      <c r="C140" s="100">
        <f>VLOOKUP(B:B,'Start List Youth'!C:F,2,FALSE)</f>
        <v>0</v>
      </c>
      <c r="D140" s="127">
        <f>VLOOKUP(B:B,'Start List Youth'!C:F,4,FALSE)</f>
        <v>0</v>
      </c>
      <c r="E140" s="88"/>
      <c r="F140" s="89"/>
      <c r="G140" s="416"/>
      <c r="H140" s="90"/>
      <c r="I140" s="89"/>
      <c r="J140" s="89"/>
      <c r="K140" s="88"/>
      <c r="L140" s="89"/>
      <c r="M140" s="91"/>
      <c r="N140" s="408">
        <f t="shared" si="41"/>
        <v>0</v>
      </c>
      <c r="O140" s="409">
        <f t="shared" si="42"/>
        <v>0</v>
      </c>
      <c r="P140" s="410">
        <f t="shared" si="43"/>
        <v>0</v>
      </c>
      <c r="Q140" s="411">
        <f t="shared" si="44"/>
        <v>0</v>
      </c>
      <c r="R140" s="409">
        <f t="shared" si="45"/>
        <v>0</v>
      </c>
      <c r="S140" s="410">
        <f t="shared" si="46"/>
        <v>0</v>
      </c>
      <c r="T140" s="74">
        <f t="shared" si="47"/>
        <v>0</v>
      </c>
      <c r="U140" s="92">
        <f t="shared" si="48"/>
        <v>0</v>
      </c>
      <c r="V140" s="76">
        <f t="shared" si="49"/>
        <v>0</v>
      </c>
      <c r="W140" s="77">
        <f t="shared" si="57"/>
        <v>0</v>
      </c>
      <c r="X140" s="93">
        <f t="shared" si="50"/>
        <v>0</v>
      </c>
      <c r="Y140" s="79">
        <f t="shared" si="51"/>
        <v>0</v>
      </c>
      <c r="Z140" s="80">
        <f t="shared" si="52"/>
        <v>0</v>
      </c>
      <c r="AA140" s="94">
        <f t="shared" si="53"/>
        <v>0</v>
      </c>
      <c r="AB140" s="82">
        <f t="shared" si="54"/>
        <v>0</v>
      </c>
      <c r="AC140" s="237">
        <f t="shared" si="55"/>
        <v>0</v>
      </c>
      <c r="AD140" s="239">
        <f t="shared" si="58"/>
        <v>0</v>
      </c>
      <c r="AE140" s="87"/>
      <c r="AF140" s="60"/>
      <c r="AG140" s="99"/>
      <c r="AH140" s="236">
        <f t="shared" si="56"/>
        <v>0</v>
      </c>
      <c r="AI140" s="97">
        <v>135</v>
      </c>
    </row>
    <row r="141" spans="1:35" hidden="1" x14ac:dyDescent="0.35">
      <c r="A141" s="258"/>
      <c r="B141" s="87">
        <v>136</v>
      </c>
      <c r="C141" s="100">
        <f>VLOOKUP(B:B,'Start List Youth'!C:F,2,FALSE)</f>
        <v>0</v>
      </c>
      <c r="D141" s="127">
        <f>VLOOKUP(B:B,'Start List Youth'!C:F,4,FALSE)</f>
        <v>0</v>
      </c>
      <c r="E141" s="88"/>
      <c r="F141" s="89"/>
      <c r="G141" s="416"/>
      <c r="H141" s="90"/>
      <c r="I141" s="89"/>
      <c r="J141" s="89"/>
      <c r="K141" s="88"/>
      <c r="L141" s="89"/>
      <c r="M141" s="91"/>
      <c r="N141" s="408">
        <f t="shared" si="41"/>
        <v>0</v>
      </c>
      <c r="O141" s="409">
        <f t="shared" si="42"/>
        <v>0</v>
      </c>
      <c r="P141" s="410">
        <f t="shared" si="43"/>
        <v>0</v>
      </c>
      <c r="Q141" s="411">
        <f t="shared" si="44"/>
        <v>0</v>
      </c>
      <c r="R141" s="409">
        <f t="shared" si="45"/>
        <v>0</v>
      </c>
      <c r="S141" s="410">
        <f t="shared" si="46"/>
        <v>0</v>
      </c>
      <c r="T141" s="74">
        <f t="shared" si="47"/>
        <v>0</v>
      </c>
      <c r="U141" s="92">
        <f t="shared" si="48"/>
        <v>0</v>
      </c>
      <c r="V141" s="76">
        <f t="shared" si="49"/>
        <v>0</v>
      </c>
      <c r="W141" s="77">
        <f t="shared" si="57"/>
        <v>0</v>
      </c>
      <c r="X141" s="93">
        <f t="shared" si="50"/>
        <v>0</v>
      </c>
      <c r="Y141" s="79">
        <f t="shared" si="51"/>
        <v>0</v>
      </c>
      <c r="Z141" s="80">
        <f t="shared" si="52"/>
        <v>0</v>
      </c>
      <c r="AA141" s="94">
        <f t="shared" si="53"/>
        <v>0</v>
      </c>
      <c r="AB141" s="82">
        <f t="shared" si="54"/>
        <v>0</v>
      </c>
      <c r="AC141" s="237">
        <f t="shared" si="55"/>
        <v>0</v>
      </c>
      <c r="AD141" s="239">
        <f t="shared" si="58"/>
        <v>0</v>
      </c>
      <c r="AE141" s="87"/>
      <c r="AF141" s="60"/>
      <c r="AG141" s="99"/>
      <c r="AH141" s="236">
        <f t="shared" si="56"/>
        <v>0</v>
      </c>
      <c r="AI141" s="97">
        <v>136</v>
      </c>
    </row>
    <row r="142" spans="1:35" hidden="1" x14ac:dyDescent="0.35">
      <c r="A142" s="258"/>
      <c r="B142" s="87">
        <v>137</v>
      </c>
      <c r="C142" s="100">
        <f>VLOOKUP(B:B,'Start List Youth'!C:F,2,FALSE)</f>
        <v>0</v>
      </c>
      <c r="D142" s="127">
        <f>VLOOKUP(B:B,'Start List Youth'!C:F,4,FALSE)</f>
        <v>0</v>
      </c>
      <c r="E142" s="88"/>
      <c r="F142" s="89"/>
      <c r="G142" s="416"/>
      <c r="H142" s="90"/>
      <c r="I142" s="89"/>
      <c r="J142" s="89"/>
      <c r="K142" s="88"/>
      <c r="L142" s="89"/>
      <c r="M142" s="91"/>
      <c r="N142" s="408">
        <f t="shared" si="41"/>
        <v>0</v>
      </c>
      <c r="O142" s="409">
        <f t="shared" si="42"/>
        <v>0</v>
      </c>
      <c r="P142" s="410">
        <f t="shared" si="43"/>
        <v>0</v>
      </c>
      <c r="Q142" s="411">
        <f t="shared" si="44"/>
        <v>0</v>
      </c>
      <c r="R142" s="409">
        <f t="shared" si="45"/>
        <v>0</v>
      </c>
      <c r="S142" s="410">
        <f t="shared" si="46"/>
        <v>0</v>
      </c>
      <c r="T142" s="74">
        <f t="shared" si="47"/>
        <v>0</v>
      </c>
      <c r="U142" s="92">
        <f t="shared" si="48"/>
        <v>0</v>
      </c>
      <c r="V142" s="76">
        <f t="shared" si="49"/>
        <v>0</v>
      </c>
      <c r="W142" s="77">
        <f t="shared" si="57"/>
        <v>0</v>
      </c>
      <c r="X142" s="93">
        <f t="shared" si="50"/>
        <v>0</v>
      </c>
      <c r="Y142" s="79">
        <f t="shared" si="51"/>
        <v>0</v>
      </c>
      <c r="Z142" s="80">
        <f t="shared" si="52"/>
        <v>0</v>
      </c>
      <c r="AA142" s="94">
        <f t="shared" si="53"/>
        <v>0</v>
      </c>
      <c r="AB142" s="82">
        <f t="shared" si="54"/>
        <v>0</v>
      </c>
      <c r="AC142" s="237">
        <f t="shared" si="55"/>
        <v>0</v>
      </c>
      <c r="AD142" s="239">
        <f t="shared" si="58"/>
        <v>0</v>
      </c>
      <c r="AE142" s="87"/>
      <c r="AF142" s="60"/>
      <c r="AG142" s="99"/>
      <c r="AH142" s="236">
        <f t="shared" si="56"/>
        <v>0</v>
      </c>
      <c r="AI142" s="97">
        <v>137</v>
      </c>
    </row>
    <row r="143" spans="1:35" hidden="1" x14ac:dyDescent="0.35">
      <c r="A143" s="258"/>
      <c r="B143" s="87">
        <v>138</v>
      </c>
      <c r="C143" s="100">
        <f>VLOOKUP(B:B,'Start List Youth'!C:F,2,FALSE)</f>
        <v>0</v>
      </c>
      <c r="D143" s="127">
        <f>VLOOKUP(B:B,'Start List Youth'!C:F,4,FALSE)</f>
        <v>0</v>
      </c>
      <c r="E143" s="88"/>
      <c r="F143" s="89"/>
      <c r="G143" s="416"/>
      <c r="H143" s="90"/>
      <c r="I143" s="89"/>
      <c r="J143" s="89"/>
      <c r="K143" s="88"/>
      <c r="L143" s="89"/>
      <c r="M143" s="91"/>
      <c r="N143" s="408">
        <f t="shared" si="41"/>
        <v>0</v>
      </c>
      <c r="O143" s="409">
        <f t="shared" si="42"/>
        <v>0</v>
      </c>
      <c r="P143" s="410">
        <f t="shared" si="43"/>
        <v>0</v>
      </c>
      <c r="Q143" s="411">
        <f t="shared" si="44"/>
        <v>0</v>
      </c>
      <c r="R143" s="409">
        <f t="shared" si="45"/>
        <v>0</v>
      </c>
      <c r="S143" s="410">
        <f t="shared" si="46"/>
        <v>0</v>
      </c>
      <c r="T143" s="74">
        <f t="shared" si="47"/>
        <v>0</v>
      </c>
      <c r="U143" s="92">
        <f t="shared" si="48"/>
        <v>0</v>
      </c>
      <c r="V143" s="76">
        <f t="shared" si="49"/>
        <v>0</v>
      </c>
      <c r="W143" s="77">
        <f t="shared" si="57"/>
        <v>0</v>
      </c>
      <c r="X143" s="93">
        <f t="shared" si="50"/>
        <v>0</v>
      </c>
      <c r="Y143" s="79">
        <f t="shared" si="51"/>
        <v>0</v>
      </c>
      <c r="Z143" s="80">
        <f t="shared" si="52"/>
        <v>0</v>
      </c>
      <c r="AA143" s="94">
        <f t="shared" si="53"/>
        <v>0</v>
      </c>
      <c r="AB143" s="82">
        <f t="shared" si="54"/>
        <v>0</v>
      </c>
      <c r="AC143" s="237">
        <f t="shared" si="55"/>
        <v>0</v>
      </c>
      <c r="AD143" s="239">
        <f t="shared" si="58"/>
        <v>0</v>
      </c>
      <c r="AE143" s="87"/>
      <c r="AF143" s="60"/>
      <c r="AG143" s="99"/>
      <c r="AH143" s="236">
        <f t="shared" si="56"/>
        <v>0</v>
      </c>
      <c r="AI143" s="97">
        <v>138</v>
      </c>
    </row>
    <row r="144" spans="1:35" hidden="1" x14ac:dyDescent="0.35">
      <c r="A144" s="258"/>
      <c r="B144" s="87">
        <v>139</v>
      </c>
      <c r="C144" s="100">
        <f>VLOOKUP(B:B,'Start List Youth'!C:F,2,FALSE)</f>
        <v>0</v>
      </c>
      <c r="D144" s="127">
        <f>VLOOKUP(B:B,'Start List Youth'!C:F,4,FALSE)</f>
        <v>0</v>
      </c>
      <c r="E144" s="88"/>
      <c r="F144" s="89"/>
      <c r="G144" s="416"/>
      <c r="H144" s="90"/>
      <c r="I144" s="89"/>
      <c r="J144" s="89"/>
      <c r="K144" s="88"/>
      <c r="L144" s="89"/>
      <c r="M144" s="91"/>
      <c r="N144" s="408">
        <f t="shared" si="41"/>
        <v>0</v>
      </c>
      <c r="O144" s="409">
        <f t="shared" si="42"/>
        <v>0</v>
      </c>
      <c r="P144" s="410">
        <f t="shared" si="43"/>
        <v>0</v>
      </c>
      <c r="Q144" s="411">
        <f t="shared" si="44"/>
        <v>0</v>
      </c>
      <c r="R144" s="409">
        <f t="shared" si="45"/>
        <v>0</v>
      </c>
      <c r="S144" s="410">
        <f t="shared" si="46"/>
        <v>0</v>
      </c>
      <c r="T144" s="74">
        <f t="shared" si="47"/>
        <v>0</v>
      </c>
      <c r="U144" s="92">
        <f t="shared" si="48"/>
        <v>0</v>
      </c>
      <c r="V144" s="76">
        <f t="shared" si="49"/>
        <v>0</v>
      </c>
      <c r="W144" s="77">
        <f t="shared" si="57"/>
        <v>0</v>
      </c>
      <c r="X144" s="93">
        <f t="shared" si="50"/>
        <v>0</v>
      </c>
      <c r="Y144" s="79">
        <f t="shared" si="51"/>
        <v>0</v>
      </c>
      <c r="Z144" s="80">
        <f t="shared" si="52"/>
        <v>0</v>
      </c>
      <c r="AA144" s="94">
        <f t="shared" si="53"/>
        <v>0</v>
      </c>
      <c r="AB144" s="82">
        <f t="shared" si="54"/>
        <v>0</v>
      </c>
      <c r="AC144" s="237">
        <f t="shared" si="55"/>
        <v>0</v>
      </c>
      <c r="AD144" s="239">
        <f t="shared" si="58"/>
        <v>0</v>
      </c>
      <c r="AE144" s="87"/>
      <c r="AF144" s="60"/>
      <c r="AG144" s="99"/>
      <c r="AH144" s="236">
        <f t="shared" si="56"/>
        <v>0</v>
      </c>
      <c r="AI144" s="97">
        <v>139</v>
      </c>
    </row>
    <row r="145" spans="1:35" hidden="1" x14ac:dyDescent="0.35">
      <c r="A145" s="258"/>
      <c r="B145" s="87">
        <v>140</v>
      </c>
      <c r="C145" s="100">
        <f>VLOOKUP(B:B,'Start List Youth'!C:F,2,FALSE)</f>
        <v>0</v>
      </c>
      <c r="D145" s="127">
        <f>VLOOKUP(B:B,'Start List Youth'!C:F,4,FALSE)</f>
        <v>0</v>
      </c>
      <c r="E145" s="88"/>
      <c r="F145" s="89"/>
      <c r="G145" s="416"/>
      <c r="H145" s="90"/>
      <c r="I145" s="89"/>
      <c r="J145" s="89"/>
      <c r="K145" s="88"/>
      <c r="L145" s="89"/>
      <c r="M145" s="91"/>
      <c r="N145" s="408">
        <f t="shared" si="41"/>
        <v>0</v>
      </c>
      <c r="O145" s="409">
        <f t="shared" si="42"/>
        <v>0</v>
      </c>
      <c r="P145" s="410">
        <f t="shared" si="43"/>
        <v>0</v>
      </c>
      <c r="Q145" s="411">
        <f t="shared" si="44"/>
        <v>0</v>
      </c>
      <c r="R145" s="409">
        <f t="shared" si="45"/>
        <v>0</v>
      </c>
      <c r="S145" s="410">
        <f t="shared" si="46"/>
        <v>0</v>
      </c>
      <c r="T145" s="74">
        <f t="shared" si="47"/>
        <v>0</v>
      </c>
      <c r="U145" s="92">
        <f t="shared" si="48"/>
        <v>0</v>
      </c>
      <c r="V145" s="76">
        <f t="shared" si="49"/>
        <v>0</v>
      </c>
      <c r="W145" s="77">
        <f t="shared" si="57"/>
        <v>0</v>
      </c>
      <c r="X145" s="93">
        <f t="shared" si="50"/>
        <v>0</v>
      </c>
      <c r="Y145" s="79">
        <f t="shared" si="51"/>
        <v>0</v>
      </c>
      <c r="Z145" s="80">
        <f t="shared" si="52"/>
        <v>0</v>
      </c>
      <c r="AA145" s="94">
        <f t="shared" si="53"/>
        <v>0</v>
      </c>
      <c r="AB145" s="82">
        <f t="shared" si="54"/>
        <v>0</v>
      </c>
      <c r="AC145" s="237">
        <f t="shared" si="55"/>
        <v>0</v>
      </c>
      <c r="AD145" s="239">
        <f t="shared" si="58"/>
        <v>0</v>
      </c>
      <c r="AE145" s="87"/>
      <c r="AF145" s="60"/>
      <c r="AG145" s="99"/>
      <c r="AH145" s="236">
        <f t="shared" si="56"/>
        <v>0</v>
      </c>
      <c r="AI145" s="97">
        <v>140</v>
      </c>
    </row>
    <row r="146" spans="1:35" hidden="1" x14ac:dyDescent="0.35">
      <c r="A146" s="258"/>
      <c r="B146" s="87">
        <v>141</v>
      </c>
      <c r="C146" s="100">
        <f>VLOOKUP(B:B,'Start List Youth'!C:F,2,FALSE)</f>
        <v>0</v>
      </c>
      <c r="D146" s="127">
        <f>VLOOKUP(B:B,'Start List Youth'!C:F,4,FALSE)</f>
        <v>0</v>
      </c>
      <c r="E146" s="88"/>
      <c r="F146" s="89"/>
      <c r="G146" s="416"/>
      <c r="H146" s="90"/>
      <c r="I146" s="89"/>
      <c r="J146" s="89"/>
      <c r="K146" s="88"/>
      <c r="L146" s="89"/>
      <c r="M146" s="91"/>
      <c r="N146" s="408">
        <f t="shared" si="41"/>
        <v>0</v>
      </c>
      <c r="O146" s="409">
        <f t="shared" si="42"/>
        <v>0</v>
      </c>
      <c r="P146" s="410">
        <f t="shared" si="43"/>
        <v>0</v>
      </c>
      <c r="Q146" s="411">
        <f t="shared" si="44"/>
        <v>0</v>
      </c>
      <c r="R146" s="409">
        <f t="shared" si="45"/>
        <v>0</v>
      </c>
      <c r="S146" s="410">
        <f t="shared" si="46"/>
        <v>0</v>
      </c>
      <c r="T146" s="74">
        <f t="shared" si="47"/>
        <v>0</v>
      </c>
      <c r="U146" s="92">
        <f t="shared" si="48"/>
        <v>0</v>
      </c>
      <c r="V146" s="76">
        <f t="shared" si="49"/>
        <v>0</v>
      </c>
      <c r="W146" s="77">
        <f t="shared" si="57"/>
        <v>0</v>
      </c>
      <c r="X146" s="93">
        <f t="shared" si="50"/>
        <v>0</v>
      </c>
      <c r="Y146" s="79">
        <f t="shared" si="51"/>
        <v>0</v>
      </c>
      <c r="Z146" s="80">
        <f t="shared" si="52"/>
        <v>0</v>
      </c>
      <c r="AA146" s="94">
        <f t="shared" si="53"/>
        <v>0</v>
      </c>
      <c r="AB146" s="82">
        <f t="shared" si="54"/>
        <v>0</v>
      </c>
      <c r="AC146" s="237">
        <f t="shared" si="55"/>
        <v>0</v>
      </c>
      <c r="AD146" s="239">
        <f t="shared" si="58"/>
        <v>0</v>
      </c>
      <c r="AE146" s="87"/>
      <c r="AF146" s="60"/>
      <c r="AG146" s="99"/>
      <c r="AH146" s="236">
        <f t="shared" si="56"/>
        <v>0</v>
      </c>
      <c r="AI146" s="97">
        <v>141</v>
      </c>
    </row>
    <row r="147" spans="1:35" hidden="1" x14ac:dyDescent="0.35">
      <c r="A147" s="258"/>
      <c r="B147" s="87">
        <v>142</v>
      </c>
      <c r="C147" s="100">
        <f>VLOOKUP(B:B,'Start List Youth'!C:F,2,FALSE)</f>
        <v>0</v>
      </c>
      <c r="D147" s="127">
        <f>VLOOKUP(B:B,'Start List Youth'!C:F,4,FALSE)</f>
        <v>0</v>
      </c>
      <c r="E147" s="88"/>
      <c r="F147" s="89"/>
      <c r="G147" s="416"/>
      <c r="H147" s="90"/>
      <c r="I147" s="89"/>
      <c r="J147" s="89"/>
      <c r="K147" s="88"/>
      <c r="L147" s="89"/>
      <c r="M147" s="91"/>
      <c r="N147" s="408">
        <f t="shared" si="41"/>
        <v>0</v>
      </c>
      <c r="O147" s="409">
        <f t="shared" si="42"/>
        <v>0</v>
      </c>
      <c r="P147" s="410">
        <f t="shared" si="43"/>
        <v>0</v>
      </c>
      <c r="Q147" s="411">
        <f t="shared" si="44"/>
        <v>0</v>
      </c>
      <c r="R147" s="409">
        <f t="shared" si="45"/>
        <v>0</v>
      </c>
      <c r="S147" s="410">
        <f t="shared" si="46"/>
        <v>0</v>
      </c>
      <c r="T147" s="74">
        <f t="shared" si="47"/>
        <v>0</v>
      </c>
      <c r="U147" s="92">
        <f t="shared" si="48"/>
        <v>0</v>
      </c>
      <c r="V147" s="76">
        <f t="shared" si="49"/>
        <v>0</v>
      </c>
      <c r="W147" s="77">
        <f t="shared" si="57"/>
        <v>0</v>
      </c>
      <c r="X147" s="93">
        <f t="shared" si="50"/>
        <v>0</v>
      </c>
      <c r="Y147" s="79">
        <f t="shared" si="51"/>
        <v>0</v>
      </c>
      <c r="Z147" s="80">
        <f t="shared" si="52"/>
        <v>0</v>
      </c>
      <c r="AA147" s="94">
        <f t="shared" si="53"/>
        <v>0</v>
      </c>
      <c r="AB147" s="82">
        <f t="shared" si="54"/>
        <v>0</v>
      </c>
      <c r="AC147" s="237">
        <f t="shared" si="55"/>
        <v>0</v>
      </c>
      <c r="AD147" s="239">
        <f t="shared" si="58"/>
        <v>0</v>
      </c>
      <c r="AE147" s="87"/>
      <c r="AF147" s="60"/>
      <c r="AG147" s="99"/>
      <c r="AH147" s="236">
        <f t="shared" si="56"/>
        <v>0</v>
      </c>
      <c r="AI147" s="97">
        <v>142</v>
      </c>
    </row>
    <row r="148" spans="1:35" hidden="1" x14ac:dyDescent="0.35">
      <c r="A148" s="258"/>
      <c r="B148" s="87">
        <v>143</v>
      </c>
      <c r="C148" s="100">
        <f>VLOOKUP(B:B,'Start List Youth'!C:F,2,FALSE)</f>
        <v>0</v>
      </c>
      <c r="D148" s="127">
        <f>VLOOKUP(B:B,'Start List Youth'!C:F,4,FALSE)</f>
        <v>0</v>
      </c>
      <c r="E148" s="88"/>
      <c r="F148" s="89"/>
      <c r="G148" s="416"/>
      <c r="H148" s="90"/>
      <c r="I148" s="89"/>
      <c r="J148" s="89"/>
      <c r="K148" s="88"/>
      <c r="L148" s="89"/>
      <c r="M148" s="91"/>
      <c r="N148" s="408">
        <f t="shared" si="41"/>
        <v>0</v>
      </c>
      <c r="O148" s="409">
        <f t="shared" si="42"/>
        <v>0</v>
      </c>
      <c r="P148" s="410">
        <f t="shared" si="43"/>
        <v>0</v>
      </c>
      <c r="Q148" s="411">
        <f t="shared" si="44"/>
        <v>0</v>
      </c>
      <c r="R148" s="409">
        <f t="shared" si="45"/>
        <v>0</v>
      </c>
      <c r="S148" s="410">
        <f t="shared" si="46"/>
        <v>0</v>
      </c>
      <c r="T148" s="74">
        <f t="shared" si="47"/>
        <v>0</v>
      </c>
      <c r="U148" s="92">
        <f t="shared" si="48"/>
        <v>0</v>
      </c>
      <c r="V148" s="76">
        <f t="shared" si="49"/>
        <v>0</v>
      </c>
      <c r="W148" s="77">
        <f t="shared" si="57"/>
        <v>0</v>
      </c>
      <c r="X148" s="93">
        <f t="shared" si="50"/>
        <v>0</v>
      </c>
      <c r="Y148" s="79">
        <f t="shared" si="51"/>
        <v>0</v>
      </c>
      <c r="Z148" s="80">
        <f t="shared" si="52"/>
        <v>0</v>
      </c>
      <c r="AA148" s="94">
        <f t="shared" si="53"/>
        <v>0</v>
      </c>
      <c r="AB148" s="82">
        <f t="shared" si="54"/>
        <v>0</v>
      </c>
      <c r="AC148" s="237">
        <f t="shared" si="55"/>
        <v>0</v>
      </c>
      <c r="AD148" s="239">
        <f t="shared" si="58"/>
        <v>0</v>
      </c>
      <c r="AE148" s="87"/>
      <c r="AF148" s="60"/>
      <c r="AG148" s="99"/>
      <c r="AH148" s="236">
        <f t="shared" si="56"/>
        <v>0</v>
      </c>
      <c r="AI148" s="97">
        <v>143</v>
      </c>
    </row>
    <row r="149" spans="1:35" hidden="1" x14ac:dyDescent="0.35">
      <c r="A149" s="258"/>
      <c r="B149" s="87">
        <v>144</v>
      </c>
      <c r="C149" s="100">
        <f>VLOOKUP(B:B,'Start List Youth'!C:F,2,FALSE)</f>
        <v>0</v>
      </c>
      <c r="D149" s="127">
        <f>VLOOKUP(B:B,'Start List Youth'!C:F,4,FALSE)</f>
        <v>0</v>
      </c>
      <c r="E149" s="88"/>
      <c r="F149" s="89"/>
      <c r="G149" s="416"/>
      <c r="H149" s="90"/>
      <c r="I149" s="89"/>
      <c r="J149" s="89"/>
      <c r="K149" s="88"/>
      <c r="L149" s="89"/>
      <c r="M149" s="91"/>
      <c r="N149" s="408">
        <f t="shared" si="41"/>
        <v>0</v>
      </c>
      <c r="O149" s="409">
        <f t="shared" si="42"/>
        <v>0</v>
      </c>
      <c r="P149" s="410">
        <f t="shared" si="43"/>
        <v>0</v>
      </c>
      <c r="Q149" s="411">
        <f t="shared" si="44"/>
        <v>0</v>
      </c>
      <c r="R149" s="409">
        <f t="shared" si="45"/>
        <v>0</v>
      </c>
      <c r="S149" s="410">
        <f t="shared" si="46"/>
        <v>0</v>
      </c>
      <c r="T149" s="74">
        <f t="shared" si="47"/>
        <v>0</v>
      </c>
      <c r="U149" s="92">
        <f t="shared" si="48"/>
        <v>0</v>
      </c>
      <c r="V149" s="76">
        <f t="shared" si="49"/>
        <v>0</v>
      </c>
      <c r="W149" s="77">
        <f t="shared" si="57"/>
        <v>0</v>
      </c>
      <c r="X149" s="93">
        <f t="shared" si="50"/>
        <v>0</v>
      </c>
      <c r="Y149" s="79">
        <f t="shared" si="51"/>
        <v>0</v>
      </c>
      <c r="Z149" s="80">
        <f t="shared" si="52"/>
        <v>0</v>
      </c>
      <c r="AA149" s="94">
        <f t="shared" si="53"/>
        <v>0</v>
      </c>
      <c r="AB149" s="82">
        <f t="shared" si="54"/>
        <v>0</v>
      </c>
      <c r="AC149" s="237">
        <f t="shared" si="55"/>
        <v>0</v>
      </c>
      <c r="AD149" s="239">
        <f t="shared" si="58"/>
        <v>0</v>
      </c>
      <c r="AE149" s="87"/>
      <c r="AF149" s="60"/>
      <c r="AG149" s="99"/>
      <c r="AH149" s="236">
        <f t="shared" si="56"/>
        <v>0</v>
      </c>
      <c r="AI149" s="97">
        <v>144</v>
      </c>
    </row>
    <row r="150" spans="1:35" hidden="1" x14ac:dyDescent="0.35">
      <c r="A150" s="258"/>
      <c r="B150" s="87">
        <v>145</v>
      </c>
      <c r="C150" s="100">
        <f>VLOOKUP(B:B,'Start List Youth'!C:F,2,FALSE)</f>
        <v>0</v>
      </c>
      <c r="D150" s="127">
        <f>VLOOKUP(B:B,'Start List Youth'!C:F,4,FALSE)</f>
        <v>0</v>
      </c>
      <c r="E150" s="88"/>
      <c r="F150" s="89"/>
      <c r="G150" s="416"/>
      <c r="H150" s="90"/>
      <c r="I150" s="89"/>
      <c r="J150" s="89"/>
      <c r="K150" s="88"/>
      <c r="L150" s="89"/>
      <c r="M150" s="91"/>
      <c r="N150" s="408">
        <f t="shared" si="41"/>
        <v>0</v>
      </c>
      <c r="O150" s="409">
        <f t="shared" si="42"/>
        <v>0</v>
      </c>
      <c r="P150" s="410">
        <f t="shared" si="43"/>
        <v>0</v>
      </c>
      <c r="Q150" s="411">
        <f t="shared" si="44"/>
        <v>0</v>
      </c>
      <c r="R150" s="409">
        <f t="shared" si="45"/>
        <v>0</v>
      </c>
      <c r="S150" s="410">
        <f t="shared" si="46"/>
        <v>0</v>
      </c>
      <c r="T150" s="74">
        <f t="shared" si="47"/>
        <v>0</v>
      </c>
      <c r="U150" s="92">
        <f t="shared" si="48"/>
        <v>0</v>
      </c>
      <c r="V150" s="76">
        <f t="shared" si="49"/>
        <v>0</v>
      </c>
      <c r="W150" s="77">
        <f t="shared" si="57"/>
        <v>0</v>
      </c>
      <c r="X150" s="93">
        <f t="shared" si="50"/>
        <v>0</v>
      </c>
      <c r="Y150" s="79">
        <f t="shared" si="51"/>
        <v>0</v>
      </c>
      <c r="Z150" s="80">
        <f t="shared" si="52"/>
        <v>0</v>
      </c>
      <c r="AA150" s="94">
        <f t="shared" si="53"/>
        <v>0</v>
      </c>
      <c r="AB150" s="82">
        <f t="shared" si="54"/>
        <v>0</v>
      </c>
      <c r="AC150" s="237">
        <f t="shared" si="55"/>
        <v>0</v>
      </c>
      <c r="AD150" s="239">
        <f t="shared" si="58"/>
        <v>0</v>
      </c>
      <c r="AE150" s="87"/>
      <c r="AF150" s="60"/>
      <c r="AG150" s="99"/>
      <c r="AH150" s="236">
        <f t="shared" si="56"/>
        <v>0</v>
      </c>
      <c r="AI150" s="97">
        <v>145</v>
      </c>
    </row>
    <row r="151" spans="1:35" hidden="1" x14ac:dyDescent="0.35">
      <c r="A151" s="258"/>
      <c r="B151" s="87">
        <v>146</v>
      </c>
      <c r="C151" s="100">
        <f>VLOOKUP(B:B,'Start List Youth'!C:F,2,FALSE)</f>
        <v>0</v>
      </c>
      <c r="D151" s="127">
        <f>VLOOKUP(B:B,'Start List Youth'!C:F,4,FALSE)</f>
        <v>0</v>
      </c>
      <c r="E151" s="88"/>
      <c r="F151" s="89"/>
      <c r="G151" s="416"/>
      <c r="H151" s="90"/>
      <c r="I151" s="89"/>
      <c r="J151" s="89"/>
      <c r="K151" s="88"/>
      <c r="L151" s="89"/>
      <c r="M151" s="91"/>
      <c r="N151" s="408">
        <f t="shared" si="41"/>
        <v>0</v>
      </c>
      <c r="O151" s="409">
        <f t="shared" si="42"/>
        <v>0</v>
      </c>
      <c r="P151" s="410">
        <f t="shared" si="43"/>
        <v>0</v>
      </c>
      <c r="Q151" s="411">
        <f t="shared" si="44"/>
        <v>0</v>
      </c>
      <c r="R151" s="409">
        <f t="shared" si="45"/>
        <v>0</v>
      </c>
      <c r="S151" s="410">
        <f t="shared" si="46"/>
        <v>0</v>
      </c>
      <c r="T151" s="74">
        <f t="shared" si="47"/>
        <v>0</v>
      </c>
      <c r="U151" s="92">
        <f t="shared" si="48"/>
        <v>0</v>
      </c>
      <c r="V151" s="76">
        <f t="shared" si="49"/>
        <v>0</v>
      </c>
      <c r="W151" s="77">
        <f t="shared" si="57"/>
        <v>0</v>
      </c>
      <c r="X151" s="93">
        <f t="shared" si="50"/>
        <v>0</v>
      </c>
      <c r="Y151" s="79">
        <f t="shared" si="51"/>
        <v>0</v>
      </c>
      <c r="Z151" s="80">
        <f t="shared" si="52"/>
        <v>0</v>
      </c>
      <c r="AA151" s="94">
        <f t="shared" si="53"/>
        <v>0</v>
      </c>
      <c r="AB151" s="82">
        <f t="shared" si="54"/>
        <v>0</v>
      </c>
      <c r="AC151" s="237">
        <f t="shared" si="55"/>
        <v>0</v>
      </c>
      <c r="AD151" s="239">
        <f t="shared" si="58"/>
        <v>0</v>
      </c>
      <c r="AE151" s="87"/>
      <c r="AF151" s="60"/>
      <c r="AG151" s="99"/>
      <c r="AH151" s="236">
        <f t="shared" si="56"/>
        <v>0</v>
      </c>
      <c r="AI151" s="97">
        <v>146</v>
      </c>
    </row>
    <row r="152" spans="1:35" hidden="1" x14ac:dyDescent="0.35">
      <c r="A152" s="258"/>
      <c r="B152" s="87">
        <v>147</v>
      </c>
      <c r="C152" s="100">
        <f>VLOOKUP(B:B,'Start List Youth'!C:F,2,FALSE)</f>
        <v>0</v>
      </c>
      <c r="D152" s="127">
        <f>VLOOKUP(B:B,'Start List Youth'!C:F,4,FALSE)</f>
        <v>0</v>
      </c>
      <c r="E152" s="88"/>
      <c r="F152" s="89"/>
      <c r="G152" s="416"/>
      <c r="H152" s="90"/>
      <c r="I152" s="89"/>
      <c r="J152" s="89"/>
      <c r="K152" s="88"/>
      <c r="L152" s="89"/>
      <c r="M152" s="91"/>
      <c r="N152" s="408">
        <f t="shared" si="41"/>
        <v>0</v>
      </c>
      <c r="O152" s="409">
        <f t="shared" si="42"/>
        <v>0</v>
      </c>
      <c r="P152" s="410">
        <f t="shared" si="43"/>
        <v>0</v>
      </c>
      <c r="Q152" s="411">
        <f t="shared" si="44"/>
        <v>0</v>
      </c>
      <c r="R152" s="409">
        <f t="shared" si="45"/>
        <v>0</v>
      </c>
      <c r="S152" s="410">
        <f t="shared" si="46"/>
        <v>0</v>
      </c>
      <c r="T152" s="74">
        <f t="shared" si="47"/>
        <v>0</v>
      </c>
      <c r="U152" s="92">
        <f t="shared" si="48"/>
        <v>0</v>
      </c>
      <c r="V152" s="76">
        <f t="shared" si="49"/>
        <v>0</v>
      </c>
      <c r="W152" s="77">
        <f t="shared" si="57"/>
        <v>0</v>
      </c>
      <c r="X152" s="93">
        <f t="shared" si="50"/>
        <v>0</v>
      </c>
      <c r="Y152" s="79">
        <f t="shared" si="51"/>
        <v>0</v>
      </c>
      <c r="Z152" s="80">
        <f t="shared" si="52"/>
        <v>0</v>
      </c>
      <c r="AA152" s="94">
        <f t="shared" si="53"/>
        <v>0</v>
      </c>
      <c r="AB152" s="82">
        <f t="shared" si="54"/>
        <v>0</v>
      </c>
      <c r="AC152" s="237">
        <f t="shared" si="55"/>
        <v>0</v>
      </c>
      <c r="AD152" s="239">
        <f t="shared" si="58"/>
        <v>0</v>
      </c>
      <c r="AE152" s="87"/>
      <c r="AF152" s="60"/>
      <c r="AG152" s="99"/>
      <c r="AH152" s="236">
        <f t="shared" si="56"/>
        <v>0</v>
      </c>
      <c r="AI152" s="97">
        <v>147</v>
      </c>
    </row>
    <row r="153" spans="1:35" hidden="1" x14ac:dyDescent="0.35">
      <c r="A153" s="258"/>
      <c r="B153" s="87">
        <v>148</v>
      </c>
      <c r="C153" s="100">
        <f>VLOOKUP(B:B,'Start List Youth'!C:F,2,FALSE)</f>
        <v>0</v>
      </c>
      <c r="D153" s="127">
        <f>VLOOKUP(B:B,'Start List Youth'!C:F,4,FALSE)</f>
        <v>0</v>
      </c>
      <c r="E153" s="88"/>
      <c r="F153" s="89"/>
      <c r="G153" s="416"/>
      <c r="H153" s="90"/>
      <c r="I153" s="89"/>
      <c r="J153" s="89"/>
      <c r="K153" s="88"/>
      <c r="L153" s="89"/>
      <c r="M153" s="91"/>
      <c r="N153" s="408">
        <f t="shared" si="41"/>
        <v>0</v>
      </c>
      <c r="O153" s="409">
        <f t="shared" si="42"/>
        <v>0</v>
      </c>
      <c r="P153" s="410">
        <f t="shared" si="43"/>
        <v>0</v>
      </c>
      <c r="Q153" s="411">
        <f t="shared" si="44"/>
        <v>0</v>
      </c>
      <c r="R153" s="409">
        <f t="shared" si="45"/>
        <v>0</v>
      </c>
      <c r="S153" s="410">
        <f t="shared" si="46"/>
        <v>0</v>
      </c>
      <c r="T153" s="74">
        <f t="shared" si="47"/>
        <v>0</v>
      </c>
      <c r="U153" s="92">
        <f t="shared" si="48"/>
        <v>0</v>
      </c>
      <c r="V153" s="76">
        <f t="shared" si="49"/>
        <v>0</v>
      </c>
      <c r="W153" s="77">
        <f t="shared" si="57"/>
        <v>0</v>
      </c>
      <c r="X153" s="93">
        <f t="shared" si="50"/>
        <v>0</v>
      </c>
      <c r="Y153" s="79">
        <f t="shared" si="51"/>
        <v>0</v>
      </c>
      <c r="Z153" s="80">
        <f t="shared" si="52"/>
        <v>0</v>
      </c>
      <c r="AA153" s="94">
        <f t="shared" si="53"/>
        <v>0</v>
      </c>
      <c r="AB153" s="82">
        <f t="shared" si="54"/>
        <v>0</v>
      </c>
      <c r="AC153" s="237">
        <f t="shared" si="55"/>
        <v>0</v>
      </c>
      <c r="AD153" s="239">
        <f t="shared" si="58"/>
        <v>0</v>
      </c>
      <c r="AE153" s="87"/>
      <c r="AF153" s="60"/>
      <c r="AG153" s="99"/>
      <c r="AH153" s="236">
        <f t="shared" si="56"/>
        <v>0</v>
      </c>
      <c r="AI153" s="97">
        <v>148</v>
      </c>
    </row>
    <row r="154" spans="1:35" hidden="1" x14ac:dyDescent="0.35">
      <c r="A154" s="258"/>
      <c r="B154" s="87">
        <v>149</v>
      </c>
      <c r="C154" s="100">
        <f>VLOOKUP(B:B,'Start List Youth'!C:F,2,FALSE)</f>
        <v>0</v>
      </c>
      <c r="D154" s="127">
        <f>VLOOKUP(B:B,'Start List Youth'!C:F,4,FALSE)</f>
        <v>0</v>
      </c>
      <c r="E154" s="88"/>
      <c r="F154" s="89"/>
      <c r="G154" s="416"/>
      <c r="H154" s="90"/>
      <c r="I154" s="89"/>
      <c r="J154" s="89"/>
      <c r="K154" s="88"/>
      <c r="L154" s="89"/>
      <c r="M154" s="91"/>
      <c r="N154" s="408">
        <f t="shared" si="41"/>
        <v>0</v>
      </c>
      <c r="O154" s="409">
        <f t="shared" si="42"/>
        <v>0</v>
      </c>
      <c r="P154" s="410">
        <f t="shared" si="43"/>
        <v>0</v>
      </c>
      <c r="Q154" s="411">
        <f t="shared" si="44"/>
        <v>0</v>
      </c>
      <c r="R154" s="409">
        <f t="shared" si="45"/>
        <v>0</v>
      </c>
      <c r="S154" s="410">
        <f t="shared" si="46"/>
        <v>0</v>
      </c>
      <c r="T154" s="74">
        <f t="shared" si="47"/>
        <v>0</v>
      </c>
      <c r="U154" s="92">
        <f t="shared" si="48"/>
        <v>0</v>
      </c>
      <c r="V154" s="76">
        <f t="shared" si="49"/>
        <v>0</v>
      </c>
      <c r="W154" s="77">
        <f t="shared" si="57"/>
        <v>0</v>
      </c>
      <c r="X154" s="93">
        <f t="shared" si="50"/>
        <v>0</v>
      </c>
      <c r="Y154" s="79">
        <f t="shared" si="51"/>
        <v>0</v>
      </c>
      <c r="Z154" s="80">
        <f t="shared" si="52"/>
        <v>0</v>
      </c>
      <c r="AA154" s="94">
        <f t="shared" si="53"/>
        <v>0</v>
      </c>
      <c r="AB154" s="82">
        <f t="shared" si="54"/>
        <v>0</v>
      </c>
      <c r="AC154" s="237">
        <f t="shared" si="55"/>
        <v>0</v>
      </c>
      <c r="AD154" s="239">
        <f t="shared" si="58"/>
        <v>0</v>
      </c>
      <c r="AE154" s="87"/>
      <c r="AF154" s="60"/>
      <c r="AG154" s="99"/>
      <c r="AH154" s="236">
        <f t="shared" si="56"/>
        <v>0</v>
      </c>
      <c r="AI154" s="97">
        <v>149</v>
      </c>
    </row>
  </sheetData>
  <sheetProtection algorithmName="SHA-512" hashValue="E1XSr1vLrjNKJ0W8n4qZp3dDkBTkP2H6jGirPMV8q2p2z0748mDRwOnte8Czt5Y/26eORjmYWweEEZm66sR11A==" saltValue="bvWVFZ9osm/zSKeIxUpVHQ==" spinCount="100000" sheet="1" objects="1" scenarios="1"/>
  <autoFilter ref="B3:AI154" xr:uid="{6DACEC77-8773-4557-AFFD-4A2845CC6C08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6">
    <mergeCell ref="B1:G1"/>
    <mergeCell ref="A4:A5"/>
    <mergeCell ref="B4:B5"/>
    <mergeCell ref="C4:C5"/>
    <mergeCell ref="D4:D5"/>
    <mergeCell ref="E3:S3"/>
    <mergeCell ref="E4:G4"/>
    <mergeCell ref="H4:J4"/>
    <mergeCell ref="K4:M4"/>
    <mergeCell ref="N4:P4"/>
    <mergeCell ref="Q4:S4"/>
    <mergeCell ref="AE4:AG4"/>
    <mergeCell ref="AC4:AD4"/>
    <mergeCell ref="T4:V4"/>
    <mergeCell ref="W4:Y4"/>
    <mergeCell ref="Z4:AB4"/>
  </mergeCells>
  <conditionalFormatting sqref="C6:D154">
    <cfRule type="expression" dxfId="5" priority="1">
      <formula>$H6="x"</formula>
    </cfRule>
  </conditionalFormatting>
  <pageMargins left="0.25" right="0.25" top="0.75" bottom="0.75" header="0.3" footer="0.3"/>
  <pageSetup paperSize="9" scale="3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B5EE-355F-472A-BB8C-257517C65364}">
  <sheetPr codeName="Sheet11">
    <tabColor rgb="FFFFC000"/>
    <pageSetUpPr fitToPage="1"/>
  </sheetPr>
  <dimension ref="A1:AZ154"/>
  <sheetViews>
    <sheetView zoomScale="85" zoomScaleNormal="85"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T1" sqref="I1:T1"/>
    </sheetView>
  </sheetViews>
  <sheetFormatPr baseColWidth="10" defaultColWidth="11.54296875" defaultRowHeight="14" x14ac:dyDescent="0.3"/>
  <cols>
    <col min="1" max="1" width="6.7265625" style="26" customWidth="1"/>
    <col min="2" max="2" width="6.7265625" style="1" customWidth="1"/>
    <col min="3" max="3" width="22.7265625" style="2" customWidth="1"/>
    <col min="4" max="4" width="7.1796875" style="2" customWidth="1"/>
    <col min="5" max="5" width="9.26953125" style="4" customWidth="1"/>
    <col min="6" max="6" width="10.26953125" style="4" customWidth="1"/>
    <col min="7" max="7" width="9.26953125" style="4" customWidth="1"/>
    <col min="8" max="8" width="10.26953125" style="4" customWidth="1"/>
    <col min="9" max="9" width="9.26953125" style="4" customWidth="1"/>
    <col min="10" max="10" width="10.26953125" style="4" customWidth="1"/>
    <col min="11" max="11" width="9.26953125" style="323" customWidth="1"/>
    <col min="12" max="12" width="10.26953125" style="323" customWidth="1"/>
    <col min="13" max="13" width="9.26953125" style="323" customWidth="1"/>
    <col min="14" max="14" width="10.26953125" style="323" customWidth="1"/>
    <col min="15" max="20" width="7.54296875" style="325" customWidth="1"/>
    <col min="21" max="21" width="23.54296875" style="5" customWidth="1"/>
    <col min="22" max="22" width="11.54296875" style="2" customWidth="1"/>
    <col min="23" max="16384" width="11.54296875" style="2"/>
  </cols>
  <sheetData>
    <row r="1" spans="1:52" s="146" customFormat="1" ht="20" x14ac:dyDescent="0.4">
      <c r="A1" s="135"/>
      <c r="B1" s="478" t="s">
        <v>314</v>
      </c>
      <c r="C1" s="478"/>
      <c r="D1" s="478"/>
      <c r="E1" s="478"/>
      <c r="F1" s="478"/>
      <c r="G1" s="478"/>
      <c r="H1" s="478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  <c r="T1" s="745"/>
      <c r="U1" s="147"/>
      <c r="V1" s="148"/>
    </row>
    <row r="2" spans="1:52" ht="14.5" thickBot="1" x14ac:dyDescent="0.35">
      <c r="A2" s="117"/>
      <c r="C2" s="733"/>
      <c r="O2" s="323"/>
      <c r="P2" s="323"/>
      <c r="Q2" s="323"/>
      <c r="R2" s="323"/>
      <c r="S2" s="323"/>
      <c r="T2" s="323"/>
      <c r="U2" s="334"/>
      <c r="V2" s="4"/>
    </row>
    <row r="3" spans="1:52" ht="18.5" thickBot="1" x14ac:dyDescent="0.35">
      <c r="E3" s="912" t="s">
        <v>99</v>
      </c>
      <c r="F3" s="913"/>
      <c r="G3" s="913"/>
      <c r="H3" s="913"/>
      <c r="I3" s="913"/>
      <c r="J3" s="913"/>
      <c r="K3" s="913"/>
      <c r="L3" s="913"/>
      <c r="M3" s="913"/>
      <c r="N3" s="913"/>
      <c r="O3" s="324"/>
      <c r="P3" s="324"/>
      <c r="Q3" s="324"/>
      <c r="R3" s="324"/>
      <c r="S3" s="324"/>
      <c r="T3" s="324"/>
      <c r="U3" s="150"/>
    </row>
    <row r="4" spans="1:52" s="3" customFormat="1" ht="14.5" customHeight="1" thickBot="1" x14ac:dyDescent="0.4">
      <c r="A4" s="809" t="s">
        <v>0</v>
      </c>
      <c r="B4" s="816" t="s">
        <v>10</v>
      </c>
      <c r="C4" s="807" t="s">
        <v>1</v>
      </c>
      <c r="D4" s="765" t="s">
        <v>2</v>
      </c>
      <c r="E4" s="886" t="s">
        <v>63</v>
      </c>
      <c r="F4" s="914"/>
      <c r="G4" s="886" t="s">
        <v>64</v>
      </c>
      <c r="H4" s="914"/>
      <c r="I4" s="886" t="s">
        <v>65</v>
      </c>
      <c r="J4" s="914"/>
      <c r="K4" s="886" t="s">
        <v>292</v>
      </c>
      <c r="L4" s="914"/>
      <c r="M4" s="915" t="s">
        <v>106</v>
      </c>
      <c r="N4" s="916"/>
      <c r="O4" s="909" t="s">
        <v>139</v>
      </c>
      <c r="P4" s="910"/>
      <c r="Q4" s="911"/>
      <c r="R4" s="909" t="s">
        <v>138</v>
      </c>
      <c r="S4" s="910"/>
      <c r="T4" s="911"/>
      <c r="U4" s="276" t="s">
        <v>111</v>
      </c>
    </row>
    <row r="5" spans="1:52" s="3" customFormat="1" ht="17.25" customHeight="1" thickBot="1" x14ac:dyDescent="0.4">
      <c r="A5" s="810"/>
      <c r="B5" s="817"/>
      <c r="C5" s="808"/>
      <c r="D5" s="766"/>
      <c r="E5" s="278" t="s">
        <v>137</v>
      </c>
      <c r="F5" s="279" t="s">
        <v>138</v>
      </c>
      <c r="G5" s="278" t="s">
        <v>137</v>
      </c>
      <c r="H5" s="279" t="s">
        <v>138</v>
      </c>
      <c r="I5" s="278" t="s">
        <v>137</v>
      </c>
      <c r="J5" s="279" t="s">
        <v>138</v>
      </c>
      <c r="K5" s="505" t="s">
        <v>137</v>
      </c>
      <c r="L5" s="517" t="s">
        <v>138</v>
      </c>
      <c r="M5" s="280" t="s">
        <v>137</v>
      </c>
      <c r="N5" s="281" t="s">
        <v>138</v>
      </c>
      <c r="O5" s="326" t="s">
        <v>110</v>
      </c>
      <c r="P5" s="327" t="s">
        <v>109</v>
      </c>
      <c r="Q5" s="328" t="s">
        <v>108</v>
      </c>
      <c r="R5" s="326" t="s">
        <v>110</v>
      </c>
      <c r="S5" s="327" t="s">
        <v>109</v>
      </c>
      <c r="T5" s="328" t="s">
        <v>108</v>
      </c>
      <c r="U5" s="322">
        <v>10</v>
      </c>
      <c r="V5" s="337" t="s">
        <v>195</v>
      </c>
    </row>
    <row r="6" spans="1:52" ht="17.5" customHeight="1" x14ac:dyDescent="0.3">
      <c r="A6" s="259"/>
      <c r="B6" s="41">
        <v>1</v>
      </c>
      <c r="C6" s="156" t="str">
        <f>VLOOKUP(B:B,'Start List Youth'!C:F,2,FALSE)</f>
        <v>ENGLISH Abigail</v>
      </c>
      <c r="D6" s="491" t="str">
        <f>VLOOKUP(B:B,'Start List Youth'!C:F,4,FALSE)</f>
        <v>SVB</v>
      </c>
      <c r="E6" s="427">
        <v>75</v>
      </c>
      <c r="F6" s="339">
        <v>69</v>
      </c>
      <c r="G6" s="338">
        <v>67</v>
      </c>
      <c r="H6" s="339">
        <v>64</v>
      </c>
      <c r="I6" s="338">
        <v>67</v>
      </c>
      <c r="J6" s="339">
        <v>65</v>
      </c>
      <c r="K6" s="518">
        <v>69</v>
      </c>
      <c r="L6" s="519">
        <v>65</v>
      </c>
      <c r="M6" s="218">
        <f t="shared" ref="M6:M37" si="0">+(E6+G6+I6+K6)/4</f>
        <v>69.5</v>
      </c>
      <c r="N6" s="219">
        <f t="shared" ref="N6:N37" si="1">+(F6+H6+J6+L6)/4</f>
        <v>65.75</v>
      </c>
      <c r="O6" s="417">
        <f>MAX(E6,G6,I6,K6,M6)</f>
        <v>75</v>
      </c>
      <c r="P6" s="418">
        <f>MIN(E6,G6,I6,K6,M6)</f>
        <v>67</v>
      </c>
      <c r="Q6" s="419">
        <f>(SUM(E6,G6,I6,K6,M6)-O6-P6)/3</f>
        <v>68.5</v>
      </c>
      <c r="R6" s="420">
        <f>MAX(F6,H6,J6,L6,N6)</f>
        <v>69</v>
      </c>
      <c r="S6" s="418">
        <f>MIN(F6,H6,J6,L6,N6)</f>
        <v>64</v>
      </c>
      <c r="T6" s="421">
        <f>(SUM(F6,H6,J6,L6,N6)-R6-S6)/3</f>
        <v>65.25</v>
      </c>
      <c r="U6" s="335">
        <f>AVERAGE(Q6,T6)/$U$5</f>
        <v>6.6875</v>
      </c>
    </row>
    <row r="7" spans="1:52" x14ac:dyDescent="0.3">
      <c r="A7" s="258"/>
      <c r="B7" s="30">
        <v>2</v>
      </c>
      <c r="C7" s="100" t="str">
        <f>VLOOKUP(B:B,'Start List Youth'!C:F,2,FALSE)</f>
        <v>GROB Catalina</v>
      </c>
      <c r="D7" s="492" t="str">
        <f>VLOOKUP(B:B,'Start List Youth'!C:F,4,FALSE)</f>
        <v>FLOS</v>
      </c>
      <c r="E7" s="428">
        <v>77</v>
      </c>
      <c r="F7" s="29">
        <v>72</v>
      </c>
      <c r="G7" s="12">
        <v>65</v>
      </c>
      <c r="H7" s="29">
        <v>63</v>
      </c>
      <c r="I7" s="12">
        <v>68</v>
      </c>
      <c r="J7" s="29">
        <v>68</v>
      </c>
      <c r="K7" s="520">
        <v>70</v>
      </c>
      <c r="L7" s="521">
        <v>64</v>
      </c>
      <c r="M7" s="16">
        <f t="shared" si="0"/>
        <v>70</v>
      </c>
      <c r="N7" s="220">
        <f t="shared" si="1"/>
        <v>66.75</v>
      </c>
      <c r="O7" s="422">
        <f>MAX(E7,G7,I7,K7,M7)</f>
        <v>77</v>
      </c>
      <c r="P7" s="423">
        <f>MIN(E7,G7,I7,K7,M7)</f>
        <v>65</v>
      </c>
      <c r="Q7" s="424">
        <f>(SUM(E7,G7,I7,K7,M7)-O7-P7)/3</f>
        <v>69.333333333333329</v>
      </c>
      <c r="R7" s="425">
        <f>MAX(F7,H7,J7,L7,N7)</f>
        <v>72</v>
      </c>
      <c r="S7" s="423">
        <f>MIN(F7,H7,J7,L7,N7)</f>
        <v>63</v>
      </c>
      <c r="T7" s="426">
        <f>(SUM(F7,H7,J7,L7,N7)-R7-S7)/3</f>
        <v>66.25</v>
      </c>
      <c r="U7" s="336">
        <f>AVERAGE(Q7,T7)/$U$5</f>
        <v>6.7791666666666659</v>
      </c>
    </row>
    <row r="8" spans="1:52" s="11" customFormat="1" x14ac:dyDescent="0.3">
      <c r="A8" s="258"/>
      <c r="B8" s="30">
        <v>3</v>
      </c>
      <c r="C8" s="100" t="str">
        <f>VLOOKUP(B:B,'Start List Youth'!C:F,2,FALSE)</f>
        <v>KEELY Maja</v>
      </c>
      <c r="D8" s="492" t="str">
        <f>VLOOKUP(B:B,'Start List Youth'!C:F,4,FALSE)</f>
        <v>LNZ</v>
      </c>
      <c r="E8" s="428">
        <v>74</v>
      </c>
      <c r="F8" s="29">
        <v>70</v>
      </c>
      <c r="G8" s="12">
        <v>70</v>
      </c>
      <c r="H8" s="29">
        <v>72</v>
      </c>
      <c r="I8" s="12">
        <v>68</v>
      </c>
      <c r="J8" s="29">
        <v>68</v>
      </c>
      <c r="K8" s="520">
        <v>65</v>
      </c>
      <c r="L8" s="521">
        <v>67</v>
      </c>
      <c r="M8" s="16">
        <f t="shared" si="0"/>
        <v>69.25</v>
      </c>
      <c r="N8" s="220">
        <f t="shared" si="1"/>
        <v>69.25</v>
      </c>
      <c r="O8" s="422">
        <f t="shared" ref="O8:O71" si="2">MAX(E8,G8,I8,K8,M8)</f>
        <v>74</v>
      </c>
      <c r="P8" s="423">
        <f t="shared" ref="P8:P71" si="3">MIN(E8,G8,I8,K8,M8)</f>
        <v>65</v>
      </c>
      <c r="Q8" s="424">
        <f t="shared" ref="Q8:Q71" si="4">(SUM(E8,G8,I8,K8,M8)-O8-P8)/3</f>
        <v>69.083333333333329</v>
      </c>
      <c r="R8" s="425">
        <f t="shared" ref="R8:R37" si="5">MAX(F8,H8,J8,L8,N8)</f>
        <v>72</v>
      </c>
      <c r="S8" s="423">
        <f t="shared" ref="S8:S37" si="6">MIN(F8,H8,J8,L8,N8)</f>
        <v>67</v>
      </c>
      <c r="T8" s="426">
        <f t="shared" ref="T8:T71" si="7">(SUM(F8,H8,J8,L8,N8)-R8-S8)/3</f>
        <v>69.083333333333329</v>
      </c>
      <c r="U8" s="336">
        <f t="shared" ref="U8:U71" si="8">AVERAGE(Q8,T8)/$U$5</f>
        <v>6.9083333333333332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x14ac:dyDescent="0.3">
      <c r="A9" s="658" t="s">
        <v>297</v>
      </c>
      <c r="B9" s="681">
        <v>4</v>
      </c>
      <c r="C9" s="679" t="str">
        <f>VLOOKUP(B:B,'Start List Youth'!C:F,2,FALSE)</f>
        <v>NYDEGGER Mia</v>
      </c>
      <c r="D9" s="682" t="str">
        <f>VLOOKUP(B:B,'Start List Youth'!C:F,4,FALSE)</f>
        <v>ASB</v>
      </c>
      <c r="E9" s="683"/>
      <c r="F9" s="684"/>
      <c r="G9" s="685"/>
      <c r="H9" s="684"/>
      <c r="I9" s="685"/>
      <c r="J9" s="684"/>
      <c r="K9" s="685"/>
      <c r="L9" s="686"/>
      <c r="M9" s="665">
        <f t="shared" si="0"/>
        <v>0</v>
      </c>
      <c r="N9" s="666">
        <f t="shared" si="1"/>
        <v>0</v>
      </c>
      <c r="O9" s="667">
        <f t="shared" si="2"/>
        <v>0</v>
      </c>
      <c r="P9" s="668">
        <f t="shared" si="3"/>
        <v>0</v>
      </c>
      <c r="Q9" s="669">
        <f t="shared" si="4"/>
        <v>0</v>
      </c>
      <c r="R9" s="670">
        <f t="shared" si="5"/>
        <v>0</v>
      </c>
      <c r="S9" s="668">
        <f t="shared" si="6"/>
        <v>0</v>
      </c>
      <c r="T9" s="671">
        <f t="shared" si="7"/>
        <v>0</v>
      </c>
      <c r="U9" s="672">
        <f t="shared" si="8"/>
        <v>0</v>
      </c>
    </row>
    <row r="10" spans="1:52" x14ac:dyDescent="0.3">
      <c r="A10" s="258"/>
      <c r="B10" s="30">
        <v>5</v>
      </c>
      <c r="C10" s="100" t="str">
        <f>VLOOKUP(B:B,'Start List Youth'!C:F,2,FALSE)</f>
        <v>AVXHI Lahela</v>
      </c>
      <c r="D10" s="492" t="str">
        <f>VLOOKUP(B:B,'Start List Youth'!C:F,4,FALSE)</f>
        <v>SVB</v>
      </c>
      <c r="E10" s="428">
        <v>52</v>
      </c>
      <c r="F10" s="29">
        <v>54</v>
      </c>
      <c r="G10" s="12">
        <v>56</v>
      </c>
      <c r="H10" s="29">
        <v>50</v>
      </c>
      <c r="I10" s="12">
        <v>52</v>
      </c>
      <c r="J10" s="29">
        <v>52</v>
      </c>
      <c r="K10" s="520">
        <v>59</v>
      </c>
      <c r="L10" s="521">
        <v>50</v>
      </c>
      <c r="M10" s="16">
        <f t="shared" si="0"/>
        <v>54.75</v>
      </c>
      <c r="N10" s="220">
        <f t="shared" si="1"/>
        <v>51.5</v>
      </c>
      <c r="O10" s="422">
        <f t="shared" si="2"/>
        <v>59</v>
      </c>
      <c r="P10" s="423">
        <f t="shared" si="3"/>
        <v>52</v>
      </c>
      <c r="Q10" s="424">
        <f t="shared" si="4"/>
        <v>54.25</v>
      </c>
      <c r="R10" s="425">
        <f t="shared" si="5"/>
        <v>54</v>
      </c>
      <c r="S10" s="423">
        <f t="shared" si="6"/>
        <v>50</v>
      </c>
      <c r="T10" s="426">
        <f t="shared" si="7"/>
        <v>51.166666666666664</v>
      </c>
      <c r="U10" s="336">
        <f t="shared" si="8"/>
        <v>5.270833333333333</v>
      </c>
    </row>
    <row r="11" spans="1:52" x14ac:dyDescent="0.3">
      <c r="A11" s="258"/>
      <c r="B11" s="30">
        <v>6</v>
      </c>
      <c r="C11" s="100" t="str">
        <f>VLOOKUP(B:B,'Start List Youth'!C:F,2,FALSE)</f>
        <v>CASTELLINO Emma</v>
      </c>
      <c r="D11" s="492" t="str">
        <f>VLOOKUP(B:B,'Start List Youth'!C:F,4,FALSE)</f>
        <v>LUG</v>
      </c>
      <c r="E11" s="428">
        <v>54</v>
      </c>
      <c r="F11" s="29">
        <v>56</v>
      </c>
      <c r="G11" s="12">
        <v>56</v>
      </c>
      <c r="H11" s="29">
        <v>55</v>
      </c>
      <c r="I11" s="12">
        <v>50</v>
      </c>
      <c r="J11" s="29">
        <v>52</v>
      </c>
      <c r="K11" s="520">
        <v>56</v>
      </c>
      <c r="L11" s="521">
        <v>57</v>
      </c>
      <c r="M11" s="16">
        <f t="shared" si="0"/>
        <v>54</v>
      </c>
      <c r="N11" s="220">
        <f t="shared" si="1"/>
        <v>55</v>
      </c>
      <c r="O11" s="422">
        <f t="shared" si="2"/>
        <v>56</v>
      </c>
      <c r="P11" s="423">
        <f t="shared" si="3"/>
        <v>50</v>
      </c>
      <c r="Q11" s="424">
        <f t="shared" si="4"/>
        <v>54.666666666666664</v>
      </c>
      <c r="R11" s="425">
        <f t="shared" si="5"/>
        <v>57</v>
      </c>
      <c r="S11" s="423">
        <f t="shared" si="6"/>
        <v>52</v>
      </c>
      <c r="T11" s="426">
        <f t="shared" si="7"/>
        <v>55.333333333333336</v>
      </c>
      <c r="U11" s="336">
        <f t="shared" si="8"/>
        <v>5.5</v>
      </c>
      <c r="V11" s="526"/>
    </row>
    <row r="12" spans="1:52" x14ac:dyDescent="0.3">
      <c r="A12" s="258"/>
      <c r="B12" s="30">
        <v>7</v>
      </c>
      <c r="C12" s="100" t="str">
        <f>VLOOKUP(B:B,'Start List Youth'!C:F,2,FALSE)</f>
        <v>DOBER Maria</v>
      </c>
      <c r="D12" s="492" t="str">
        <f>VLOOKUP(B:B,'Start List Youth'!C:F,4,FALSE)</f>
        <v>ASB</v>
      </c>
      <c r="E12" s="428">
        <v>60</v>
      </c>
      <c r="F12" s="29">
        <v>63</v>
      </c>
      <c r="G12" s="12">
        <v>69</v>
      </c>
      <c r="H12" s="29">
        <v>62</v>
      </c>
      <c r="I12" s="12">
        <v>58</v>
      </c>
      <c r="J12" s="29">
        <v>62</v>
      </c>
      <c r="K12" s="520">
        <v>59</v>
      </c>
      <c r="L12" s="521">
        <v>59</v>
      </c>
      <c r="M12" s="16">
        <f t="shared" si="0"/>
        <v>61.5</v>
      </c>
      <c r="N12" s="220">
        <f t="shared" si="1"/>
        <v>61.5</v>
      </c>
      <c r="O12" s="422">
        <f t="shared" si="2"/>
        <v>69</v>
      </c>
      <c r="P12" s="423">
        <f t="shared" si="3"/>
        <v>58</v>
      </c>
      <c r="Q12" s="424">
        <f t="shared" si="4"/>
        <v>60.166666666666664</v>
      </c>
      <c r="R12" s="425">
        <f t="shared" si="5"/>
        <v>63</v>
      </c>
      <c r="S12" s="423">
        <f t="shared" si="6"/>
        <v>59</v>
      </c>
      <c r="T12" s="426">
        <f t="shared" si="7"/>
        <v>61.833333333333336</v>
      </c>
      <c r="U12" s="336">
        <f t="shared" si="8"/>
        <v>6.1</v>
      </c>
    </row>
    <row r="13" spans="1:52" x14ac:dyDescent="0.3">
      <c r="A13" s="258"/>
      <c r="B13" s="30">
        <v>8</v>
      </c>
      <c r="C13" s="100" t="str">
        <f>VLOOKUP(B:B,'Start List Youth'!C:F,2,FALSE)</f>
        <v>MESKINI Iman</v>
      </c>
      <c r="D13" s="492" t="str">
        <f>VLOOKUP(B:B,'Start List Youth'!C:F,4,FALSE)</f>
        <v>LNZ</v>
      </c>
      <c r="E13" s="428">
        <v>58</v>
      </c>
      <c r="F13" s="29">
        <v>60</v>
      </c>
      <c r="G13" s="12">
        <v>60</v>
      </c>
      <c r="H13" s="29">
        <v>62</v>
      </c>
      <c r="I13" s="12">
        <v>60</v>
      </c>
      <c r="J13" s="29">
        <v>66</v>
      </c>
      <c r="K13" s="520">
        <v>59</v>
      </c>
      <c r="L13" s="521">
        <v>60</v>
      </c>
      <c r="M13" s="16">
        <f t="shared" si="0"/>
        <v>59.25</v>
      </c>
      <c r="N13" s="220">
        <f t="shared" si="1"/>
        <v>62</v>
      </c>
      <c r="O13" s="422">
        <f t="shared" si="2"/>
        <v>60</v>
      </c>
      <c r="P13" s="423">
        <f t="shared" si="3"/>
        <v>58</v>
      </c>
      <c r="Q13" s="424">
        <f t="shared" si="4"/>
        <v>59.416666666666664</v>
      </c>
      <c r="R13" s="425">
        <f t="shared" si="5"/>
        <v>66</v>
      </c>
      <c r="S13" s="423">
        <f t="shared" si="6"/>
        <v>60</v>
      </c>
      <c r="T13" s="426">
        <f t="shared" si="7"/>
        <v>61.333333333333336</v>
      </c>
      <c r="U13" s="336">
        <f t="shared" si="8"/>
        <v>6.0374999999999996</v>
      </c>
    </row>
    <row r="14" spans="1:52" x14ac:dyDescent="0.3">
      <c r="A14" s="258"/>
      <c r="B14" s="30">
        <v>9</v>
      </c>
      <c r="C14" s="100" t="str">
        <f>VLOOKUP(B:B,'Start List Youth'!C:F,2,FALSE)</f>
        <v>WAEBER Alicia</v>
      </c>
      <c r="D14" s="492" t="str">
        <f>VLOOKUP(B:B,'Start List Youth'!C:F,4,FALSE)</f>
        <v>ASB</v>
      </c>
      <c r="E14" s="428">
        <v>81</v>
      </c>
      <c r="F14" s="29">
        <v>68</v>
      </c>
      <c r="G14" s="12">
        <v>70</v>
      </c>
      <c r="H14" s="29">
        <v>63</v>
      </c>
      <c r="I14" s="12">
        <v>71</v>
      </c>
      <c r="J14" s="29">
        <v>65</v>
      </c>
      <c r="K14" s="520">
        <v>73</v>
      </c>
      <c r="L14" s="521">
        <v>68</v>
      </c>
      <c r="M14" s="16">
        <f t="shared" si="0"/>
        <v>73.75</v>
      </c>
      <c r="N14" s="220">
        <f t="shared" si="1"/>
        <v>66</v>
      </c>
      <c r="O14" s="422">
        <f t="shared" si="2"/>
        <v>81</v>
      </c>
      <c r="P14" s="423">
        <f t="shared" si="3"/>
        <v>70</v>
      </c>
      <c r="Q14" s="424">
        <f t="shared" si="4"/>
        <v>72.583333333333329</v>
      </c>
      <c r="R14" s="425">
        <f t="shared" si="5"/>
        <v>68</v>
      </c>
      <c r="S14" s="423">
        <f t="shared" si="6"/>
        <v>63</v>
      </c>
      <c r="T14" s="426">
        <f t="shared" si="7"/>
        <v>66.333333333333329</v>
      </c>
      <c r="U14" s="336">
        <f t="shared" si="8"/>
        <v>6.9458333333333329</v>
      </c>
    </row>
    <row r="15" spans="1:52" x14ac:dyDescent="0.3">
      <c r="A15" s="258"/>
      <c r="B15" s="30">
        <v>10</v>
      </c>
      <c r="C15" s="100" t="str">
        <f>VLOOKUP(B:B,'Start List Youth'!C:F,2,FALSE)</f>
        <v>BLATTER Phoebe Matilda</v>
      </c>
      <c r="D15" s="492" t="str">
        <f>VLOOKUP(B:B,'Start List Youth'!C:F,4,FALSE)</f>
        <v>SVB</v>
      </c>
      <c r="E15" s="428">
        <v>60</v>
      </c>
      <c r="F15" s="29">
        <v>56</v>
      </c>
      <c r="G15" s="12">
        <v>57</v>
      </c>
      <c r="H15" s="29">
        <v>58</v>
      </c>
      <c r="I15" s="12">
        <v>67</v>
      </c>
      <c r="J15" s="29">
        <v>58</v>
      </c>
      <c r="K15" s="520">
        <v>61</v>
      </c>
      <c r="L15" s="521">
        <v>57</v>
      </c>
      <c r="M15" s="16">
        <f t="shared" si="0"/>
        <v>61.25</v>
      </c>
      <c r="N15" s="220">
        <f t="shared" si="1"/>
        <v>57.25</v>
      </c>
      <c r="O15" s="422">
        <f t="shared" si="2"/>
        <v>67</v>
      </c>
      <c r="P15" s="423">
        <f t="shared" si="3"/>
        <v>57</v>
      </c>
      <c r="Q15" s="424">
        <f t="shared" si="4"/>
        <v>60.75</v>
      </c>
      <c r="R15" s="425">
        <f t="shared" si="5"/>
        <v>58</v>
      </c>
      <c r="S15" s="423">
        <f t="shared" si="6"/>
        <v>56</v>
      </c>
      <c r="T15" s="426">
        <f t="shared" si="7"/>
        <v>57.416666666666664</v>
      </c>
      <c r="U15" s="336">
        <f t="shared" si="8"/>
        <v>5.9083333333333332</v>
      </c>
    </row>
    <row r="16" spans="1:52" x14ac:dyDescent="0.3">
      <c r="A16" s="258"/>
      <c r="B16" s="30">
        <v>11</v>
      </c>
      <c r="C16" s="100" t="str">
        <f>VLOOKUP(B:B,'Start List Youth'!C:F,2,FALSE)</f>
        <v>GERMANIER Marion</v>
      </c>
      <c r="D16" s="492" t="str">
        <f>VLOOKUP(B:B,'Start List Youth'!C:F,4,FALSE)</f>
        <v>CNM</v>
      </c>
      <c r="E16" s="428">
        <v>61</v>
      </c>
      <c r="F16" s="29">
        <v>60</v>
      </c>
      <c r="G16" s="12">
        <v>50</v>
      </c>
      <c r="H16" s="29">
        <v>53</v>
      </c>
      <c r="I16" s="12">
        <v>58</v>
      </c>
      <c r="J16" s="29">
        <v>63</v>
      </c>
      <c r="K16" s="520">
        <v>63</v>
      </c>
      <c r="L16" s="521">
        <v>55</v>
      </c>
      <c r="M16" s="16">
        <f t="shared" si="0"/>
        <v>58</v>
      </c>
      <c r="N16" s="220">
        <f t="shared" si="1"/>
        <v>57.75</v>
      </c>
      <c r="O16" s="422">
        <f t="shared" si="2"/>
        <v>63</v>
      </c>
      <c r="P16" s="423">
        <f t="shared" si="3"/>
        <v>50</v>
      </c>
      <c r="Q16" s="424">
        <f t="shared" si="4"/>
        <v>59</v>
      </c>
      <c r="R16" s="425">
        <f t="shared" si="5"/>
        <v>63</v>
      </c>
      <c r="S16" s="423">
        <f t="shared" si="6"/>
        <v>53</v>
      </c>
      <c r="T16" s="426">
        <f t="shared" si="7"/>
        <v>57.583333333333336</v>
      </c>
      <c r="U16" s="336">
        <f t="shared" si="8"/>
        <v>5.8291666666666675</v>
      </c>
    </row>
    <row r="17" spans="1:21" x14ac:dyDescent="0.3">
      <c r="A17" s="258"/>
      <c r="B17" s="30">
        <v>12</v>
      </c>
      <c r="C17" s="100" t="str">
        <f>VLOOKUP(B:B,'Start List Youth'!C:F,2,FALSE)</f>
        <v>LECLERC Anastasia</v>
      </c>
      <c r="D17" s="492" t="str">
        <f>VLOOKUP(B:B,'Start List Youth'!C:F,4,FALSE)</f>
        <v>GN1885</v>
      </c>
      <c r="E17" s="428">
        <v>58</v>
      </c>
      <c r="F17" s="29">
        <v>59</v>
      </c>
      <c r="G17" s="12">
        <v>60</v>
      </c>
      <c r="H17" s="29">
        <v>58</v>
      </c>
      <c r="I17" s="12">
        <v>58</v>
      </c>
      <c r="J17" s="29">
        <v>55</v>
      </c>
      <c r="K17" s="520">
        <v>63</v>
      </c>
      <c r="L17" s="521">
        <v>54</v>
      </c>
      <c r="M17" s="16">
        <f t="shared" si="0"/>
        <v>59.75</v>
      </c>
      <c r="N17" s="220">
        <f t="shared" si="1"/>
        <v>56.5</v>
      </c>
      <c r="O17" s="422">
        <f t="shared" si="2"/>
        <v>63</v>
      </c>
      <c r="P17" s="423">
        <f t="shared" si="3"/>
        <v>58</v>
      </c>
      <c r="Q17" s="424">
        <f t="shared" si="4"/>
        <v>59.25</v>
      </c>
      <c r="R17" s="425">
        <f t="shared" si="5"/>
        <v>59</v>
      </c>
      <c r="S17" s="423">
        <f t="shared" si="6"/>
        <v>54</v>
      </c>
      <c r="T17" s="426">
        <f t="shared" si="7"/>
        <v>56.5</v>
      </c>
      <c r="U17" s="336">
        <f t="shared" si="8"/>
        <v>5.7874999999999996</v>
      </c>
    </row>
    <row r="18" spans="1:21" x14ac:dyDescent="0.3">
      <c r="A18" s="658" t="s">
        <v>297</v>
      </c>
      <c r="B18" s="659">
        <v>13</v>
      </c>
      <c r="C18" s="627" t="str">
        <f>VLOOKUP(B:B,'Start List Youth'!C:F,2,FALSE)</f>
        <v>VONLANTHEN Julie</v>
      </c>
      <c r="D18" s="660" t="str">
        <f>VLOOKUP(B:B,'Start List Youth'!C:F,4,FALSE)</f>
        <v>ASB</v>
      </c>
      <c r="E18" s="661"/>
      <c r="F18" s="662"/>
      <c r="G18" s="663"/>
      <c r="H18" s="662"/>
      <c r="I18" s="663"/>
      <c r="J18" s="662"/>
      <c r="K18" s="663"/>
      <c r="L18" s="664"/>
      <c r="M18" s="665">
        <f t="shared" si="0"/>
        <v>0</v>
      </c>
      <c r="N18" s="666">
        <f t="shared" si="1"/>
        <v>0</v>
      </c>
      <c r="O18" s="667">
        <f t="shared" si="2"/>
        <v>0</v>
      </c>
      <c r="P18" s="668">
        <f t="shared" si="3"/>
        <v>0</v>
      </c>
      <c r="Q18" s="669">
        <f t="shared" si="4"/>
        <v>0</v>
      </c>
      <c r="R18" s="670">
        <f t="shared" si="5"/>
        <v>0</v>
      </c>
      <c r="S18" s="668">
        <f t="shared" si="6"/>
        <v>0</v>
      </c>
      <c r="T18" s="671">
        <f t="shared" si="7"/>
        <v>0</v>
      </c>
      <c r="U18" s="672">
        <f t="shared" si="8"/>
        <v>0</v>
      </c>
    </row>
    <row r="19" spans="1:21" x14ac:dyDescent="0.3">
      <c r="A19" s="258"/>
      <c r="B19" s="30">
        <v>14</v>
      </c>
      <c r="C19" s="100" t="str">
        <f>VLOOKUP(B:B,'Start List Youth'!C:F,2,FALSE)</f>
        <v>ROBERT-NICOUD Alice</v>
      </c>
      <c r="D19" s="492" t="str">
        <f>VLOOKUP(B:B,'Start List Youth'!C:F,4,FALSE)</f>
        <v>MN</v>
      </c>
      <c r="E19" s="428">
        <v>65</v>
      </c>
      <c r="F19" s="29">
        <v>62</v>
      </c>
      <c r="G19" s="12">
        <v>64</v>
      </c>
      <c r="H19" s="29">
        <v>57</v>
      </c>
      <c r="I19" s="12">
        <v>66</v>
      </c>
      <c r="J19" s="29">
        <v>63</v>
      </c>
      <c r="K19" s="520">
        <v>61</v>
      </c>
      <c r="L19" s="521">
        <v>52</v>
      </c>
      <c r="M19" s="16">
        <f t="shared" si="0"/>
        <v>64</v>
      </c>
      <c r="N19" s="220">
        <f t="shared" si="1"/>
        <v>58.5</v>
      </c>
      <c r="O19" s="422">
        <f t="shared" si="2"/>
        <v>66</v>
      </c>
      <c r="P19" s="423">
        <f t="shared" si="3"/>
        <v>61</v>
      </c>
      <c r="Q19" s="424">
        <f t="shared" si="4"/>
        <v>64.333333333333329</v>
      </c>
      <c r="R19" s="425">
        <f t="shared" si="5"/>
        <v>63</v>
      </c>
      <c r="S19" s="423">
        <f t="shared" si="6"/>
        <v>52</v>
      </c>
      <c r="T19" s="426">
        <f t="shared" si="7"/>
        <v>59.166666666666664</v>
      </c>
      <c r="U19" s="336">
        <f t="shared" si="8"/>
        <v>6.1749999999999998</v>
      </c>
    </row>
    <row r="20" spans="1:21" x14ac:dyDescent="0.3">
      <c r="A20" s="258"/>
      <c r="B20" s="30">
        <v>15</v>
      </c>
      <c r="C20" s="100" t="str">
        <f>VLOOKUP(B:B,'Start List Youth'!C:F,2,FALSE)</f>
        <v>MENDOLA Sofia</v>
      </c>
      <c r="D20" s="492" t="str">
        <f>VLOOKUP(B:B,'Start List Youth'!C:F,4,FALSE)</f>
        <v>LNZ</v>
      </c>
      <c r="E20" s="428">
        <v>49</v>
      </c>
      <c r="F20" s="29">
        <v>60</v>
      </c>
      <c r="G20" s="12">
        <v>58</v>
      </c>
      <c r="H20" s="29">
        <v>62</v>
      </c>
      <c r="I20" s="12">
        <v>49</v>
      </c>
      <c r="J20" s="29">
        <v>72</v>
      </c>
      <c r="K20" s="520">
        <v>59</v>
      </c>
      <c r="L20" s="521">
        <v>57</v>
      </c>
      <c r="M20" s="16">
        <f t="shared" si="0"/>
        <v>53.75</v>
      </c>
      <c r="N20" s="220">
        <f t="shared" si="1"/>
        <v>62.75</v>
      </c>
      <c r="O20" s="422">
        <f t="shared" si="2"/>
        <v>59</v>
      </c>
      <c r="P20" s="423">
        <f t="shared" si="3"/>
        <v>49</v>
      </c>
      <c r="Q20" s="424">
        <f t="shared" si="4"/>
        <v>53.583333333333336</v>
      </c>
      <c r="R20" s="425">
        <f t="shared" si="5"/>
        <v>72</v>
      </c>
      <c r="S20" s="423">
        <f t="shared" si="6"/>
        <v>57</v>
      </c>
      <c r="T20" s="426">
        <f t="shared" si="7"/>
        <v>61.583333333333336</v>
      </c>
      <c r="U20" s="336">
        <f t="shared" si="8"/>
        <v>5.7583333333333337</v>
      </c>
    </row>
    <row r="21" spans="1:21" x14ac:dyDescent="0.3">
      <c r="A21" s="258"/>
      <c r="B21" s="30">
        <v>16</v>
      </c>
      <c r="C21" s="100" t="str">
        <f>VLOOKUP(B:B,'Start List Youth'!C:F,2,FALSE)</f>
        <v>AURINO Mia</v>
      </c>
      <c r="D21" s="492" t="str">
        <f>VLOOKUP(B:B,'Start List Youth'!C:F,4,FALSE)</f>
        <v>LUG</v>
      </c>
      <c r="E21" s="428">
        <v>57</v>
      </c>
      <c r="F21" s="29">
        <v>57</v>
      </c>
      <c r="G21" s="12">
        <v>60</v>
      </c>
      <c r="H21" s="29">
        <v>56</v>
      </c>
      <c r="I21" s="12">
        <v>62</v>
      </c>
      <c r="J21" s="29">
        <v>53</v>
      </c>
      <c r="K21" s="520">
        <v>64</v>
      </c>
      <c r="L21" s="521">
        <v>57</v>
      </c>
      <c r="M21" s="16">
        <f t="shared" si="0"/>
        <v>60.75</v>
      </c>
      <c r="N21" s="220">
        <f t="shared" si="1"/>
        <v>55.75</v>
      </c>
      <c r="O21" s="422">
        <f t="shared" si="2"/>
        <v>64</v>
      </c>
      <c r="P21" s="423">
        <f t="shared" si="3"/>
        <v>57</v>
      </c>
      <c r="Q21" s="424">
        <f t="shared" si="4"/>
        <v>60.916666666666664</v>
      </c>
      <c r="R21" s="425">
        <f t="shared" si="5"/>
        <v>57</v>
      </c>
      <c r="S21" s="423">
        <f t="shared" si="6"/>
        <v>53</v>
      </c>
      <c r="T21" s="426">
        <f t="shared" si="7"/>
        <v>56.25</v>
      </c>
      <c r="U21" s="336">
        <f t="shared" si="8"/>
        <v>5.8583333333333325</v>
      </c>
    </row>
    <row r="22" spans="1:21" x14ac:dyDescent="0.3">
      <c r="A22" s="258"/>
      <c r="B22" s="30">
        <v>17</v>
      </c>
      <c r="C22" s="100" t="str">
        <f>VLOOKUP(B:B,'Start List Youth'!C:F,2,FALSE)</f>
        <v>ORIOL CRUELLAS Blanca</v>
      </c>
      <c r="D22" s="492" t="str">
        <f>VLOOKUP(B:B,'Start List Youth'!C:F,4,FALSE)</f>
        <v>RFN</v>
      </c>
      <c r="E22" s="428">
        <v>56</v>
      </c>
      <c r="F22" s="29">
        <v>58</v>
      </c>
      <c r="G22" s="12">
        <v>54</v>
      </c>
      <c r="H22" s="29">
        <v>56</v>
      </c>
      <c r="I22" s="12">
        <v>54</v>
      </c>
      <c r="J22" s="29">
        <v>56</v>
      </c>
      <c r="K22" s="520">
        <v>58</v>
      </c>
      <c r="L22" s="521">
        <v>52</v>
      </c>
      <c r="M22" s="16">
        <f t="shared" si="0"/>
        <v>55.5</v>
      </c>
      <c r="N22" s="220">
        <f t="shared" si="1"/>
        <v>55.5</v>
      </c>
      <c r="O22" s="422">
        <f t="shared" si="2"/>
        <v>58</v>
      </c>
      <c r="P22" s="423">
        <f t="shared" si="3"/>
        <v>54</v>
      </c>
      <c r="Q22" s="424">
        <f t="shared" si="4"/>
        <v>55.166666666666664</v>
      </c>
      <c r="R22" s="425">
        <f t="shared" si="5"/>
        <v>58</v>
      </c>
      <c r="S22" s="423">
        <f t="shared" si="6"/>
        <v>52</v>
      </c>
      <c r="T22" s="426">
        <f t="shared" si="7"/>
        <v>55.833333333333336</v>
      </c>
      <c r="U22" s="336">
        <f t="shared" si="8"/>
        <v>5.55</v>
      </c>
    </row>
    <row r="23" spans="1:21" x14ac:dyDescent="0.3">
      <c r="A23" s="258"/>
      <c r="B23" s="30">
        <v>18</v>
      </c>
      <c r="C23" s="100" t="str">
        <f>VLOOKUP(B:B,'Start List Youth'!C:F,2,FALSE)</f>
        <v>GRUNDTVIG Cecilia</v>
      </c>
      <c r="D23" s="492" t="str">
        <f>VLOOKUP(B:B,'Start List Youth'!C:F,4,FALSE)</f>
        <v>LNZ</v>
      </c>
      <c r="E23" s="428">
        <v>61</v>
      </c>
      <c r="F23" s="29">
        <v>63</v>
      </c>
      <c r="G23" s="12">
        <v>58</v>
      </c>
      <c r="H23" s="29">
        <v>56</v>
      </c>
      <c r="I23" s="12">
        <v>65</v>
      </c>
      <c r="J23" s="29">
        <v>63</v>
      </c>
      <c r="K23" s="520">
        <v>60</v>
      </c>
      <c r="L23" s="521">
        <v>58</v>
      </c>
      <c r="M23" s="16">
        <f t="shared" si="0"/>
        <v>61</v>
      </c>
      <c r="N23" s="220">
        <f t="shared" si="1"/>
        <v>60</v>
      </c>
      <c r="O23" s="422">
        <f t="shared" si="2"/>
        <v>65</v>
      </c>
      <c r="P23" s="423">
        <f t="shared" si="3"/>
        <v>58</v>
      </c>
      <c r="Q23" s="424">
        <f t="shared" si="4"/>
        <v>60.666666666666664</v>
      </c>
      <c r="R23" s="425">
        <f t="shared" si="5"/>
        <v>63</v>
      </c>
      <c r="S23" s="423">
        <f t="shared" si="6"/>
        <v>56</v>
      </c>
      <c r="T23" s="426">
        <f t="shared" si="7"/>
        <v>60.333333333333336</v>
      </c>
      <c r="U23" s="336">
        <f t="shared" si="8"/>
        <v>6.05</v>
      </c>
    </row>
    <row r="24" spans="1:21" x14ac:dyDescent="0.3">
      <c r="A24" s="258"/>
      <c r="B24" s="30">
        <v>19</v>
      </c>
      <c r="C24" s="100" t="str">
        <f>VLOOKUP(B:B,'Start List Youth'!C:F,2,FALSE)</f>
        <v>AFFOLTER Elena</v>
      </c>
      <c r="D24" s="492" t="str">
        <f>VLOOKUP(B:B,'Start List Youth'!C:F,4,FALSE)</f>
        <v>LNZ</v>
      </c>
      <c r="E24" s="428">
        <v>55</v>
      </c>
      <c r="F24" s="29">
        <v>54</v>
      </c>
      <c r="G24" s="12">
        <v>57</v>
      </c>
      <c r="H24" s="29">
        <v>56</v>
      </c>
      <c r="I24" s="12">
        <v>65</v>
      </c>
      <c r="J24" s="29">
        <v>64</v>
      </c>
      <c r="K24" s="520">
        <v>62</v>
      </c>
      <c r="L24" s="521">
        <v>57</v>
      </c>
      <c r="M24" s="16">
        <f t="shared" si="0"/>
        <v>59.75</v>
      </c>
      <c r="N24" s="220">
        <f t="shared" si="1"/>
        <v>57.75</v>
      </c>
      <c r="O24" s="422">
        <f t="shared" si="2"/>
        <v>65</v>
      </c>
      <c r="P24" s="423">
        <f t="shared" si="3"/>
        <v>55</v>
      </c>
      <c r="Q24" s="424">
        <f t="shared" si="4"/>
        <v>59.583333333333336</v>
      </c>
      <c r="R24" s="425">
        <f t="shared" si="5"/>
        <v>64</v>
      </c>
      <c r="S24" s="423">
        <f t="shared" si="6"/>
        <v>54</v>
      </c>
      <c r="T24" s="426">
        <f t="shared" si="7"/>
        <v>56.916666666666664</v>
      </c>
      <c r="U24" s="336">
        <f t="shared" si="8"/>
        <v>5.8250000000000002</v>
      </c>
    </row>
    <row r="25" spans="1:21" x14ac:dyDescent="0.3">
      <c r="A25" s="258"/>
      <c r="B25" s="30">
        <v>20</v>
      </c>
      <c r="C25" s="100" t="str">
        <f>VLOOKUP(B:B,'Start List Youth'!C:F,2,FALSE)</f>
        <v>SCHWÖBEL Paula</v>
      </c>
      <c r="D25" s="492" t="str">
        <f>VLOOKUP(B:B,'Start List Youth'!C:F,4,FALSE)</f>
        <v>LNZ</v>
      </c>
      <c r="E25" s="428">
        <v>67</v>
      </c>
      <c r="F25" s="29">
        <v>69</v>
      </c>
      <c r="G25" s="12">
        <v>65</v>
      </c>
      <c r="H25" s="29">
        <v>67</v>
      </c>
      <c r="I25" s="12">
        <v>65</v>
      </c>
      <c r="J25" s="29">
        <v>64</v>
      </c>
      <c r="K25" s="520">
        <v>66</v>
      </c>
      <c r="L25" s="521">
        <v>66</v>
      </c>
      <c r="M25" s="16">
        <f t="shared" si="0"/>
        <v>65.75</v>
      </c>
      <c r="N25" s="220">
        <f t="shared" si="1"/>
        <v>66.5</v>
      </c>
      <c r="O25" s="422">
        <f t="shared" si="2"/>
        <v>67</v>
      </c>
      <c r="P25" s="423">
        <f t="shared" si="3"/>
        <v>65</v>
      </c>
      <c r="Q25" s="424">
        <f t="shared" si="4"/>
        <v>65.583333333333329</v>
      </c>
      <c r="R25" s="425">
        <f t="shared" si="5"/>
        <v>69</v>
      </c>
      <c r="S25" s="423">
        <f t="shared" si="6"/>
        <v>64</v>
      </c>
      <c r="T25" s="426">
        <f t="shared" si="7"/>
        <v>66.5</v>
      </c>
      <c r="U25" s="336">
        <f t="shared" si="8"/>
        <v>6.6041666666666661</v>
      </c>
    </row>
    <row r="26" spans="1:21" x14ac:dyDescent="0.3">
      <c r="A26" s="258"/>
      <c r="B26" s="30">
        <v>21</v>
      </c>
      <c r="C26" s="100" t="str">
        <f>VLOOKUP(B:B,'Start List Youth'!C:F,2,FALSE)</f>
        <v>GRIECO Alessia</v>
      </c>
      <c r="D26" s="492" t="str">
        <f>VLOOKUP(B:B,'Start List Youth'!C:F,4,FALSE)</f>
        <v>FLOS</v>
      </c>
      <c r="E26" s="428">
        <v>59</v>
      </c>
      <c r="F26" s="29">
        <v>58</v>
      </c>
      <c r="G26" s="12">
        <v>61</v>
      </c>
      <c r="H26" s="29">
        <v>55</v>
      </c>
      <c r="I26" s="12">
        <v>55</v>
      </c>
      <c r="J26" s="29">
        <v>58</v>
      </c>
      <c r="K26" s="520">
        <v>62</v>
      </c>
      <c r="L26" s="521">
        <v>58</v>
      </c>
      <c r="M26" s="16">
        <f t="shared" si="0"/>
        <v>59.25</v>
      </c>
      <c r="N26" s="220">
        <f t="shared" si="1"/>
        <v>57.25</v>
      </c>
      <c r="O26" s="422">
        <f t="shared" si="2"/>
        <v>62</v>
      </c>
      <c r="P26" s="423">
        <f t="shared" si="3"/>
        <v>55</v>
      </c>
      <c r="Q26" s="424">
        <f t="shared" si="4"/>
        <v>59.75</v>
      </c>
      <c r="R26" s="425">
        <f t="shared" si="5"/>
        <v>58</v>
      </c>
      <c r="S26" s="423">
        <f t="shared" si="6"/>
        <v>55</v>
      </c>
      <c r="T26" s="426">
        <f t="shared" si="7"/>
        <v>57.75</v>
      </c>
      <c r="U26" s="336">
        <f t="shared" si="8"/>
        <v>5.875</v>
      </c>
    </row>
    <row r="27" spans="1:21" x14ac:dyDescent="0.3">
      <c r="A27" s="258"/>
      <c r="B27" s="30">
        <v>22</v>
      </c>
      <c r="C27" s="100" t="str">
        <f>VLOOKUP(B:B,'Start List Youth'!C:F,2,FALSE)</f>
        <v>MAURER-CECCHINI Valentine</v>
      </c>
      <c r="D27" s="492" t="str">
        <f>VLOOKUP(B:B,'Start List Youth'!C:F,4,FALSE)</f>
        <v>VA</v>
      </c>
      <c r="E27" s="428">
        <v>61</v>
      </c>
      <c r="F27" s="29">
        <v>60</v>
      </c>
      <c r="G27" s="12">
        <v>65</v>
      </c>
      <c r="H27" s="29">
        <v>58</v>
      </c>
      <c r="I27" s="12">
        <v>63</v>
      </c>
      <c r="J27" s="29">
        <v>63</v>
      </c>
      <c r="K27" s="520">
        <v>69</v>
      </c>
      <c r="L27" s="521">
        <v>51</v>
      </c>
      <c r="M27" s="16">
        <f t="shared" si="0"/>
        <v>64.5</v>
      </c>
      <c r="N27" s="220">
        <f t="shared" si="1"/>
        <v>58</v>
      </c>
      <c r="O27" s="422">
        <f t="shared" si="2"/>
        <v>69</v>
      </c>
      <c r="P27" s="423">
        <f t="shared" si="3"/>
        <v>61</v>
      </c>
      <c r="Q27" s="424">
        <f t="shared" si="4"/>
        <v>64.166666666666671</v>
      </c>
      <c r="R27" s="425">
        <f t="shared" si="5"/>
        <v>63</v>
      </c>
      <c r="S27" s="423">
        <f t="shared" si="6"/>
        <v>51</v>
      </c>
      <c r="T27" s="426">
        <f t="shared" si="7"/>
        <v>58.666666666666664</v>
      </c>
      <c r="U27" s="336">
        <f t="shared" si="8"/>
        <v>6.1416666666666675</v>
      </c>
    </row>
    <row r="28" spans="1:21" x14ac:dyDescent="0.3">
      <c r="A28" s="258"/>
      <c r="B28" s="30">
        <v>23</v>
      </c>
      <c r="C28" s="100" t="str">
        <f>VLOOKUP(B:B,'Start List Youth'!C:F,2,FALSE)</f>
        <v>CARBONNEAU Camille</v>
      </c>
      <c r="D28" s="492" t="str">
        <f>VLOOKUP(B:B,'Start List Youth'!C:F,4,FALSE)</f>
        <v>SVB</v>
      </c>
      <c r="E28" s="428">
        <v>65</v>
      </c>
      <c r="F28" s="29">
        <v>62</v>
      </c>
      <c r="G28" s="12">
        <v>68</v>
      </c>
      <c r="H28" s="29">
        <v>57</v>
      </c>
      <c r="I28" s="12">
        <v>65</v>
      </c>
      <c r="J28" s="29">
        <v>64</v>
      </c>
      <c r="K28" s="520">
        <v>70</v>
      </c>
      <c r="L28" s="521">
        <v>67</v>
      </c>
      <c r="M28" s="16">
        <f t="shared" si="0"/>
        <v>67</v>
      </c>
      <c r="N28" s="220">
        <f t="shared" si="1"/>
        <v>62.5</v>
      </c>
      <c r="O28" s="422">
        <f t="shared" si="2"/>
        <v>70</v>
      </c>
      <c r="P28" s="423">
        <f t="shared" si="3"/>
        <v>65</v>
      </c>
      <c r="Q28" s="424">
        <f t="shared" si="4"/>
        <v>66.666666666666671</v>
      </c>
      <c r="R28" s="425">
        <f t="shared" si="5"/>
        <v>67</v>
      </c>
      <c r="S28" s="423">
        <f t="shared" si="6"/>
        <v>57</v>
      </c>
      <c r="T28" s="426">
        <f t="shared" si="7"/>
        <v>62.833333333333336</v>
      </c>
      <c r="U28" s="336">
        <f t="shared" si="8"/>
        <v>6.4749999999999996</v>
      </c>
    </row>
    <row r="29" spans="1:21" x14ac:dyDescent="0.3">
      <c r="A29" s="258"/>
      <c r="B29" s="30">
        <v>24</v>
      </c>
      <c r="C29" s="100" t="str">
        <f>VLOOKUP(B:B,'Start List Youth'!C:F,2,FALSE)</f>
        <v>SCHEUZGER Zoé</v>
      </c>
      <c r="D29" s="492" t="str">
        <f>VLOOKUP(B:B,'Start List Youth'!C:F,4,FALSE)</f>
        <v>ASB</v>
      </c>
      <c r="E29" s="428">
        <v>53</v>
      </c>
      <c r="F29" s="29">
        <v>54</v>
      </c>
      <c r="G29" s="12">
        <v>45</v>
      </c>
      <c r="H29" s="29">
        <v>52</v>
      </c>
      <c r="I29" s="12">
        <v>54</v>
      </c>
      <c r="J29" s="29">
        <v>60</v>
      </c>
      <c r="K29" s="520">
        <v>50</v>
      </c>
      <c r="L29" s="521">
        <v>52</v>
      </c>
      <c r="M29" s="16">
        <f t="shared" si="0"/>
        <v>50.5</v>
      </c>
      <c r="N29" s="220">
        <f t="shared" si="1"/>
        <v>54.5</v>
      </c>
      <c r="O29" s="422">
        <f t="shared" si="2"/>
        <v>54</v>
      </c>
      <c r="P29" s="423">
        <f t="shared" si="3"/>
        <v>45</v>
      </c>
      <c r="Q29" s="424">
        <f t="shared" si="4"/>
        <v>51.166666666666664</v>
      </c>
      <c r="R29" s="425">
        <f t="shared" si="5"/>
        <v>60</v>
      </c>
      <c r="S29" s="423">
        <f t="shared" si="6"/>
        <v>52</v>
      </c>
      <c r="T29" s="426">
        <f t="shared" si="7"/>
        <v>53.5</v>
      </c>
      <c r="U29" s="336">
        <f t="shared" si="8"/>
        <v>5.2333333333333325</v>
      </c>
    </row>
    <row r="30" spans="1:21" x14ac:dyDescent="0.3">
      <c r="A30" s="658" t="s">
        <v>297</v>
      </c>
      <c r="B30" s="659">
        <v>25</v>
      </c>
      <c r="C30" s="627" t="str">
        <f>VLOOKUP(B:B,'Start List Youth'!C:F,2,FALSE)</f>
        <v>ALESSI Giulia</v>
      </c>
      <c r="D30" s="660" t="str">
        <f>VLOOKUP(B:B,'Start List Youth'!C:F,4,FALSE)</f>
        <v>MORG</v>
      </c>
      <c r="E30" s="661"/>
      <c r="F30" s="662"/>
      <c r="G30" s="663"/>
      <c r="H30" s="662"/>
      <c r="I30" s="663"/>
      <c r="J30" s="662"/>
      <c r="K30" s="663"/>
      <c r="L30" s="664"/>
      <c r="M30" s="665">
        <f t="shared" si="0"/>
        <v>0</v>
      </c>
      <c r="N30" s="666">
        <f t="shared" si="1"/>
        <v>0</v>
      </c>
      <c r="O30" s="667">
        <f t="shared" si="2"/>
        <v>0</v>
      </c>
      <c r="P30" s="668">
        <f t="shared" si="3"/>
        <v>0</v>
      </c>
      <c r="Q30" s="669">
        <f t="shared" si="4"/>
        <v>0</v>
      </c>
      <c r="R30" s="670">
        <f t="shared" si="5"/>
        <v>0</v>
      </c>
      <c r="S30" s="668">
        <f t="shared" si="6"/>
        <v>0</v>
      </c>
      <c r="T30" s="671">
        <f t="shared" si="7"/>
        <v>0</v>
      </c>
      <c r="U30" s="672">
        <f t="shared" si="8"/>
        <v>0</v>
      </c>
    </row>
    <row r="31" spans="1:21" x14ac:dyDescent="0.3">
      <c r="A31" s="658" t="s">
        <v>297</v>
      </c>
      <c r="B31" s="659">
        <v>26</v>
      </c>
      <c r="C31" s="627" t="str">
        <f>VLOOKUP(B:B,'Start List Youth'!C:F,2,FALSE)</f>
        <v>SCHMID Leona</v>
      </c>
      <c r="D31" s="660" t="str">
        <f>VLOOKUP(B:B,'Start List Youth'!C:F,4,FALSE)</f>
        <v>ASB</v>
      </c>
      <c r="E31" s="661"/>
      <c r="F31" s="662"/>
      <c r="G31" s="663"/>
      <c r="H31" s="662"/>
      <c r="I31" s="663"/>
      <c r="J31" s="662"/>
      <c r="K31" s="663"/>
      <c r="L31" s="664"/>
      <c r="M31" s="665">
        <f t="shared" si="0"/>
        <v>0</v>
      </c>
      <c r="N31" s="666">
        <f t="shared" si="1"/>
        <v>0</v>
      </c>
      <c r="O31" s="667">
        <f t="shared" si="2"/>
        <v>0</v>
      </c>
      <c r="P31" s="668">
        <f t="shared" si="3"/>
        <v>0</v>
      </c>
      <c r="Q31" s="669">
        <f t="shared" si="4"/>
        <v>0</v>
      </c>
      <c r="R31" s="670">
        <f t="shared" si="5"/>
        <v>0</v>
      </c>
      <c r="S31" s="668">
        <f t="shared" si="6"/>
        <v>0</v>
      </c>
      <c r="T31" s="671">
        <f t="shared" si="7"/>
        <v>0</v>
      </c>
      <c r="U31" s="672">
        <f t="shared" si="8"/>
        <v>0</v>
      </c>
    </row>
    <row r="32" spans="1:21" x14ac:dyDescent="0.3">
      <c r="A32" s="258"/>
      <c r="B32" s="30">
        <v>27</v>
      </c>
      <c r="C32" s="100" t="str">
        <f>VLOOKUP(B:B,'Start List Youth'!C:F,2,FALSE)</f>
        <v>SALOMEZ Maïa</v>
      </c>
      <c r="D32" s="492" t="str">
        <f>VLOOKUP(B:B,'Start List Youth'!C:F,4,FALSE)</f>
        <v>VA</v>
      </c>
      <c r="E32" s="428">
        <v>46</v>
      </c>
      <c r="F32" s="29">
        <v>49</v>
      </c>
      <c r="G32" s="12">
        <v>46</v>
      </c>
      <c r="H32" s="29">
        <v>51</v>
      </c>
      <c r="I32" s="12">
        <v>42</v>
      </c>
      <c r="J32" s="29">
        <v>44</v>
      </c>
      <c r="K32" s="520">
        <v>55</v>
      </c>
      <c r="L32" s="521">
        <v>53</v>
      </c>
      <c r="M32" s="16">
        <f t="shared" si="0"/>
        <v>47.25</v>
      </c>
      <c r="N32" s="220">
        <f t="shared" si="1"/>
        <v>49.25</v>
      </c>
      <c r="O32" s="422">
        <f t="shared" si="2"/>
        <v>55</v>
      </c>
      <c r="P32" s="423">
        <f t="shared" si="3"/>
        <v>42</v>
      </c>
      <c r="Q32" s="424">
        <f t="shared" si="4"/>
        <v>46.416666666666664</v>
      </c>
      <c r="R32" s="425">
        <f t="shared" si="5"/>
        <v>53</v>
      </c>
      <c r="S32" s="423">
        <f t="shared" si="6"/>
        <v>44</v>
      </c>
      <c r="T32" s="426">
        <f t="shared" si="7"/>
        <v>49.75</v>
      </c>
      <c r="U32" s="336">
        <f t="shared" si="8"/>
        <v>4.8083333333333327</v>
      </c>
    </row>
    <row r="33" spans="1:21" x14ac:dyDescent="0.3">
      <c r="A33" s="258"/>
      <c r="B33" s="30">
        <v>28</v>
      </c>
      <c r="C33" s="100" t="str">
        <f>VLOOKUP(B:B,'Start List Youth'!C:F,2,FALSE)</f>
        <v>NENNI Linda</v>
      </c>
      <c r="D33" s="492" t="str">
        <f>VLOOKUP(B:B,'Start List Youth'!C:F,4,FALSE)</f>
        <v>LUG</v>
      </c>
      <c r="E33" s="428">
        <v>61</v>
      </c>
      <c r="F33" s="29">
        <v>60</v>
      </c>
      <c r="G33" s="12">
        <v>55</v>
      </c>
      <c r="H33" s="29">
        <v>59</v>
      </c>
      <c r="I33" s="12">
        <v>52</v>
      </c>
      <c r="J33" s="29">
        <v>57</v>
      </c>
      <c r="K33" s="520">
        <v>60</v>
      </c>
      <c r="L33" s="521">
        <v>60</v>
      </c>
      <c r="M33" s="16">
        <f t="shared" si="0"/>
        <v>57</v>
      </c>
      <c r="N33" s="220">
        <f t="shared" si="1"/>
        <v>59</v>
      </c>
      <c r="O33" s="422">
        <f t="shared" si="2"/>
        <v>61</v>
      </c>
      <c r="P33" s="423">
        <f t="shared" si="3"/>
        <v>52</v>
      </c>
      <c r="Q33" s="424">
        <f t="shared" si="4"/>
        <v>57.333333333333336</v>
      </c>
      <c r="R33" s="425">
        <f t="shared" si="5"/>
        <v>60</v>
      </c>
      <c r="S33" s="423">
        <f t="shared" si="6"/>
        <v>57</v>
      </c>
      <c r="T33" s="426">
        <f t="shared" si="7"/>
        <v>59.333333333333336</v>
      </c>
      <c r="U33" s="336">
        <f t="shared" si="8"/>
        <v>5.8333333333333339</v>
      </c>
    </row>
    <row r="34" spans="1:21" x14ac:dyDescent="0.3">
      <c r="A34" s="258"/>
      <c r="B34" s="30">
        <v>29</v>
      </c>
      <c r="C34" s="100" t="str">
        <f>VLOOKUP(B:B,'Start List Youth'!C:F,2,FALSE)</f>
        <v>LA PORTA Aurora</v>
      </c>
      <c r="D34" s="492" t="str">
        <f>VLOOKUP(B:B,'Start List Youth'!C:F,4,FALSE)</f>
        <v>SVB</v>
      </c>
      <c r="E34" s="428">
        <v>77</v>
      </c>
      <c r="F34" s="29">
        <v>69</v>
      </c>
      <c r="G34" s="12">
        <v>78</v>
      </c>
      <c r="H34" s="29">
        <v>71</v>
      </c>
      <c r="I34" s="12">
        <v>75</v>
      </c>
      <c r="J34" s="29">
        <v>72</v>
      </c>
      <c r="K34" s="520">
        <v>77</v>
      </c>
      <c r="L34" s="521">
        <v>72</v>
      </c>
      <c r="M34" s="16">
        <f t="shared" si="0"/>
        <v>76.75</v>
      </c>
      <c r="N34" s="220">
        <f t="shared" si="1"/>
        <v>71</v>
      </c>
      <c r="O34" s="422">
        <f t="shared" si="2"/>
        <v>78</v>
      </c>
      <c r="P34" s="423">
        <f t="shared" si="3"/>
        <v>75</v>
      </c>
      <c r="Q34" s="424">
        <f t="shared" si="4"/>
        <v>76.916666666666671</v>
      </c>
      <c r="R34" s="425">
        <f t="shared" si="5"/>
        <v>72</v>
      </c>
      <c r="S34" s="423">
        <f t="shared" si="6"/>
        <v>69</v>
      </c>
      <c r="T34" s="426">
        <f t="shared" si="7"/>
        <v>71.333333333333329</v>
      </c>
      <c r="U34" s="336">
        <f t="shared" si="8"/>
        <v>7.4124999999999996</v>
      </c>
    </row>
    <row r="35" spans="1:21" x14ac:dyDescent="0.3">
      <c r="A35" s="258"/>
      <c r="B35" s="30">
        <v>30</v>
      </c>
      <c r="C35" s="100" t="str">
        <f>VLOOKUP(B:B,'Start List Youth'!C:F,2,FALSE)</f>
        <v>TRÖSCH Naira</v>
      </c>
      <c r="D35" s="492" t="str">
        <f>VLOOKUP(B:B,'Start List Youth'!C:F,4,FALSE)</f>
        <v>ASB</v>
      </c>
      <c r="E35" s="428">
        <v>59</v>
      </c>
      <c r="F35" s="29">
        <v>65</v>
      </c>
      <c r="G35" s="12">
        <v>57</v>
      </c>
      <c r="H35" s="29">
        <v>63</v>
      </c>
      <c r="I35" s="12">
        <v>53</v>
      </c>
      <c r="J35" s="29">
        <v>65</v>
      </c>
      <c r="K35" s="520">
        <v>60</v>
      </c>
      <c r="L35" s="521">
        <v>70</v>
      </c>
      <c r="M35" s="16">
        <f t="shared" si="0"/>
        <v>57.25</v>
      </c>
      <c r="N35" s="220">
        <f t="shared" si="1"/>
        <v>65.75</v>
      </c>
      <c r="O35" s="422">
        <f t="shared" si="2"/>
        <v>60</v>
      </c>
      <c r="P35" s="423">
        <f t="shared" si="3"/>
        <v>53</v>
      </c>
      <c r="Q35" s="424">
        <f t="shared" si="4"/>
        <v>57.75</v>
      </c>
      <c r="R35" s="425">
        <f t="shared" si="5"/>
        <v>70</v>
      </c>
      <c r="S35" s="423">
        <f t="shared" si="6"/>
        <v>63</v>
      </c>
      <c r="T35" s="426">
        <f t="shared" si="7"/>
        <v>65.25</v>
      </c>
      <c r="U35" s="336">
        <f t="shared" si="8"/>
        <v>6.15</v>
      </c>
    </row>
    <row r="36" spans="1:21" x14ac:dyDescent="0.3">
      <c r="A36" s="258"/>
      <c r="B36" s="30">
        <v>31</v>
      </c>
      <c r="C36" s="100" t="str">
        <f>VLOOKUP(B:B,'Start List Youth'!C:F,2,FALSE)</f>
        <v>ANDREEVA Nikol</v>
      </c>
      <c r="D36" s="492" t="str">
        <f>VLOOKUP(B:B,'Start List Youth'!C:F,4,FALSE)</f>
        <v>FLOS</v>
      </c>
      <c r="E36" s="428">
        <v>68</v>
      </c>
      <c r="F36" s="29">
        <v>69</v>
      </c>
      <c r="G36" s="12">
        <v>72</v>
      </c>
      <c r="H36" s="29">
        <v>65</v>
      </c>
      <c r="I36" s="12">
        <v>66</v>
      </c>
      <c r="J36" s="29">
        <v>68</v>
      </c>
      <c r="K36" s="520">
        <v>70</v>
      </c>
      <c r="L36" s="521">
        <v>65</v>
      </c>
      <c r="M36" s="16">
        <f t="shared" si="0"/>
        <v>69</v>
      </c>
      <c r="N36" s="220">
        <f t="shared" si="1"/>
        <v>66.75</v>
      </c>
      <c r="O36" s="422">
        <f t="shared" si="2"/>
        <v>72</v>
      </c>
      <c r="P36" s="423">
        <f t="shared" si="3"/>
        <v>66</v>
      </c>
      <c r="Q36" s="424">
        <f t="shared" si="4"/>
        <v>69</v>
      </c>
      <c r="R36" s="425">
        <f t="shared" si="5"/>
        <v>69</v>
      </c>
      <c r="S36" s="423">
        <f t="shared" si="6"/>
        <v>65</v>
      </c>
      <c r="T36" s="426">
        <f t="shared" si="7"/>
        <v>66.583333333333329</v>
      </c>
      <c r="U36" s="336">
        <f t="shared" si="8"/>
        <v>6.7791666666666659</v>
      </c>
    </row>
    <row r="37" spans="1:21" x14ac:dyDescent="0.3">
      <c r="A37" s="258"/>
      <c r="B37" s="30">
        <v>32</v>
      </c>
      <c r="C37" s="100" t="str">
        <f>VLOOKUP(B:B,'Start List Youth'!C:F,2,FALSE)</f>
        <v>MERI Dalia Nayla</v>
      </c>
      <c r="D37" s="492" t="str">
        <f>VLOOKUP(B:B,'Start List Youth'!C:F,4,FALSE)</f>
        <v>SRSO</v>
      </c>
      <c r="E37" s="428">
        <v>56</v>
      </c>
      <c r="F37" s="29">
        <v>53</v>
      </c>
      <c r="G37" s="12">
        <v>55</v>
      </c>
      <c r="H37" s="29">
        <v>52</v>
      </c>
      <c r="I37" s="12">
        <v>57</v>
      </c>
      <c r="J37" s="29">
        <v>54</v>
      </c>
      <c r="K37" s="520">
        <v>59</v>
      </c>
      <c r="L37" s="521">
        <v>54</v>
      </c>
      <c r="M37" s="16">
        <f t="shared" si="0"/>
        <v>56.75</v>
      </c>
      <c r="N37" s="220">
        <f t="shared" si="1"/>
        <v>53.25</v>
      </c>
      <c r="O37" s="422">
        <f t="shared" si="2"/>
        <v>59</v>
      </c>
      <c r="P37" s="423">
        <f t="shared" si="3"/>
        <v>55</v>
      </c>
      <c r="Q37" s="424">
        <f t="shared" si="4"/>
        <v>56.583333333333336</v>
      </c>
      <c r="R37" s="425">
        <f t="shared" si="5"/>
        <v>54</v>
      </c>
      <c r="S37" s="423">
        <f t="shared" si="6"/>
        <v>52</v>
      </c>
      <c r="T37" s="426">
        <f t="shared" si="7"/>
        <v>53.416666666666664</v>
      </c>
      <c r="U37" s="336">
        <f t="shared" si="8"/>
        <v>5.5</v>
      </c>
    </row>
    <row r="38" spans="1:21" x14ac:dyDescent="0.3">
      <c r="A38" s="258"/>
      <c r="B38" s="30">
        <v>33</v>
      </c>
      <c r="C38" s="100" t="str">
        <f>VLOOKUP(B:B,'Start List Youth'!C:F,2,FALSE)</f>
        <v>PANERO Iris</v>
      </c>
      <c r="D38" s="492" t="str">
        <f>VLOOKUP(B:B,'Start List Youth'!C:F,4,FALSE)</f>
        <v>LUG</v>
      </c>
      <c r="E38" s="428">
        <v>54</v>
      </c>
      <c r="F38" s="29">
        <v>54</v>
      </c>
      <c r="G38" s="12">
        <v>57</v>
      </c>
      <c r="H38" s="29">
        <v>57</v>
      </c>
      <c r="I38" s="12">
        <v>52</v>
      </c>
      <c r="J38" s="29">
        <v>60</v>
      </c>
      <c r="K38" s="520">
        <v>61</v>
      </c>
      <c r="L38" s="521">
        <v>64</v>
      </c>
      <c r="M38" s="16">
        <f t="shared" ref="M38:M69" si="9">+(E38+G38+I38+K38)/4</f>
        <v>56</v>
      </c>
      <c r="N38" s="220">
        <f t="shared" ref="N38:N69" si="10">+(F38+H38+J38+L38)/4</f>
        <v>58.75</v>
      </c>
      <c r="O38" s="422">
        <f t="shared" si="2"/>
        <v>61</v>
      </c>
      <c r="P38" s="423">
        <f t="shared" si="3"/>
        <v>52</v>
      </c>
      <c r="Q38" s="424">
        <f t="shared" si="4"/>
        <v>55.666666666666664</v>
      </c>
      <c r="R38" s="425">
        <f t="shared" ref="R38:R69" si="11">MAX(F38,H38,J38,L38,N38)</f>
        <v>64</v>
      </c>
      <c r="S38" s="423">
        <f t="shared" ref="S38:S69" si="12">MIN(F38,H38,J38,L38,N38)</f>
        <v>54</v>
      </c>
      <c r="T38" s="426">
        <f t="shared" si="7"/>
        <v>58.583333333333336</v>
      </c>
      <c r="U38" s="336">
        <f t="shared" si="8"/>
        <v>5.7125000000000004</v>
      </c>
    </row>
    <row r="39" spans="1:21" x14ac:dyDescent="0.3">
      <c r="A39" s="258"/>
      <c r="B39" s="30">
        <v>34</v>
      </c>
      <c r="C39" s="100" t="str">
        <f>VLOOKUP(B:B,'Start List Youth'!C:F,2,FALSE)</f>
        <v>JANSSENS Abigaëlle</v>
      </c>
      <c r="D39" s="492" t="str">
        <f>VLOOKUP(B:B,'Start List Youth'!C:F,4,FALSE)</f>
        <v>GN1885</v>
      </c>
      <c r="E39" s="428">
        <v>67</v>
      </c>
      <c r="F39" s="29">
        <v>60</v>
      </c>
      <c r="G39" s="12">
        <v>64</v>
      </c>
      <c r="H39" s="29">
        <v>60</v>
      </c>
      <c r="I39" s="12">
        <v>62</v>
      </c>
      <c r="J39" s="29">
        <v>58</v>
      </c>
      <c r="K39" s="520">
        <v>62</v>
      </c>
      <c r="L39" s="521">
        <v>59</v>
      </c>
      <c r="M39" s="16">
        <f t="shared" si="9"/>
        <v>63.75</v>
      </c>
      <c r="N39" s="220">
        <f t="shared" si="10"/>
        <v>59.25</v>
      </c>
      <c r="O39" s="422">
        <f t="shared" si="2"/>
        <v>67</v>
      </c>
      <c r="P39" s="423">
        <f t="shared" si="3"/>
        <v>62</v>
      </c>
      <c r="Q39" s="424">
        <f t="shared" si="4"/>
        <v>63.25</v>
      </c>
      <c r="R39" s="425">
        <f t="shared" si="11"/>
        <v>60</v>
      </c>
      <c r="S39" s="423">
        <f t="shared" si="12"/>
        <v>58</v>
      </c>
      <c r="T39" s="426">
        <f t="shared" si="7"/>
        <v>59.416666666666664</v>
      </c>
      <c r="U39" s="336">
        <f t="shared" si="8"/>
        <v>6.1333333333333329</v>
      </c>
    </row>
    <row r="40" spans="1:21" x14ac:dyDescent="0.3">
      <c r="A40" s="258"/>
      <c r="B40" s="30">
        <v>35</v>
      </c>
      <c r="C40" s="100" t="str">
        <f>VLOOKUP(B:B,'Start List Youth'!C:F,2,FALSE)</f>
        <v>MAGNENAT Celya</v>
      </c>
      <c r="D40" s="492" t="str">
        <f>VLOOKUP(B:B,'Start List Youth'!C:F,4,FALSE)</f>
        <v>MORG</v>
      </c>
      <c r="E40" s="428">
        <v>68</v>
      </c>
      <c r="F40" s="29">
        <v>64</v>
      </c>
      <c r="G40" s="12">
        <v>70</v>
      </c>
      <c r="H40" s="29">
        <v>71</v>
      </c>
      <c r="I40" s="12">
        <v>65</v>
      </c>
      <c r="J40" s="29">
        <v>64</v>
      </c>
      <c r="K40" s="520">
        <v>65</v>
      </c>
      <c r="L40" s="521">
        <v>69</v>
      </c>
      <c r="M40" s="16">
        <f t="shared" si="9"/>
        <v>67</v>
      </c>
      <c r="N40" s="220">
        <f t="shared" si="10"/>
        <v>67</v>
      </c>
      <c r="O40" s="422">
        <f t="shared" si="2"/>
        <v>70</v>
      </c>
      <c r="P40" s="423">
        <f t="shared" si="3"/>
        <v>65</v>
      </c>
      <c r="Q40" s="424">
        <f t="shared" si="4"/>
        <v>66.666666666666671</v>
      </c>
      <c r="R40" s="425">
        <f t="shared" si="11"/>
        <v>71</v>
      </c>
      <c r="S40" s="423">
        <f t="shared" si="12"/>
        <v>64</v>
      </c>
      <c r="T40" s="426">
        <f t="shared" si="7"/>
        <v>66.666666666666671</v>
      </c>
      <c r="U40" s="336">
        <f t="shared" si="8"/>
        <v>6.666666666666667</v>
      </c>
    </row>
    <row r="41" spans="1:21" x14ac:dyDescent="0.3">
      <c r="A41" s="258"/>
      <c r="B41" s="30">
        <v>36</v>
      </c>
      <c r="C41" s="100" t="str">
        <f>VLOOKUP(B:B,'Start List Youth'!C:F,2,FALSE)</f>
        <v>SERGEEVA Barbara</v>
      </c>
      <c r="D41" s="492" t="str">
        <f>VLOOKUP(B:B,'Start List Youth'!C:F,4,FALSE)</f>
        <v>GN1885</v>
      </c>
      <c r="E41" s="428">
        <v>68</v>
      </c>
      <c r="F41" s="29">
        <v>57</v>
      </c>
      <c r="G41" s="12">
        <v>61</v>
      </c>
      <c r="H41" s="29">
        <v>58</v>
      </c>
      <c r="I41" s="12">
        <v>63</v>
      </c>
      <c r="J41" s="29">
        <v>58</v>
      </c>
      <c r="K41" s="520">
        <v>66</v>
      </c>
      <c r="L41" s="521">
        <v>52</v>
      </c>
      <c r="M41" s="16">
        <f t="shared" si="9"/>
        <v>64.5</v>
      </c>
      <c r="N41" s="220">
        <f t="shared" si="10"/>
        <v>56.25</v>
      </c>
      <c r="O41" s="422">
        <f t="shared" si="2"/>
        <v>68</v>
      </c>
      <c r="P41" s="423">
        <f t="shared" si="3"/>
        <v>61</v>
      </c>
      <c r="Q41" s="424">
        <f t="shared" si="4"/>
        <v>64.5</v>
      </c>
      <c r="R41" s="425">
        <f t="shared" si="11"/>
        <v>58</v>
      </c>
      <c r="S41" s="423">
        <f t="shared" si="12"/>
        <v>52</v>
      </c>
      <c r="T41" s="426">
        <f t="shared" si="7"/>
        <v>57.083333333333336</v>
      </c>
      <c r="U41" s="336">
        <f t="shared" si="8"/>
        <v>6.0791666666666675</v>
      </c>
    </row>
    <row r="42" spans="1:21" x14ac:dyDescent="0.3">
      <c r="A42" s="258"/>
      <c r="B42" s="30">
        <v>37</v>
      </c>
      <c r="C42" s="100" t="str">
        <f>VLOOKUP(B:B,'Start List Youth'!C:F,2,FALSE)</f>
        <v>SCHOBER Elisa</v>
      </c>
      <c r="D42" s="492" t="str">
        <f>VLOOKUP(B:B,'Start List Youth'!C:F,4,FALSE)</f>
        <v>GN1885</v>
      </c>
      <c r="E42" s="428">
        <v>66</v>
      </c>
      <c r="F42" s="29">
        <v>63</v>
      </c>
      <c r="G42" s="12">
        <v>60</v>
      </c>
      <c r="H42" s="29">
        <v>56</v>
      </c>
      <c r="I42" s="12">
        <v>59</v>
      </c>
      <c r="J42" s="29">
        <v>64</v>
      </c>
      <c r="K42" s="520">
        <v>58</v>
      </c>
      <c r="L42" s="521">
        <v>56</v>
      </c>
      <c r="M42" s="16">
        <f t="shared" si="9"/>
        <v>60.75</v>
      </c>
      <c r="N42" s="220">
        <f t="shared" si="10"/>
        <v>59.75</v>
      </c>
      <c r="O42" s="422">
        <f t="shared" si="2"/>
        <v>66</v>
      </c>
      <c r="P42" s="423">
        <f t="shared" si="3"/>
        <v>58</v>
      </c>
      <c r="Q42" s="424">
        <f t="shared" si="4"/>
        <v>59.916666666666664</v>
      </c>
      <c r="R42" s="425">
        <f t="shared" si="11"/>
        <v>64</v>
      </c>
      <c r="S42" s="423">
        <f t="shared" si="12"/>
        <v>56</v>
      </c>
      <c r="T42" s="426">
        <f t="shared" si="7"/>
        <v>59.583333333333336</v>
      </c>
      <c r="U42" s="336">
        <f t="shared" si="8"/>
        <v>5.9749999999999996</v>
      </c>
    </row>
    <row r="43" spans="1:21" x14ac:dyDescent="0.3">
      <c r="A43" s="258"/>
      <c r="B43" s="30">
        <v>38</v>
      </c>
      <c r="C43" s="100" t="str">
        <f>VLOOKUP(B:B,'Start List Youth'!C:F,2,FALSE)</f>
        <v>DE PAOLI Beatrice</v>
      </c>
      <c r="D43" s="492" t="str">
        <f>VLOOKUP(B:B,'Start List Youth'!C:F,4,FALSE)</f>
        <v>MORG</v>
      </c>
      <c r="E43" s="428">
        <v>58</v>
      </c>
      <c r="F43" s="29">
        <v>50</v>
      </c>
      <c r="G43" s="12">
        <v>64</v>
      </c>
      <c r="H43" s="29">
        <v>56</v>
      </c>
      <c r="I43" s="12">
        <v>63</v>
      </c>
      <c r="J43" s="29">
        <v>62</v>
      </c>
      <c r="K43" s="520">
        <v>61</v>
      </c>
      <c r="L43" s="521">
        <v>59</v>
      </c>
      <c r="M43" s="16">
        <f t="shared" si="9"/>
        <v>61.5</v>
      </c>
      <c r="N43" s="220">
        <f t="shared" si="10"/>
        <v>56.75</v>
      </c>
      <c r="O43" s="422">
        <f t="shared" si="2"/>
        <v>64</v>
      </c>
      <c r="P43" s="423">
        <f t="shared" si="3"/>
        <v>58</v>
      </c>
      <c r="Q43" s="424">
        <f t="shared" si="4"/>
        <v>61.833333333333336</v>
      </c>
      <c r="R43" s="425">
        <f t="shared" si="11"/>
        <v>62</v>
      </c>
      <c r="S43" s="423">
        <f t="shared" si="12"/>
        <v>50</v>
      </c>
      <c r="T43" s="426">
        <f t="shared" si="7"/>
        <v>57.25</v>
      </c>
      <c r="U43" s="336">
        <f t="shared" si="8"/>
        <v>5.9541666666666675</v>
      </c>
    </row>
    <row r="44" spans="1:21" x14ac:dyDescent="0.3">
      <c r="A44" s="258"/>
      <c r="B44" s="30">
        <v>39</v>
      </c>
      <c r="C44" s="100" t="str">
        <f>VLOOKUP(B:B,'Start List Youth'!C:F,2,FALSE)</f>
        <v>IACOZZA Alice</v>
      </c>
      <c r="D44" s="492" t="str">
        <f>VLOOKUP(B:B,'Start List Youth'!C:F,4,FALSE)</f>
        <v>LUG</v>
      </c>
      <c r="E44" s="428">
        <v>60</v>
      </c>
      <c r="F44" s="29">
        <v>58</v>
      </c>
      <c r="G44" s="12">
        <v>58</v>
      </c>
      <c r="H44" s="29">
        <v>55</v>
      </c>
      <c r="I44" s="12">
        <v>62</v>
      </c>
      <c r="J44" s="29">
        <v>53</v>
      </c>
      <c r="K44" s="520">
        <v>58</v>
      </c>
      <c r="L44" s="521">
        <v>54</v>
      </c>
      <c r="M44" s="16">
        <f t="shared" si="9"/>
        <v>59.5</v>
      </c>
      <c r="N44" s="220">
        <f t="shared" si="10"/>
        <v>55</v>
      </c>
      <c r="O44" s="422">
        <f t="shared" si="2"/>
        <v>62</v>
      </c>
      <c r="P44" s="423">
        <f t="shared" si="3"/>
        <v>58</v>
      </c>
      <c r="Q44" s="424">
        <f t="shared" si="4"/>
        <v>59.166666666666664</v>
      </c>
      <c r="R44" s="425">
        <f t="shared" si="11"/>
        <v>58</v>
      </c>
      <c r="S44" s="423">
        <f t="shared" si="12"/>
        <v>53</v>
      </c>
      <c r="T44" s="426">
        <f t="shared" si="7"/>
        <v>54.666666666666664</v>
      </c>
      <c r="U44" s="336">
        <f t="shared" si="8"/>
        <v>5.6916666666666664</v>
      </c>
    </row>
    <row r="45" spans="1:21" x14ac:dyDescent="0.3">
      <c r="A45" s="258"/>
      <c r="B45" s="30">
        <v>40</v>
      </c>
      <c r="C45" s="100" t="str">
        <f>VLOOKUP(B:B,'Start List Youth'!C:F,2,FALSE)</f>
        <v>NAGYPÁL Réka</v>
      </c>
      <c r="D45" s="492" t="str">
        <f>VLOOKUP(B:B,'Start List Youth'!C:F,4,FALSE)</f>
        <v>FLOS</v>
      </c>
      <c r="E45" s="428">
        <v>62</v>
      </c>
      <c r="F45" s="29">
        <v>56</v>
      </c>
      <c r="G45" s="12">
        <v>57</v>
      </c>
      <c r="H45" s="29">
        <v>54</v>
      </c>
      <c r="I45" s="12">
        <v>62</v>
      </c>
      <c r="J45" s="29">
        <v>55</v>
      </c>
      <c r="K45" s="520">
        <v>59</v>
      </c>
      <c r="L45" s="521">
        <v>59</v>
      </c>
      <c r="M45" s="16">
        <f t="shared" si="9"/>
        <v>60</v>
      </c>
      <c r="N45" s="220">
        <f t="shared" si="10"/>
        <v>56</v>
      </c>
      <c r="O45" s="422">
        <f t="shared" si="2"/>
        <v>62</v>
      </c>
      <c r="P45" s="423">
        <f t="shared" si="3"/>
        <v>57</v>
      </c>
      <c r="Q45" s="424">
        <f t="shared" si="4"/>
        <v>60.333333333333336</v>
      </c>
      <c r="R45" s="425">
        <f t="shared" si="11"/>
        <v>59</v>
      </c>
      <c r="S45" s="423">
        <f t="shared" si="12"/>
        <v>54</v>
      </c>
      <c r="T45" s="426">
        <f t="shared" si="7"/>
        <v>55.666666666666664</v>
      </c>
      <c r="U45" s="336">
        <f t="shared" si="8"/>
        <v>5.8</v>
      </c>
    </row>
    <row r="46" spans="1:21" x14ac:dyDescent="0.3">
      <c r="A46" s="258"/>
      <c r="B46" s="30">
        <v>41</v>
      </c>
      <c r="C46" s="100" t="str">
        <f>VLOOKUP(B:B,'Start List Youth'!C:F,2,FALSE)</f>
        <v>LENZ Vanessa</v>
      </c>
      <c r="D46" s="492" t="str">
        <f>VLOOKUP(B:B,'Start List Youth'!C:F,4,FALSE)</f>
        <v>ASB</v>
      </c>
      <c r="E46" s="428">
        <v>79</v>
      </c>
      <c r="F46" s="29">
        <v>74</v>
      </c>
      <c r="G46" s="12">
        <v>73</v>
      </c>
      <c r="H46" s="29">
        <v>66</v>
      </c>
      <c r="I46" s="12">
        <v>71</v>
      </c>
      <c r="J46" s="29">
        <v>70</v>
      </c>
      <c r="K46" s="520">
        <v>78</v>
      </c>
      <c r="L46" s="521">
        <v>75</v>
      </c>
      <c r="M46" s="16">
        <f t="shared" si="9"/>
        <v>75.25</v>
      </c>
      <c r="N46" s="220">
        <f t="shared" si="10"/>
        <v>71.25</v>
      </c>
      <c r="O46" s="422">
        <f t="shared" si="2"/>
        <v>79</v>
      </c>
      <c r="P46" s="423">
        <f t="shared" si="3"/>
        <v>71</v>
      </c>
      <c r="Q46" s="424">
        <f t="shared" si="4"/>
        <v>75.416666666666671</v>
      </c>
      <c r="R46" s="425">
        <f t="shared" si="11"/>
        <v>75</v>
      </c>
      <c r="S46" s="423">
        <f t="shared" si="12"/>
        <v>66</v>
      </c>
      <c r="T46" s="426">
        <f t="shared" si="7"/>
        <v>71.75</v>
      </c>
      <c r="U46" s="336">
        <f t="shared" si="8"/>
        <v>7.3583333333333343</v>
      </c>
    </row>
    <row r="47" spans="1:21" x14ac:dyDescent="0.3">
      <c r="A47" s="258"/>
      <c r="B47" s="30">
        <v>42</v>
      </c>
      <c r="C47" s="100" t="str">
        <f>VLOOKUP(B:B,'Start List Youth'!C:F,2,FALSE)</f>
        <v>MÖBES Emma</v>
      </c>
      <c r="D47" s="492" t="str">
        <f>VLOOKUP(B:B,'Start List Youth'!C:F,4,FALSE)</f>
        <v>LNZ</v>
      </c>
      <c r="E47" s="428">
        <v>63</v>
      </c>
      <c r="F47" s="29">
        <v>57</v>
      </c>
      <c r="G47" s="12">
        <v>60</v>
      </c>
      <c r="H47" s="29">
        <v>50</v>
      </c>
      <c r="I47" s="12">
        <v>65</v>
      </c>
      <c r="J47" s="29">
        <v>64</v>
      </c>
      <c r="K47" s="520">
        <v>65</v>
      </c>
      <c r="L47" s="521">
        <v>58</v>
      </c>
      <c r="M47" s="16">
        <f t="shared" si="9"/>
        <v>63.25</v>
      </c>
      <c r="N47" s="220">
        <f t="shared" si="10"/>
        <v>57.25</v>
      </c>
      <c r="O47" s="422">
        <f t="shared" si="2"/>
        <v>65</v>
      </c>
      <c r="P47" s="423">
        <f t="shared" si="3"/>
        <v>60</v>
      </c>
      <c r="Q47" s="424">
        <f t="shared" si="4"/>
        <v>63.75</v>
      </c>
      <c r="R47" s="425">
        <f t="shared" si="11"/>
        <v>64</v>
      </c>
      <c r="S47" s="423">
        <f t="shared" si="12"/>
        <v>50</v>
      </c>
      <c r="T47" s="426">
        <f t="shared" si="7"/>
        <v>57.416666666666664</v>
      </c>
      <c r="U47" s="336">
        <f t="shared" si="8"/>
        <v>6.0583333333333327</v>
      </c>
    </row>
    <row r="48" spans="1:21" x14ac:dyDescent="0.3">
      <c r="A48" s="258"/>
      <c r="B48" s="30">
        <v>43</v>
      </c>
      <c r="C48" s="100" t="str">
        <f>VLOOKUP(B:B,'Start List Youth'!C:F,2,FALSE)</f>
        <v>DOMENECH WANG Liliane</v>
      </c>
      <c r="D48" s="492" t="str">
        <f>VLOOKUP(B:B,'Start List Youth'!C:F,4,FALSE)</f>
        <v>VA</v>
      </c>
      <c r="E48" s="428">
        <v>66</v>
      </c>
      <c r="F48" s="29">
        <v>60</v>
      </c>
      <c r="G48" s="12">
        <v>52</v>
      </c>
      <c r="H48" s="29">
        <v>57</v>
      </c>
      <c r="I48" s="12">
        <v>62</v>
      </c>
      <c r="J48" s="29">
        <v>62</v>
      </c>
      <c r="K48" s="520">
        <v>59</v>
      </c>
      <c r="L48" s="521">
        <v>56</v>
      </c>
      <c r="M48" s="16">
        <f t="shared" si="9"/>
        <v>59.75</v>
      </c>
      <c r="N48" s="220">
        <f t="shared" si="10"/>
        <v>58.75</v>
      </c>
      <c r="O48" s="422">
        <f t="shared" si="2"/>
        <v>66</v>
      </c>
      <c r="P48" s="423">
        <f t="shared" si="3"/>
        <v>52</v>
      </c>
      <c r="Q48" s="424">
        <f t="shared" si="4"/>
        <v>60.25</v>
      </c>
      <c r="R48" s="425">
        <f t="shared" si="11"/>
        <v>62</v>
      </c>
      <c r="S48" s="423">
        <f t="shared" si="12"/>
        <v>56</v>
      </c>
      <c r="T48" s="426">
        <f t="shared" si="7"/>
        <v>58.583333333333336</v>
      </c>
      <c r="U48" s="336">
        <f t="shared" si="8"/>
        <v>5.9416666666666673</v>
      </c>
    </row>
    <row r="49" spans="1:21" x14ac:dyDescent="0.3">
      <c r="A49" s="258"/>
      <c r="B49" s="30">
        <v>44</v>
      </c>
      <c r="C49" s="100" t="str">
        <f>VLOOKUP(B:B,'Start List Youth'!C:F,2,FALSE)</f>
        <v>GREGOIRE Alyssia</v>
      </c>
      <c r="D49" s="492" t="str">
        <f>VLOOKUP(B:B,'Start List Youth'!C:F,4,FALSE)</f>
        <v>MORG</v>
      </c>
      <c r="E49" s="428">
        <v>57</v>
      </c>
      <c r="F49" s="29">
        <v>56</v>
      </c>
      <c r="G49" s="12">
        <v>55</v>
      </c>
      <c r="H49" s="29">
        <v>57</v>
      </c>
      <c r="I49" s="12">
        <v>51</v>
      </c>
      <c r="J49" s="29">
        <v>54</v>
      </c>
      <c r="K49" s="520">
        <v>62</v>
      </c>
      <c r="L49" s="521">
        <v>60</v>
      </c>
      <c r="M49" s="16">
        <f t="shared" si="9"/>
        <v>56.25</v>
      </c>
      <c r="N49" s="220">
        <f t="shared" si="10"/>
        <v>56.75</v>
      </c>
      <c r="O49" s="422">
        <f t="shared" si="2"/>
        <v>62</v>
      </c>
      <c r="P49" s="423">
        <f t="shared" si="3"/>
        <v>51</v>
      </c>
      <c r="Q49" s="424">
        <f t="shared" si="4"/>
        <v>56.083333333333336</v>
      </c>
      <c r="R49" s="425">
        <f t="shared" si="11"/>
        <v>60</v>
      </c>
      <c r="S49" s="423">
        <f t="shared" si="12"/>
        <v>54</v>
      </c>
      <c r="T49" s="426">
        <f t="shared" si="7"/>
        <v>56.583333333333336</v>
      </c>
      <c r="U49" s="336">
        <f t="shared" si="8"/>
        <v>5.6333333333333337</v>
      </c>
    </row>
    <row r="50" spans="1:21" x14ac:dyDescent="0.3">
      <c r="A50" s="258"/>
      <c r="B50" s="30">
        <v>45</v>
      </c>
      <c r="C50" s="100" t="str">
        <f>VLOOKUP(B:B,'Start List Youth'!C:F,2,FALSE)</f>
        <v>GARDON Charlotte</v>
      </c>
      <c r="D50" s="492" t="str">
        <f>VLOOKUP(B:B,'Start List Youth'!C:F,4,FALSE)</f>
        <v>MORG</v>
      </c>
      <c r="E50" s="428">
        <v>55</v>
      </c>
      <c r="F50" s="29">
        <v>57</v>
      </c>
      <c r="G50" s="12">
        <v>58</v>
      </c>
      <c r="H50" s="29">
        <v>62</v>
      </c>
      <c r="I50" s="12">
        <v>62</v>
      </c>
      <c r="J50" s="29">
        <v>68</v>
      </c>
      <c r="K50" s="520">
        <v>58</v>
      </c>
      <c r="L50" s="521">
        <v>56</v>
      </c>
      <c r="M50" s="16">
        <f t="shared" si="9"/>
        <v>58.25</v>
      </c>
      <c r="N50" s="220">
        <f t="shared" si="10"/>
        <v>60.75</v>
      </c>
      <c r="O50" s="422">
        <f t="shared" si="2"/>
        <v>62</v>
      </c>
      <c r="P50" s="423">
        <f t="shared" si="3"/>
        <v>55</v>
      </c>
      <c r="Q50" s="424">
        <f t="shared" si="4"/>
        <v>58.083333333333336</v>
      </c>
      <c r="R50" s="425">
        <f t="shared" si="11"/>
        <v>68</v>
      </c>
      <c r="S50" s="423">
        <f t="shared" si="12"/>
        <v>56</v>
      </c>
      <c r="T50" s="426">
        <f t="shared" si="7"/>
        <v>59.916666666666664</v>
      </c>
      <c r="U50" s="336">
        <f t="shared" si="8"/>
        <v>5.9</v>
      </c>
    </row>
    <row r="51" spans="1:21" x14ac:dyDescent="0.3">
      <c r="A51" s="258"/>
      <c r="B51" s="30">
        <v>46</v>
      </c>
      <c r="C51" s="100" t="str">
        <f>VLOOKUP(B:B,'Start List Youth'!C:F,2,FALSE)</f>
        <v>LAFLEUR Laura</v>
      </c>
      <c r="D51" s="492" t="str">
        <f>VLOOKUP(B:B,'Start List Youth'!C:F,4,FALSE)</f>
        <v>GN1885</v>
      </c>
      <c r="E51" s="428">
        <v>69</v>
      </c>
      <c r="F51" s="29">
        <v>62</v>
      </c>
      <c r="G51" s="12">
        <v>67</v>
      </c>
      <c r="H51" s="29">
        <v>62</v>
      </c>
      <c r="I51" s="12">
        <v>65</v>
      </c>
      <c r="J51" s="29">
        <v>62</v>
      </c>
      <c r="K51" s="520">
        <v>64</v>
      </c>
      <c r="L51" s="521">
        <v>60</v>
      </c>
      <c r="M51" s="16">
        <f t="shared" si="9"/>
        <v>66.25</v>
      </c>
      <c r="N51" s="220">
        <f t="shared" si="10"/>
        <v>61.5</v>
      </c>
      <c r="O51" s="422">
        <f t="shared" si="2"/>
        <v>69</v>
      </c>
      <c r="P51" s="423">
        <f t="shared" si="3"/>
        <v>64</v>
      </c>
      <c r="Q51" s="424">
        <f t="shared" si="4"/>
        <v>66.083333333333329</v>
      </c>
      <c r="R51" s="425">
        <f t="shared" si="11"/>
        <v>62</v>
      </c>
      <c r="S51" s="423">
        <f t="shared" si="12"/>
        <v>60</v>
      </c>
      <c r="T51" s="426">
        <f t="shared" si="7"/>
        <v>61.833333333333336</v>
      </c>
      <c r="U51" s="336">
        <f t="shared" si="8"/>
        <v>6.395833333333333</v>
      </c>
    </row>
    <row r="52" spans="1:21" x14ac:dyDescent="0.3">
      <c r="A52" s="258"/>
      <c r="B52" s="30">
        <v>47</v>
      </c>
      <c r="C52" s="100" t="str">
        <f>VLOOKUP(B:B,'Start List Youth'!C:F,2,FALSE)</f>
        <v>MICHALIS Eline</v>
      </c>
      <c r="D52" s="492" t="str">
        <f>VLOOKUP(B:B,'Start List Youth'!C:F,4,FALSE)</f>
        <v>GN1885</v>
      </c>
      <c r="E52" s="428">
        <v>60</v>
      </c>
      <c r="F52" s="29">
        <v>61</v>
      </c>
      <c r="G52" s="12">
        <v>56</v>
      </c>
      <c r="H52" s="29">
        <v>54</v>
      </c>
      <c r="I52" s="12">
        <v>66</v>
      </c>
      <c r="J52" s="29">
        <v>63</v>
      </c>
      <c r="K52" s="520">
        <v>65</v>
      </c>
      <c r="L52" s="521">
        <v>57</v>
      </c>
      <c r="M52" s="16">
        <f t="shared" si="9"/>
        <v>61.75</v>
      </c>
      <c r="N52" s="220">
        <f t="shared" si="10"/>
        <v>58.75</v>
      </c>
      <c r="O52" s="422">
        <f t="shared" si="2"/>
        <v>66</v>
      </c>
      <c r="P52" s="423">
        <f t="shared" si="3"/>
        <v>56</v>
      </c>
      <c r="Q52" s="424">
        <f t="shared" si="4"/>
        <v>62.25</v>
      </c>
      <c r="R52" s="425">
        <f t="shared" si="11"/>
        <v>63</v>
      </c>
      <c r="S52" s="423">
        <f t="shared" si="12"/>
        <v>54</v>
      </c>
      <c r="T52" s="426">
        <f t="shared" si="7"/>
        <v>58.916666666666664</v>
      </c>
      <c r="U52" s="336">
        <f t="shared" si="8"/>
        <v>6.0583333333333327</v>
      </c>
    </row>
    <row r="53" spans="1:21" x14ac:dyDescent="0.3">
      <c r="A53" s="258"/>
      <c r="B53" s="30">
        <v>48</v>
      </c>
      <c r="C53" s="100" t="str">
        <f>VLOOKUP(B:B,'Start List Youth'!C:F,2,FALSE)</f>
        <v>CORAZZA Kendra</v>
      </c>
      <c r="D53" s="492" t="str">
        <f>VLOOKUP(B:B,'Start List Youth'!C:F,4,FALSE)</f>
        <v>LUG</v>
      </c>
      <c r="E53" s="428">
        <v>58</v>
      </c>
      <c r="F53" s="29">
        <v>62</v>
      </c>
      <c r="G53" s="12">
        <v>56</v>
      </c>
      <c r="H53" s="29">
        <v>60</v>
      </c>
      <c r="I53" s="12">
        <v>62</v>
      </c>
      <c r="J53" s="29">
        <v>63</v>
      </c>
      <c r="K53" s="520">
        <v>58</v>
      </c>
      <c r="L53" s="521">
        <v>54</v>
      </c>
      <c r="M53" s="16">
        <f t="shared" si="9"/>
        <v>58.5</v>
      </c>
      <c r="N53" s="220">
        <f t="shared" si="10"/>
        <v>59.75</v>
      </c>
      <c r="O53" s="422">
        <f t="shared" si="2"/>
        <v>62</v>
      </c>
      <c r="P53" s="423">
        <f t="shared" si="3"/>
        <v>56</v>
      </c>
      <c r="Q53" s="424">
        <f t="shared" si="4"/>
        <v>58.166666666666664</v>
      </c>
      <c r="R53" s="425">
        <f t="shared" si="11"/>
        <v>63</v>
      </c>
      <c r="S53" s="423">
        <f t="shared" si="12"/>
        <v>54</v>
      </c>
      <c r="T53" s="426">
        <f t="shared" si="7"/>
        <v>60.583333333333336</v>
      </c>
      <c r="U53" s="336">
        <f t="shared" si="8"/>
        <v>5.9375</v>
      </c>
    </row>
    <row r="54" spans="1:21" x14ac:dyDescent="0.3">
      <c r="A54" s="258"/>
      <c r="B54" s="30">
        <v>49</v>
      </c>
      <c r="C54" s="100" t="str">
        <f>VLOOKUP(B:B,'Start List Youth'!C:F,2,FALSE)</f>
        <v>COUROUGE Emma</v>
      </c>
      <c r="D54" s="492" t="str">
        <f>VLOOKUP(B:B,'Start List Youth'!C:F,4,FALSE)</f>
        <v>MORG</v>
      </c>
      <c r="E54" s="428">
        <v>57</v>
      </c>
      <c r="F54" s="29">
        <v>57</v>
      </c>
      <c r="G54" s="12">
        <v>60</v>
      </c>
      <c r="H54" s="29">
        <v>57</v>
      </c>
      <c r="I54" s="12">
        <v>63</v>
      </c>
      <c r="J54" s="29">
        <v>67</v>
      </c>
      <c r="K54" s="520">
        <v>56</v>
      </c>
      <c r="L54" s="521">
        <v>56</v>
      </c>
      <c r="M54" s="16">
        <f t="shared" si="9"/>
        <v>59</v>
      </c>
      <c r="N54" s="220">
        <f t="shared" si="10"/>
        <v>59.25</v>
      </c>
      <c r="O54" s="422">
        <f t="shared" si="2"/>
        <v>63</v>
      </c>
      <c r="P54" s="423">
        <f t="shared" si="3"/>
        <v>56</v>
      </c>
      <c r="Q54" s="424">
        <f t="shared" si="4"/>
        <v>58.666666666666664</v>
      </c>
      <c r="R54" s="425">
        <f t="shared" si="11"/>
        <v>67</v>
      </c>
      <c r="S54" s="423">
        <f t="shared" si="12"/>
        <v>56</v>
      </c>
      <c r="T54" s="426">
        <f t="shared" si="7"/>
        <v>57.75</v>
      </c>
      <c r="U54" s="336">
        <f t="shared" si="8"/>
        <v>5.8208333333333329</v>
      </c>
    </row>
    <row r="55" spans="1:21" x14ac:dyDescent="0.3">
      <c r="A55" s="258"/>
      <c r="B55" s="30">
        <v>50</v>
      </c>
      <c r="C55" s="100" t="str">
        <f>VLOOKUP(B:B,'Start List Youth'!C:F,2,FALSE)</f>
        <v>PAVLIKOVA Evelina</v>
      </c>
      <c r="D55" s="492" t="str">
        <f>VLOOKUP(B:B,'Start List Youth'!C:F,4,FALSE)</f>
        <v>GN1885</v>
      </c>
      <c r="E55" s="428">
        <v>65</v>
      </c>
      <c r="F55" s="29">
        <v>64</v>
      </c>
      <c r="G55" s="12">
        <v>65</v>
      </c>
      <c r="H55" s="29">
        <v>63</v>
      </c>
      <c r="I55" s="12">
        <v>65</v>
      </c>
      <c r="J55" s="29">
        <v>62</v>
      </c>
      <c r="K55" s="520">
        <v>64</v>
      </c>
      <c r="L55" s="521">
        <v>64</v>
      </c>
      <c r="M55" s="16">
        <f t="shared" si="9"/>
        <v>64.75</v>
      </c>
      <c r="N55" s="220">
        <f t="shared" si="10"/>
        <v>63.25</v>
      </c>
      <c r="O55" s="422">
        <f t="shared" si="2"/>
        <v>65</v>
      </c>
      <c r="P55" s="423">
        <f t="shared" si="3"/>
        <v>64</v>
      </c>
      <c r="Q55" s="424">
        <f t="shared" si="4"/>
        <v>64.916666666666671</v>
      </c>
      <c r="R55" s="425">
        <f t="shared" si="11"/>
        <v>64</v>
      </c>
      <c r="S55" s="423">
        <f t="shared" si="12"/>
        <v>62</v>
      </c>
      <c r="T55" s="426">
        <f t="shared" si="7"/>
        <v>63.416666666666664</v>
      </c>
      <c r="U55" s="336">
        <f t="shared" si="8"/>
        <v>6.416666666666667</v>
      </c>
    </row>
    <row r="56" spans="1:21" x14ac:dyDescent="0.3">
      <c r="A56" s="258"/>
      <c r="B56" s="30">
        <v>51</v>
      </c>
      <c r="C56" s="100" t="str">
        <f>VLOOKUP(B:B,'Start List Youth'!C:F,2,FALSE)</f>
        <v>SCHAFER Nora</v>
      </c>
      <c r="D56" s="492" t="str">
        <f>VLOOKUP(B:B,'Start List Youth'!C:F,4,FALSE)</f>
        <v>ASB</v>
      </c>
      <c r="E56" s="428">
        <v>56</v>
      </c>
      <c r="F56" s="29">
        <v>54</v>
      </c>
      <c r="G56" s="12">
        <v>55</v>
      </c>
      <c r="H56" s="29">
        <v>48</v>
      </c>
      <c r="I56" s="12">
        <v>58</v>
      </c>
      <c r="J56" s="29">
        <v>52</v>
      </c>
      <c r="K56" s="520">
        <v>64</v>
      </c>
      <c r="L56" s="521">
        <v>59</v>
      </c>
      <c r="M56" s="16">
        <f t="shared" si="9"/>
        <v>58.25</v>
      </c>
      <c r="N56" s="220">
        <f t="shared" si="10"/>
        <v>53.25</v>
      </c>
      <c r="O56" s="422">
        <f t="shared" si="2"/>
        <v>64</v>
      </c>
      <c r="P56" s="423">
        <f t="shared" si="3"/>
        <v>55</v>
      </c>
      <c r="Q56" s="424">
        <f t="shared" si="4"/>
        <v>57.416666666666664</v>
      </c>
      <c r="R56" s="425">
        <f t="shared" si="11"/>
        <v>59</v>
      </c>
      <c r="S56" s="423">
        <f t="shared" si="12"/>
        <v>48</v>
      </c>
      <c r="T56" s="426">
        <f t="shared" si="7"/>
        <v>53.083333333333336</v>
      </c>
      <c r="U56" s="336">
        <f t="shared" si="8"/>
        <v>5.5250000000000004</v>
      </c>
    </row>
    <row r="57" spans="1:21" x14ac:dyDescent="0.3">
      <c r="A57" s="258"/>
      <c r="B57" s="30">
        <v>52</v>
      </c>
      <c r="C57" s="100" t="str">
        <f>VLOOKUP(B:B,'Start List Youth'!C:F,2,FALSE)</f>
        <v>BREGNARD Lavinia</v>
      </c>
      <c r="D57" s="492" t="str">
        <f>VLOOKUP(B:B,'Start List Youth'!C:F,4,FALSE)</f>
        <v>MORG</v>
      </c>
      <c r="E57" s="428">
        <v>85</v>
      </c>
      <c r="F57" s="29">
        <v>76</v>
      </c>
      <c r="G57" s="12">
        <v>87</v>
      </c>
      <c r="H57" s="29">
        <v>86</v>
      </c>
      <c r="I57" s="12">
        <v>85</v>
      </c>
      <c r="J57" s="29">
        <v>75</v>
      </c>
      <c r="K57" s="520">
        <v>87</v>
      </c>
      <c r="L57" s="521">
        <v>82</v>
      </c>
      <c r="M57" s="16">
        <f t="shared" si="9"/>
        <v>86</v>
      </c>
      <c r="N57" s="220">
        <f t="shared" si="10"/>
        <v>79.75</v>
      </c>
      <c r="O57" s="422">
        <f t="shared" si="2"/>
        <v>87</v>
      </c>
      <c r="P57" s="423">
        <f t="shared" si="3"/>
        <v>85</v>
      </c>
      <c r="Q57" s="424">
        <f t="shared" si="4"/>
        <v>86</v>
      </c>
      <c r="R57" s="425">
        <f t="shared" si="11"/>
        <v>86</v>
      </c>
      <c r="S57" s="423">
        <f t="shared" si="12"/>
        <v>75</v>
      </c>
      <c r="T57" s="426">
        <f t="shared" si="7"/>
        <v>79.25</v>
      </c>
      <c r="U57" s="336">
        <f t="shared" si="8"/>
        <v>8.2624999999999993</v>
      </c>
    </row>
    <row r="58" spans="1:21" x14ac:dyDescent="0.3">
      <c r="A58" s="258"/>
      <c r="B58" s="30">
        <v>53</v>
      </c>
      <c r="C58" s="100" t="str">
        <f>VLOOKUP(B:B,'Start List Youth'!C:F,2,FALSE)</f>
        <v>STANIMIROVIC Lena</v>
      </c>
      <c r="D58" s="492" t="str">
        <f>VLOOKUP(B:B,'Start List Youth'!C:F,4,FALSE)</f>
        <v>MORG</v>
      </c>
      <c r="E58" s="428">
        <v>64</v>
      </c>
      <c r="F58" s="29">
        <v>66</v>
      </c>
      <c r="G58" s="12">
        <v>58</v>
      </c>
      <c r="H58" s="29">
        <v>65</v>
      </c>
      <c r="I58" s="12">
        <v>45</v>
      </c>
      <c r="J58" s="29">
        <v>65</v>
      </c>
      <c r="K58" s="520">
        <v>58</v>
      </c>
      <c r="L58" s="521">
        <v>72</v>
      </c>
      <c r="M58" s="16">
        <f t="shared" si="9"/>
        <v>56.25</v>
      </c>
      <c r="N58" s="220">
        <f t="shared" si="10"/>
        <v>67</v>
      </c>
      <c r="O58" s="422">
        <f t="shared" si="2"/>
        <v>64</v>
      </c>
      <c r="P58" s="423">
        <f t="shared" si="3"/>
        <v>45</v>
      </c>
      <c r="Q58" s="424">
        <f t="shared" si="4"/>
        <v>57.416666666666664</v>
      </c>
      <c r="R58" s="425">
        <f t="shared" si="11"/>
        <v>72</v>
      </c>
      <c r="S58" s="423">
        <f t="shared" si="12"/>
        <v>65</v>
      </c>
      <c r="T58" s="426">
        <f t="shared" si="7"/>
        <v>66</v>
      </c>
      <c r="U58" s="336">
        <f t="shared" si="8"/>
        <v>6.1708333333333325</v>
      </c>
    </row>
    <row r="59" spans="1:21" x14ac:dyDescent="0.3">
      <c r="A59" s="258"/>
      <c r="B59" s="30">
        <v>54</v>
      </c>
      <c r="C59" s="100" t="str">
        <f>VLOOKUP(B:B,'Start List Youth'!C:F,2,FALSE)</f>
        <v>UCHANSKI Sophia</v>
      </c>
      <c r="D59" s="492" t="str">
        <f>VLOOKUP(B:B,'Start List Youth'!C:F,4,FALSE)</f>
        <v>MN</v>
      </c>
      <c r="E59" s="428">
        <v>57</v>
      </c>
      <c r="F59" s="29">
        <v>58</v>
      </c>
      <c r="G59" s="12">
        <v>63</v>
      </c>
      <c r="H59" s="29">
        <v>65</v>
      </c>
      <c r="I59" s="12">
        <v>65</v>
      </c>
      <c r="J59" s="29">
        <v>65</v>
      </c>
      <c r="K59" s="520">
        <v>60</v>
      </c>
      <c r="L59" s="521">
        <v>65</v>
      </c>
      <c r="M59" s="16">
        <f t="shared" si="9"/>
        <v>61.25</v>
      </c>
      <c r="N59" s="220">
        <f t="shared" si="10"/>
        <v>63.25</v>
      </c>
      <c r="O59" s="422">
        <f t="shared" si="2"/>
        <v>65</v>
      </c>
      <c r="P59" s="423">
        <f t="shared" si="3"/>
        <v>57</v>
      </c>
      <c r="Q59" s="424">
        <f t="shared" si="4"/>
        <v>61.416666666666664</v>
      </c>
      <c r="R59" s="425">
        <f t="shared" si="11"/>
        <v>65</v>
      </c>
      <c r="S59" s="423">
        <f t="shared" si="12"/>
        <v>58</v>
      </c>
      <c r="T59" s="426">
        <f t="shared" si="7"/>
        <v>64.416666666666671</v>
      </c>
      <c r="U59" s="336">
        <f t="shared" si="8"/>
        <v>6.291666666666667</v>
      </c>
    </row>
    <row r="60" spans="1:21" x14ac:dyDescent="0.3">
      <c r="A60" s="258"/>
      <c r="B60" s="30">
        <v>55</v>
      </c>
      <c r="C60" s="100" t="str">
        <f>VLOOKUP(B:B,'Start List Youth'!C:F,2,FALSE)</f>
        <v>BRESSMER Arielle</v>
      </c>
      <c r="D60" s="492" t="str">
        <f>VLOOKUP(B:B,'Start List Youth'!C:F,4,FALSE)</f>
        <v>LNZ</v>
      </c>
      <c r="E60" s="428">
        <v>69</v>
      </c>
      <c r="F60" s="29">
        <v>64</v>
      </c>
      <c r="G60" s="12">
        <v>72</v>
      </c>
      <c r="H60" s="29">
        <v>69</v>
      </c>
      <c r="I60" s="12">
        <v>60</v>
      </c>
      <c r="J60" s="29">
        <v>54</v>
      </c>
      <c r="K60" s="520">
        <v>68</v>
      </c>
      <c r="L60" s="521">
        <v>68</v>
      </c>
      <c r="M60" s="16">
        <f t="shared" si="9"/>
        <v>67.25</v>
      </c>
      <c r="N60" s="220">
        <f t="shared" si="10"/>
        <v>63.75</v>
      </c>
      <c r="O60" s="422">
        <f t="shared" si="2"/>
        <v>72</v>
      </c>
      <c r="P60" s="423">
        <f t="shared" si="3"/>
        <v>60</v>
      </c>
      <c r="Q60" s="424">
        <f t="shared" si="4"/>
        <v>68.083333333333329</v>
      </c>
      <c r="R60" s="425">
        <f t="shared" si="11"/>
        <v>69</v>
      </c>
      <c r="S60" s="423">
        <f t="shared" si="12"/>
        <v>54</v>
      </c>
      <c r="T60" s="426">
        <f t="shared" si="7"/>
        <v>65.25</v>
      </c>
      <c r="U60" s="336">
        <f t="shared" si="8"/>
        <v>6.6666666666666661</v>
      </c>
    </row>
    <row r="61" spans="1:21" x14ac:dyDescent="0.3">
      <c r="A61" s="258"/>
      <c r="B61" s="30">
        <v>56</v>
      </c>
      <c r="C61" s="100" t="str">
        <f>VLOOKUP(B:B,'Start List Youth'!C:F,2,FALSE)</f>
        <v>RAYMANN Julie</v>
      </c>
      <c r="D61" s="492" t="str">
        <f>VLOOKUP(B:B,'Start List Youth'!C:F,4,FALSE)</f>
        <v>LNZ</v>
      </c>
      <c r="E61" s="428">
        <v>87</v>
      </c>
      <c r="F61" s="29">
        <v>81</v>
      </c>
      <c r="G61" s="12">
        <v>88</v>
      </c>
      <c r="H61" s="29">
        <v>87</v>
      </c>
      <c r="I61" s="12">
        <v>80</v>
      </c>
      <c r="J61" s="29">
        <v>74</v>
      </c>
      <c r="K61" s="520">
        <v>82</v>
      </c>
      <c r="L61" s="521">
        <v>82</v>
      </c>
      <c r="M61" s="16">
        <f t="shared" si="9"/>
        <v>84.25</v>
      </c>
      <c r="N61" s="220">
        <f t="shared" si="10"/>
        <v>81</v>
      </c>
      <c r="O61" s="422">
        <f t="shared" si="2"/>
        <v>88</v>
      </c>
      <c r="P61" s="423">
        <f t="shared" si="3"/>
        <v>80</v>
      </c>
      <c r="Q61" s="424">
        <f t="shared" si="4"/>
        <v>84.416666666666671</v>
      </c>
      <c r="R61" s="425">
        <f t="shared" si="11"/>
        <v>87</v>
      </c>
      <c r="S61" s="423">
        <f t="shared" si="12"/>
        <v>74</v>
      </c>
      <c r="T61" s="426">
        <f t="shared" si="7"/>
        <v>81.333333333333329</v>
      </c>
      <c r="U61" s="336">
        <f t="shared" si="8"/>
        <v>8.2874999999999996</v>
      </c>
    </row>
    <row r="62" spans="1:21" x14ac:dyDescent="0.3">
      <c r="A62" s="258"/>
      <c r="B62" s="30">
        <v>57</v>
      </c>
      <c r="C62" s="100" t="str">
        <f>VLOOKUP(B:B,'Start List Youth'!C:F,2,FALSE)</f>
        <v>WYDEN Anouk</v>
      </c>
      <c r="D62" s="492" t="str">
        <f>VLOOKUP(B:B,'Start List Youth'!C:F,4,FALSE)</f>
        <v>LNZ</v>
      </c>
      <c r="E62" s="428">
        <v>71</v>
      </c>
      <c r="F62" s="29">
        <v>73</v>
      </c>
      <c r="G62" s="12">
        <v>73</v>
      </c>
      <c r="H62" s="29">
        <v>75</v>
      </c>
      <c r="I62" s="12">
        <v>82</v>
      </c>
      <c r="J62" s="29">
        <v>72</v>
      </c>
      <c r="K62" s="520">
        <v>79</v>
      </c>
      <c r="L62" s="521">
        <v>72</v>
      </c>
      <c r="M62" s="16">
        <f t="shared" si="9"/>
        <v>76.25</v>
      </c>
      <c r="N62" s="220">
        <f t="shared" si="10"/>
        <v>73</v>
      </c>
      <c r="O62" s="422">
        <f t="shared" si="2"/>
        <v>82</v>
      </c>
      <c r="P62" s="423">
        <f t="shared" si="3"/>
        <v>71</v>
      </c>
      <c r="Q62" s="424">
        <f t="shared" si="4"/>
        <v>76.083333333333329</v>
      </c>
      <c r="R62" s="425">
        <f t="shared" si="11"/>
        <v>75</v>
      </c>
      <c r="S62" s="423">
        <f t="shared" si="12"/>
        <v>72</v>
      </c>
      <c r="T62" s="426">
        <f t="shared" si="7"/>
        <v>72.666666666666671</v>
      </c>
      <c r="U62" s="336">
        <f t="shared" si="8"/>
        <v>7.4375</v>
      </c>
    </row>
    <row r="63" spans="1:21" x14ac:dyDescent="0.3">
      <c r="A63" s="258"/>
      <c r="B63" s="30">
        <v>58</v>
      </c>
      <c r="C63" s="100" t="str">
        <f>VLOOKUP(B:B,'Start List Youth'!C:F,2,FALSE)</f>
        <v>ZULLI Laura</v>
      </c>
      <c r="D63" s="492" t="str">
        <f>VLOOKUP(B:B,'Start List Youth'!C:F,4,FALSE)</f>
        <v>LNZ</v>
      </c>
      <c r="E63" s="428">
        <v>56</v>
      </c>
      <c r="F63" s="29">
        <v>55</v>
      </c>
      <c r="G63" s="12">
        <v>60</v>
      </c>
      <c r="H63" s="29">
        <v>63</v>
      </c>
      <c r="I63" s="12">
        <v>52</v>
      </c>
      <c r="J63" s="29">
        <v>62</v>
      </c>
      <c r="K63" s="520">
        <v>60</v>
      </c>
      <c r="L63" s="521">
        <v>62</v>
      </c>
      <c r="M63" s="16">
        <f t="shared" si="9"/>
        <v>57</v>
      </c>
      <c r="N63" s="220">
        <f t="shared" si="10"/>
        <v>60.5</v>
      </c>
      <c r="O63" s="422">
        <f t="shared" si="2"/>
        <v>60</v>
      </c>
      <c r="P63" s="423">
        <f t="shared" si="3"/>
        <v>52</v>
      </c>
      <c r="Q63" s="424">
        <f t="shared" si="4"/>
        <v>57.666666666666664</v>
      </c>
      <c r="R63" s="425">
        <f t="shared" si="11"/>
        <v>63</v>
      </c>
      <c r="S63" s="423">
        <f t="shared" si="12"/>
        <v>55</v>
      </c>
      <c r="T63" s="426">
        <f t="shared" si="7"/>
        <v>61.5</v>
      </c>
      <c r="U63" s="336">
        <f t="shared" si="8"/>
        <v>5.958333333333333</v>
      </c>
    </row>
    <row r="64" spans="1:21" x14ac:dyDescent="0.3">
      <c r="A64" s="258"/>
      <c r="B64" s="30">
        <v>59</v>
      </c>
      <c r="C64" s="100" t="str">
        <f>VLOOKUP(B:B,'Start List Youth'!C:F,2,FALSE)</f>
        <v>PAGES Ella</v>
      </c>
      <c r="D64" s="492" t="str">
        <f>VLOOKUP(B:B,'Start List Youth'!C:F,4,FALSE)</f>
        <v>LNZ</v>
      </c>
      <c r="E64" s="428">
        <v>54</v>
      </c>
      <c r="F64" s="29">
        <v>56</v>
      </c>
      <c r="G64" s="12">
        <v>62</v>
      </c>
      <c r="H64" s="29">
        <v>63</v>
      </c>
      <c r="I64" s="12">
        <v>50</v>
      </c>
      <c r="J64" s="29">
        <v>52</v>
      </c>
      <c r="K64" s="520">
        <v>62</v>
      </c>
      <c r="L64" s="521">
        <v>60</v>
      </c>
      <c r="M64" s="16">
        <f t="shared" si="9"/>
        <v>57</v>
      </c>
      <c r="N64" s="220">
        <f t="shared" si="10"/>
        <v>57.75</v>
      </c>
      <c r="O64" s="422">
        <f t="shared" si="2"/>
        <v>62</v>
      </c>
      <c r="P64" s="423">
        <f t="shared" si="3"/>
        <v>50</v>
      </c>
      <c r="Q64" s="424">
        <f t="shared" si="4"/>
        <v>57.666666666666664</v>
      </c>
      <c r="R64" s="425">
        <f t="shared" si="11"/>
        <v>63</v>
      </c>
      <c r="S64" s="423">
        <f t="shared" si="12"/>
        <v>52</v>
      </c>
      <c r="T64" s="426">
        <f t="shared" si="7"/>
        <v>57.916666666666664</v>
      </c>
      <c r="U64" s="336">
        <f t="shared" si="8"/>
        <v>5.7791666666666668</v>
      </c>
    </row>
    <row r="65" spans="1:21" x14ac:dyDescent="0.3">
      <c r="A65" s="258"/>
      <c r="B65" s="30">
        <v>60</v>
      </c>
      <c r="C65" s="100" t="str">
        <f>VLOOKUP(B:B,'Start List Youth'!C:F,2,FALSE)</f>
        <v>PITTRICH Emma</v>
      </c>
      <c r="D65" s="492" t="str">
        <f>VLOOKUP(B:B,'Start List Youth'!C:F,4,FALSE)</f>
        <v>MORG</v>
      </c>
      <c r="E65" s="428">
        <v>63</v>
      </c>
      <c r="F65" s="29">
        <v>68</v>
      </c>
      <c r="G65" s="12">
        <v>62</v>
      </c>
      <c r="H65" s="29">
        <v>70</v>
      </c>
      <c r="I65" s="12">
        <v>62</v>
      </c>
      <c r="J65" s="29">
        <v>62</v>
      </c>
      <c r="K65" s="520">
        <v>62</v>
      </c>
      <c r="L65" s="521">
        <v>68</v>
      </c>
      <c r="M65" s="16">
        <f t="shared" si="9"/>
        <v>62.25</v>
      </c>
      <c r="N65" s="220">
        <f t="shared" si="10"/>
        <v>67</v>
      </c>
      <c r="O65" s="422">
        <f t="shared" si="2"/>
        <v>63</v>
      </c>
      <c r="P65" s="423">
        <f t="shared" si="3"/>
        <v>62</v>
      </c>
      <c r="Q65" s="424">
        <f t="shared" si="4"/>
        <v>62.083333333333336</v>
      </c>
      <c r="R65" s="425">
        <f t="shared" si="11"/>
        <v>70</v>
      </c>
      <c r="S65" s="423">
        <f t="shared" si="12"/>
        <v>62</v>
      </c>
      <c r="T65" s="426">
        <f t="shared" si="7"/>
        <v>67.666666666666671</v>
      </c>
      <c r="U65" s="336">
        <f t="shared" si="8"/>
        <v>6.4874999999999998</v>
      </c>
    </row>
    <row r="66" spans="1:21" x14ac:dyDescent="0.3">
      <c r="A66" s="258"/>
      <c r="B66" s="30">
        <v>61</v>
      </c>
      <c r="C66" s="100" t="str">
        <f>VLOOKUP(B:B,'Start List Youth'!C:F,2,FALSE)</f>
        <v>CABRITA Selena</v>
      </c>
      <c r="D66" s="492" t="str">
        <f>VLOOKUP(B:B,'Start List Youth'!C:F,4,FALSE)</f>
        <v>VA</v>
      </c>
      <c r="E66" s="428">
        <v>34</v>
      </c>
      <c r="F66" s="29">
        <v>40</v>
      </c>
      <c r="G66" s="12">
        <v>45</v>
      </c>
      <c r="H66" s="29">
        <v>48</v>
      </c>
      <c r="I66" s="12">
        <v>45</v>
      </c>
      <c r="J66" s="29">
        <v>45</v>
      </c>
      <c r="K66" s="520">
        <v>49</v>
      </c>
      <c r="L66" s="521">
        <v>45</v>
      </c>
      <c r="M66" s="16">
        <f t="shared" si="9"/>
        <v>43.25</v>
      </c>
      <c r="N66" s="220">
        <f t="shared" si="10"/>
        <v>44.5</v>
      </c>
      <c r="O66" s="422">
        <f t="shared" si="2"/>
        <v>49</v>
      </c>
      <c r="P66" s="423">
        <f t="shared" si="3"/>
        <v>34</v>
      </c>
      <c r="Q66" s="424">
        <f t="shared" si="4"/>
        <v>44.416666666666664</v>
      </c>
      <c r="R66" s="425">
        <f t="shared" si="11"/>
        <v>48</v>
      </c>
      <c r="S66" s="423">
        <f t="shared" si="12"/>
        <v>40</v>
      </c>
      <c r="T66" s="426">
        <f t="shared" si="7"/>
        <v>44.833333333333336</v>
      </c>
      <c r="U66" s="336">
        <f t="shared" si="8"/>
        <v>4.4625000000000004</v>
      </c>
    </row>
    <row r="67" spans="1:21" x14ac:dyDescent="0.3">
      <c r="A67" s="258"/>
      <c r="B67" s="30">
        <v>62</v>
      </c>
      <c r="C67" s="100" t="str">
        <f>VLOOKUP(B:B,'Start List Youth'!C:F,2,FALSE)</f>
        <v>ABGARYAN SOTO Jana</v>
      </c>
      <c r="D67" s="492" t="str">
        <f>VLOOKUP(B:B,'Start List Youth'!C:F,4,FALSE)</f>
        <v>ASB</v>
      </c>
      <c r="E67" s="428">
        <v>57</v>
      </c>
      <c r="F67" s="29">
        <v>62</v>
      </c>
      <c r="G67" s="12">
        <v>56</v>
      </c>
      <c r="H67" s="29">
        <v>67</v>
      </c>
      <c r="I67" s="12">
        <v>54</v>
      </c>
      <c r="J67" s="29">
        <v>62</v>
      </c>
      <c r="K67" s="520">
        <v>59</v>
      </c>
      <c r="L67" s="521">
        <v>69</v>
      </c>
      <c r="M67" s="16">
        <f t="shared" si="9"/>
        <v>56.5</v>
      </c>
      <c r="N67" s="220">
        <f t="shared" si="10"/>
        <v>65</v>
      </c>
      <c r="O67" s="422">
        <f t="shared" si="2"/>
        <v>59</v>
      </c>
      <c r="P67" s="423">
        <f t="shared" si="3"/>
        <v>54</v>
      </c>
      <c r="Q67" s="424">
        <f t="shared" si="4"/>
        <v>56.5</v>
      </c>
      <c r="R67" s="425">
        <f t="shared" si="11"/>
        <v>69</v>
      </c>
      <c r="S67" s="423">
        <f t="shared" si="12"/>
        <v>62</v>
      </c>
      <c r="T67" s="426">
        <f t="shared" si="7"/>
        <v>64.666666666666671</v>
      </c>
      <c r="U67" s="336">
        <f t="shared" si="8"/>
        <v>6.0583333333333336</v>
      </c>
    </row>
    <row r="68" spans="1:21" x14ac:dyDescent="0.3">
      <c r="A68" s="258"/>
      <c r="B68" s="30">
        <v>63</v>
      </c>
      <c r="C68" s="100" t="str">
        <f>VLOOKUP(B:B,'Start List Youth'!C:F,2,FALSE)</f>
        <v>YITAGESU Elia</v>
      </c>
      <c r="D68" s="492" t="str">
        <f>VLOOKUP(B:B,'Start List Youth'!C:F,4,FALSE)</f>
        <v>GN1885</v>
      </c>
      <c r="E68" s="428">
        <v>54</v>
      </c>
      <c r="F68" s="29">
        <v>55</v>
      </c>
      <c r="G68" s="12">
        <v>56</v>
      </c>
      <c r="H68" s="29">
        <v>58</v>
      </c>
      <c r="I68" s="12">
        <v>57</v>
      </c>
      <c r="J68" s="29">
        <v>62</v>
      </c>
      <c r="K68" s="520">
        <v>55</v>
      </c>
      <c r="L68" s="521">
        <v>60</v>
      </c>
      <c r="M68" s="16">
        <f t="shared" si="9"/>
        <v>55.5</v>
      </c>
      <c r="N68" s="220">
        <f t="shared" si="10"/>
        <v>58.75</v>
      </c>
      <c r="O68" s="422">
        <f t="shared" si="2"/>
        <v>57</v>
      </c>
      <c r="P68" s="423">
        <f t="shared" si="3"/>
        <v>54</v>
      </c>
      <c r="Q68" s="424">
        <f t="shared" si="4"/>
        <v>55.5</v>
      </c>
      <c r="R68" s="425">
        <f t="shared" si="11"/>
        <v>62</v>
      </c>
      <c r="S68" s="423">
        <f t="shared" si="12"/>
        <v>55</v>
      </c>
      <c r="T68" s="426">
        <f t="shared" si="7"/>
        <v>58.916666666666664</v>
      </c>
      <c r="U68" s="336">
        <f t="shared" si="8"/>
        <v>5.7208333333333332</v>
      </c>
    </row>
    <row r="69" spans="1:21" x14ac:dyDescent="0.3">
      <c r="A69" s="258"/>
      <c r="B69" s="30">
        <v>64</v>
      </c>
      <c r="C69" s="100" t="str">
        <f>VLOOKUP(B:B,'Start List Youth'!C:F,2,FALSE)</f>
        <v>SYLA Keitlin</v>
      </c>
      <c r="D69" s="492" t="str">
        <f>VLOOKUP(B:B,'Start List Youth'!C:F,4,FALSE)</f>
        <v>GN1885</v>
      </c>
      <c r="E69" s="428">
        <v>66</v>
      </c>
      <c r="F69" s="29">
        <v>64</v>
      </c>
      <c r="G69" s="12">
        <v>62</v>
      </c>
      <c r="H69" s="29">
        <v>68</v>
      </c>
      <c r="I69" s="12">
        <v>65</v>
      </c>
      <c r="J69" s="29">
        <v>72</v>
      </c>
      <c r="K69" s="520">
        <v>64</v>
      </c>
      <c r="L69" s="521">
        <v>71</v>
      </c>
      <c r="M69" s="16">
        <f t="shared" si="9"/>
        <v>64.25</v>
      </c>
      <c r="N69" s="220">
        <f t="shared" si="10"/>
        <v>68.75</v>
      </c>
      <c r="O69" s="422">
        <f t="shared" si="2"/>
        <v>66</v>
      </c>
      <c r="P69" s="423">
        <f t="shared" si="3"/>
        <v>62</v>
      </c>
      <c r="Q69" s="424">
        <f t="shared" si="4"/>
        <v>64.416666666666671</v>
      </c>
      <c r="R69" s="425">
        <f t="shared" si="11"/>
        <v>72</v>
      </c>
      <c r="S69" s="423">
        <f t="shared" si="12"/>
        <v>64</v>
      </c>
      <c r="T69" s="426">
        <f t="shared" si="7"/>
        <v>69.25</v>
      </c>
      <c r="U69" s="336">
        <f t="shared" si="8"/>
        <v>6.6833333333333345</v>
      </c>
    </row>
    <row r="70" spans="1:21" x14ac:dyDescent="0.3">
      <c r="A70" s="658" t="s">
        <v>297</v>
      </c>
      <c r="B70" s="659">
        <v>65</v>
      </c>
      <c r="C70" s="627" t="str">
        <f>VLOOKUP(B:B,'Start List Youth'!C:F,2,FALSE)</f>
        <v>NAWROCKA Lola</v>
      </c>
      <c r="D70" s="660" t="str">
        <f>VLOOKUP(B:B,'Start List Youth'!C:F,4,FALSE)</f>
        <v>LA</v>
      </c>
      <c r="E70" s="661"/>
      <c r="F70" s="662"/>
      <c r="G70" s="663"/>
      <c r="H70" s="662"/>
      <c r="I70" s="663"/>
      <c r="J70" s="662"/>
      <c r="K70" s="663"/>
      <c r="L70" s="664"/>
      <c r="M70" s="665">
        <f t="shared" ref="M70:M90" si="13">+(E70+G70+I70+K70)/4</f>
        <v>0</v>
      </c>
      <c r="N70" s="666">
        <f t="shared" ref="N70:N90" si="14">+(F70+H70+J70+L70)/4</f>
        <v>0</v>
      </c>
      <c r="O70" s="667">
        <f t="shared" si="2"/>
        <v>0</v>
      </c>
      <c r="P70" s="668">
        <f t="shared" si="3"/>
        <v>0</v>
      </c>
      <c r="Q70" s="669">
        <f t="shared" si="4"/>
        <v>0</v>
      </c>
      <c r="R70" s="670">
        <f t="shared" ref="R70:R90" si="15">MAX(F70,H70,J70,L70,N70)</f>
        <v>0</v>
      </c>
      <c r="S70" s="668">
        <f t="shared" ref="S70:S90" si="16">MIN(F70,H70,J70,L70,N70)</f>
        <v>0</v>
      </c>
      <c r="T70" s="671">
        <f t="shared" si="7"/>
        <v>0</v>
      </c>
      <c r="U70" s="672">
        <f t="shared" si="8"/>
        <v>0</v>
      </c>
    </row>
    <row r="71" spans="1:21" x14ac:dyDescent="0.3">
      <c r="A71" s="258"/>
      <c r="B71" s="30">
        <v>66</v>
      </c>
      <c r="C71" s="100" t="str">
        <f>VLOOKUP(B:B,'Start List Youth'!C:F,2,FALSE)</f>
        <v>ORIOL CRUELLAS Maria</v>
      </c>
      <c r="D71" s="492" t="str">
        <f>VLOOKUP(B:B,'Start List Youth'!C:F,4,FALSE)</f>
        <v>RFN</v>
      </c>
      <c r="E71" s="428">
        <v>61</v>
      </c>
      <c r="F71" s="29">
        <v>61</v>
      </c>
      <c r="G71" s="12">
        <v>62</v>
      </c>
      <c r="H71" s="29">
        <v>61</v>
      </c>
      <c r="I71" s="12">
        <v>60</v>
      </c>
      <c r="J71" s="29">
        <v>62</v>
      </c>
      <c r="K71" s="520">
        <v>59</v>
      </c>
      <c r="L71" s="521">
        <v>58</v>
      </c>
      <c r="M71" s="16">
        <f t="shared" si="13"/>
        <v>60.5</v>
      </c>
      <c r="N71" s="220">
        <f t="shared" si="14"/>
        <v>60.5</v>
      </c>
      <c r="O71" s="422">
        <f t="shared" si="2"/>
        <v>62</v>
      </c>
      <c r="P71" s="423">
        <f t="shared" si="3"/>
        <v>59</v>
      </c>
      <c r="Q71" s="424">
        <f t="shared" si="4"/>
        <v>60.5</v>
      </c>
      <c r="R71" s="425">
        <f t="shared" si="15"/>
        <v>62</v>
      </c>
      <c r="S71" s="423">
        <f t="shared" si="16"/>
        <v>58</v>
      </c>
      <c r="T71" s="426">
        <f t="shared" si="7"/>
        <v>60.833333333333336</v>
      </c>
      <c r="U71" s="336">
        <f t="shared" si="8"/>
        <v>6.0666666666666673</v>
      </c>
    </row>
    <row r="72" spans="1:21" x14ac:dyDescent="0.3">
      <c r="A72" s="258"/>
      <c r="B72" s="30">
        <v>67</v>
      </c>
      <c r="C72" s="100" t="str">
        <f>VLOOKUP(B:B,'Start List Youth'!C:F,2,FALSE)</f>
        <v>GUSEVA Eva</v>
      </c>
      <c r="D72" s="492" t="str">
        <f>VLOOKUP(B:B,'Start List Youth'!C:F,4,FALSE)</f>
        <v>GN1885</v>
      </c>
      <c r="E72" s="428">
        <v>63</v>
      </c>
      <c r="F72" s="29">
        <v>64</v>
      </c>
      <c r="G72" s="12">
        <v>63</v>
      </c>
      <c r="H72" s="29">
        <v>70</v>
      </c>
      <c r="I72" s="12">
        <v>62</v>
      </c>
      <c r="J72" s="29">
        <v>60</v>
      </c>
      <c r="K72" s="520">
        <v>64</v>
      </c>
      <c r="L72" s="521">
        <v>68</v>
      </c>
      <c r="M72" s="16">
        <f t="shared" si="13"/>
        <v>63</v>
      </c>
      <c r="N72" s="220">
        <f t="shared" si="14"/>
        <v>65.5</v>
      </c>
      <c r="O72" s="422">
        <f t="shared" ref="O72:O135" si="17">MAX(E72,G72,I72,K72,M72)</f>
        <v>64</v>
      </c>
      <c r="P72" s="423">
        <f t="shared" ref="P72:P135" si="18">MIN(E72,G72,I72,K72,M72)</f>
        <v>62</v>
      </c>
      <c r="Q72" s="424">
        <f t="shared" ref="Q72:Q135" si="19">(SUM(E72,G72,I72,K72,M72)-O72-P72)/3</f>
        <v>63</v>
      </c>
      <c r="R72" s="425">
        <f t="shared" si="15"/>
        <v>70</v>
      </c>
      <c r="S72" s="423">
        <f t="shared" si="16"/>
        <v>60</v>
      </c>
      <c r="T72" s="426">
        <f t="shared" ref="T72:T135" si="20">(SUM(F72,H72,J72,L72,N72)-R72-S72)/3</f>
        <v>65.833333333333329</v>
      </c>
      <c r="U72" s="336">
        <f t="shared" ref="U72:U135" si="21">AVERAGE(Q72,T72)/$U$5</f>
        <v>6.4416666666666655</v>
      </c>
    </row>
    <row r="73" spans="1:21" x14ac:dyDescent="0.3">
      <c r="A73" s="258"/>
      <c r="B73" s="30">
        <v>68</v>
      </c>
      <c r="C73" s="100" t="str">
        <f>VLOOKUP(B:B,'Start List Youth'!C:F,2,FALSE)</f>
        <v>WYSS Livia</v>
      </c>
      <c r="D73" s="492" t="str">
        <f>VLOOKUP(B:B,'Start List Youth'!C:F,4,FALSE)</f>
        <v>FLOS</v>
      </c>
      <c r="E73" s="428">
        <v>62</v>
      </c>
      <c r="F73" s="29">
        <v>60</v>
      </c>
      <c r="G73" s="12">
        <v>63</v>
      </c>
      <c r="H73" s="29">
        <v>64</v>
      </c>
      <c r="I73" s="12">
        <v>72</v>
      </c>
      <c r="J73" s="29">
        <v>65</v>
      </c>
      <c r="K73" s="520">
        <v>65</v>
      </c>
      <c r="L73" s="521">
        <v>61</v>
      </c>
      <c r="M73" s="16">
        <f t="shared" si="13"/>
        <v>65.5</v>
      </c>
      <c r="N73" s="220">
        <f t="shared" si="14"/>
        <v>62.5</v>
      </c>
      <c r="O73" s="422">
        <f t="shared" si="17"/>
        <v>72</v>
      </c>
      <c r="P73" s="423">
        <f t="shared" si="18"/>
        <v>62</v>
      </c>
      <c r="Q73" s="424">
        <f t="shared" si="19"/>
        <v>64.5</v>
      </c>
      <c r="R73" s="425">
        <f t="shared" si="15"/>
        <v>65</v>
      </c>
      <c r="S73" s="423">
        <f t="shared" si="16"/>
        <v>60</v>
      </c>
      <c r="T73" s="426">
        <f t="shared" si="20"/>
        <v>62.5</v>
      </c>
      <c r="U73" s="336">
        <f t="shared" si="21"/>
        <v>6.35</v>
      </c>
    </row>
    <row r="74" spans="1:21" x14ac:dyDescent="0.3">
      <c r="A74" s="258"/>
      <c r="B74" s="30">
        <v>69</v>
      </c>
      <c r="C74" s="100" t="str">
        <f>VLOOKUP(B:B,'Start List Youth'!C:F,2,FALSE)</f>
        <v>APICELLA Aurora</v>
      </c>
      <c r="D74" s="492" t="str">
        <f>VLOOKUP(B:B,'Start List Youth'!C:F,4,FALSE)</f>
        <v>SVB</v>
      </c>
      <c r="E74" s="428">
        <v>70</v>
      </c>
      <c r="F74" s="29">
        <v>65</v>
      </c>
      <c r="G74" s="12">
        <v>70</v>
      </c>
      <c r="H74" s="29">
        <v>65</v>
      </c>
      <c r="I74" s="12">
        <v>82</v>
      </c>
      <c r="J74" s="29">
        <v>65</v>
      </c>
      <c r="K74" s="520">
        <v>72</v>
      </c>
      <c r="L74" s="521">
        <v>62</v>
      </c>
      <c r="M74" s="16">
        <f t="shared" si="13"/>
        <v>73.5</v>
      </c>
      <c r="N74" s="220">
        <f t="shared" si="14"/>
        <v>64.25</v>
      </c>
      <c r="O74" s="422">
        <f t="shared" si="17"/>
        <v>82</v>
      </c>
      <c r="P74" s="423">
        <f t="shared" si="18"/>
        <v>70</v>
      </c>
      <c r="Q74" s="424">
        <f t="shared" si="19"/>
        <v>71.833333333333329</v>
      </c>
      <c r="R74" s="425">
        <f t="shared" si="15"/>
        <v>65</v>
      </c>
      <c r="S74" s="423">
        <f t="shared" si="16"/>
        <v>62</v>
      </c>
      <c r="T74" s="426">
        <f t="shared" si="20"/>
        <v>64.75</v>
      </c>
      <c r="U74" s="336">
        <f t="shared" si="21"/>
        <v>6.8291666666666657</v>
      </c>
    </row>
    <row r="75" spans="1:21" x14ac:dyDescent="0.3">
      <c r="A75" s="258"/>
      <c r="B75" s="30">
        <v>70</v>
      </c>
      <c r="C75" s="100" t="str">
        <f>VLOOKUP(B:B,'Start List Youth'!C:F,2,FALSE)</f>
        <v>VANNOTTI Clara</v>
      </c>
      <c r="D75" s="492" t="str">
        <f>VLOOKUP(B:B,'Start List Youth'!C:F,4,FALSE)</f>
        <v>LNZ</v>
      </c>
      <c r="E75" s="428">
        <v>57</v>
      </c>
      <c r="F75" s="29">
        <v>56</v>
      </c>
      <c r="G75" s="12">
        <v>57</v>
      </c>
      <c r="H75" s="29">
        <v>60</v>
      </c>
      <c r="I75" s="12">
        <v>42</v>
      </c>
      <c r="J75" s="29">
        <v>52</v>
      </c>
      <c r="K75" s="520">
        <v>58</v>
      </c>
      <c r="L75" s="521">
        <v>58</v>
      </c>
      <c r="M75" s="16">
        <f t="shared" si="13"/>
        <v>53.5</v>
      </c>
      <c r="N75" s="220">
        <f t="shared" si="14"/>
        <v>56.5</v>
      </c>
      <c r="O75" s="422">
        <f t="shared" si="17"/>
        <v>58</v>
      </c>
      <c r="P75" s="423">
        <f t="shared" si="18"/>
        <v>42</v>
      </c>
      <c r="Q75" s="424">
        <f t="shared" si="19"/>
        <v>55.833333333333336</v>
      </c>
      <c r="R75" s="425">
        <f t="shared" si="15"/>
        <v>60</v>
      </c>
      <c r="S75" s="423">
        <f t="shared" si="16"/>
        <v>52</v>
      </c>
      <c r="T75" s="426">
        <f t="shared" si="20"/>
        <v>56.833333333333336</v>
      </c>
      <c r="U75" s="336">
        <f t="shared" si="21"/>
        <v>5.6333333333333337</v>
      </c>
    </row>
    <row r="76" spans="1:21" hidden="1" x14ac:dyDescent="0.3">
      <c r="A76" s="258"/>
      <c r="B76" s="30">
        <v>71</v>
      </c>
      <c r="C76" s="100">
        <f>VLOOKUP(B:B,'Start List Youth'!C:F,2,FALSE)</f>
        <v>0</v>
      </c>
      <c r="D76" s="492">
        <f>VLOOKUP(B:B,'Start List Youth'!C:F,4,FALSE)</f>
        <v>0</v>
      </c>
      <c r="E76" s="428"/>
      <c r="F76" s="29"/>
      <c r="G76" s="12"/>
      <c r="H76" s="29"/>
      <c r="I76" s="12"/>
      <c r="J76" s="29"/>
      <c r="K76" s="16">
        <f t="shared" ref="K76:K90" si="22">+(E76+G76+I76)/3</f>
        <v>0</v>
      </c>
      <c r="L76" s="220">
        <f t="shared" ref="L76:L90" si="23">+(F76+H76+J76)/3</f>
        <v>0</v>
      </c>
      <c r="M76" s="16">
        <f t="shared" si="13"/>
        <v>0</v>
      </c>
      <c r="N76" s="220">
        <f t="shared" si="14"/>
        <v>0</v>
      </c>
      <c r="O76" s="422">
        <f t="shared" si="17"/>
        <v>0</v>
      </c>
      <c r="P76" s="423">
        <f t="shared" si="18"/>
        <v>0</v>
      </c>
      <c r="Q76" s="424">
        <f t="shared" si="19"/>
        <v>0</v>
      </c>
      <c r="R76" s="425">
        <f t="shared" si="15"/>
        <v>0</v>
      </c>
      <c r="S76" s="423">
        <f t="shared" si="16"/>
        <v>0</v>
      </c>
      <c r="T76" s="426">
        <f t="shared" si="20"/>
        <v>0</v>
      </c>
      <c r="U76" s="336">
        <f t="shared" si="21"/>
        <v>0</v>
      </c>
    </row>
    <row r="77" spans="1:21" hidden="1" x14ac:dyDescent="0.3">
      <c r="A77" s="258"/>
      <c r="B77" s="30">
        <v>72</v>
      </c>
      <c r="C77" s="100">
        <f>VLOOKUP(B:B,'Start List Youth'!C:F,2,FALSE)</f>
        <v>0</v>
      </c>
      <c r="D77" s="492">
        <f>VLOOKUP(B:B,'Start List Youth'!C:F,4,FALSE)</f>
        <v>0</v>
      </c>
      <c r="E77" s="428"/>
      <c r="F77" s="29"/>
      <c r="G77" s="12"/>
      <c r="H77" s="29"/>
      <c r="I77" s="12"/>
      <c r="J77" s="29"/>
      <c r="K77" s="16">
        <f t="shared" si="22"/>
        <v>0</v>
      </c>
      <c r="L77" s="220">
        <f t="shared" si="23"/>
        <v>0</v>
      </c>
      <c r="M77" s="16">
        <f t="shared" si="13"/>
        <v>0</v>
      </c>
      <c r="N77" s="220">
        <f t="shared" si="14"/>
        <v>0</v>
      </c>
      <c r="O77" s="422">
        <f t="shared" si="17"/>
        <v>0</v>
      </c>
      <c r="P77" s="423">
        <f t="shared" si="18"/>
        <v>0</v>
      </c>
      <c r="Q77" s="424">
        <f t="shared" si="19"/>
        <v>0</v>
      </c>
      <c r="R77" s="425">
        <f t="shared" si="15"/>
        <v>0</v>
      </c>
      <c r="S77" s="423">
        <f t="shared" si="16"/>
        <v>0</v>
      </c>
      <c r="T77" s="426">
        <f t="shared" si="20"/>
        <v>0</v>
      </c>
      <c r="U77" s="336">
        <f t="shared" si="21"/>
        <v>0</v>
      </c>
    </row>
    <row r="78" spans="1:21" hidden="1" x14ac:dyDescent="0.3">
      <c r="A78" s="258"/>
      <c r="B78" s="30">
        <v>73</v>
      </c>
      <c r="C78" s="100">
        <f>VLOOKUP(B:B,'Start List Youth'!C:F,2,FALSE)</f>
        <v>0</v>
      </c>
      <c r="D78" s="492">
        <f>VLOOKUP(B:B,'Start List Youth'!C:F,4,FALSE)</f>
        <v>0</v>
      </c>
      <c r="E78" s="428"/>
      <c r="F78" s="29"/>
      <c r="G78" s="12"/>
      <c r="H78" s="29"/>
      <c r="I78" s="12"/>
      <c r="J78" s="29"/>
      <c r="K78" s="16">
        <f t="shared" si="22"/>
        <v>0</v>
      </c>
      <c r="L78" s="220">
        <f t="shared" si="23"/>
        <v>0</v>
      </c>
      <c r="M78" s="16">
        <f t="shared" si="13"/>
        <v>0</v>
      </c>
      <c r="N78" s="220">
        <f t="shared" si="14"/>
        <v>0</v>
      </c>
      <c r="O78" s="422">
        <f t="shared" si="17"/>
        <v>0</v>
      </c>
      <c r="P78" s="423">
        <f t="shared" si="18"/>
        <v>0</v>
      </c>
      <c r="Q78" s="424">
        <f t="shared" si="19"/>
        <v>0</v>
      </c>
      <c r="R78" s="425">
        <f t="shared" si="15"/>
        <v>0</v>
      </c>
      <c r="S78" s="423">
        <f t="shared" si="16"/>
        <v>0</v>
      </c>
      <c r="T78" s="426">
        <f t="shared" si="20"/>
        <v>0</v>
      </c>
      <c r="U78" s="336">
        <f t="shared" si="21"/>
        <v>0</v>
      </c>
    </row>
    <row r="79" spans="1:21" hidden="1" x14ac:dyDescent="0.3">
      <c r="A79" s="258"/>
      <c r="B79" s="30">
        <v>74</v>
      </c>
      <c r="C79" s="100">
        <f>VLOOKUP(B:B,'Start List Youth'!C:F,2,FALSE)</f>
        <v>0</v>
      </c>
      <c r="D79" s="492">
        <f>VLOOKUP(B:B,'Start List Youth'!C:F,4,FALSE)</f>
        <v>0</v>
      </c>
      <c r="E79" s="428"/>
      <c r="F79" s="29"/>
      <c r="G79" s="12"/>
      <c r="H79" s="29"/>
      <c r="I79" s="12"/>
      <c r="J79" s="29"/>
      <c r="K79" s="16">
        <f t="shared" si="22"/>
        <v>0</v>
      </c>
      <c r="L79" s="220">
        <f t="shared" si="23"/>
        <v>0</v>
      </c>
      <c r="M79" s="16">
        <f t="shared" si="13"/>
        <v>0</v>
      </c>
      <c r="N79" s="220">
        <f t="shared" si="14"/>
        <v>0</v>
      </c>
      <c r="O79" s="422">
        <f t="shared" si="17"/>
        <v>0</v>
      </c>
      <c r="P79" s="423">
        <f t="shared" si="18"/>
        <v>0</v>
      </c>
      <c r="Q79" s="424">
        <f t="shared" si="19"/>
        <v>0</v>
      </c>
      <c r="R79" s="425">
        <f t="shared" si="15"/>
        <v>0</v>
      </c>
      <c r="S79" s="423">
        <f t="shared" si="16"/>
        <v>0</v>
      </c>
      <c r="T79" s="426">
        <f t="shared" si="20"/>
        <v>0</v>
      </c>
      <c r="U79" s="336">
        <f t="shared" si="21"/>
        <v>0</v>
      </c>
    </row>
    <row r="80" spans="1:21" hidden="1" x14ac:dyDescent="0.3">
      <c r="A80" s="258"/>
      <c r="B80" s="30">
        <v>75</v>
      </c>
      <c r="C80" s="100">
        <f>VLOOKUP(B:B,'Start List Youth'!C:F,2,FALSE)</f>
        <v>0</v>
      </c>
      <c r="D80" s="492">
        <f>VLOOKUP(B:B,'Start List Youth'!C:F,4,FALSE)</f>
        <v>0</v>
      </c>
      <c r="E80" s="428"/>
      <c r="F80" s="29"/>
      <c r="G80" s="12"/>
      <c r="H80" s="29"/>
      <c r="I80" s="12"/>
      <c r="J80" s="29"/>
      <c r="K80" s="16">
        <f t="shared" si="22"/>
        <v>0</v>
      </c>
      <c r="L80" s="220">
        <f t="shared" si="23"/>
        <v>0</v>
      </c>
      <c r="M80" s="16">
        <f t="shared" si="13"/>
        <v>0</v>
      </c>
      <c r="N80" s="220">
        <f t="shared" si="14"/>
        <v>0</v>
      </c>
      <c r="O80" s="422">
        <f t="shared" si="17"/>
        <v>0</v>
      </c>
      <c r="P80" s="423">
        <f t="shared" si="18"/>
        <v>0</v>
      </c>
      <c r="Q80" s="424">
        <f t="shared" si="19"/>
        <v>0</v>
      </c>
      <c r="R80" s="425">
        <f t="shared" si="15"/>
        <v>0</v>
      </c>
      <c r="S80" s="423">
        <f t="shared" si="16"/>
        <v>0</v>
      </c>
      <c r="T80" s="426">
        <f t="shared" si="20"/>
        <v>0</v>
      </c>
      <c r="U80" s="336">
        <f t="shared" si="21"/>
        <v>0</v>
      </c>
    </row>
    <row r="81" spans="1:31" hidden="1" x14ac:dyDescent="0.3">
      <c r="A81" s="258"/>
      <c r="B81" s="30">
        <v>76</v>
      </c>
      <c r="C81" s="100">
        <f>VLOOKUP(B:B,'Start List Youth'!C:F,2,FALSE)</f>
        <v>0</v>
      </c>
      <c r="D81" s="492">
        <f>VLOOKUP(B:B,'Start List Youth'!C:F,4,FALSE)</f>
        <v>0</v>
      </c>
      <c r="E81" s="428"/>
      <c r="F81" s="29"/>
      <c r="G81" s="12"/>
      <c r="H81" s="29"/>
      <c r="I81" s="12"/>
      <c r="J81" s="29"/>
      <c r="K81" s="16">
        <f t="shared" si="22"/>
        <v>0</v>
      </c>
      <c r="L81" s="220">
        <f t="shared" si="23"/>
        <v>0</v>
      </c>
      <c r="M81" s="16">
        <f t="shared" si="13"/>
        <v>0</v>
      </c>
      <c r="N81" s="220">
        <f t="shared" si="14"/>
        <v>0</v>
      </c>
      <c r="O81" s="422">
        <f t="shared" si="17"/>
        <v>0</v>
      </c>
      <c r="P81" s="423">
        <f t="shared" si="18"/>
        <v>0</v>
      </c>
      <c r="Q81" s="424">
        <f t="shared" si="19"/>
        <v>0</v>
      </c>
      <c r="R81" s="425">
        <f t="shared" si="15"/>
        <v>0</v>
      </c>
      <c r="S81" s="423">
        <f t="shared" si="16"/>
        <v>0</v>
      </c>
      <c r="T81" s="426">
        <f t="shared" si="20"/>
        <v>0</v>
      </c>
      <c r="U81" s="336">
        <f t="shared" si="21"/>
        <v>0</v>
      </c>
    </row>
    <row r="82" spans="1:31" hidden="1" x14ac:dyDescent="0.3">
      <c r="A82" s="258"/>
      <c r="B82" s="30">
        <v>77</v>
      </c>
      <c r="C82" s="100">
        <f>VLOOKUP(B:B,'Start List Youth'!C:F,2,FALSE)</f>
        <v>0</v>
      </c>
      <c r="D82" s="492">
        <f>VLOOKUP(B:B,'Start List Youth'!C:F,4,FALSE)</f>
        <v>0</v>
      </c>
      <c r="E82" s="428"/>
      <c r="F82" s="29"/>
      <c r="G82" s="12"/>
      <c r="H82" s="29"/>
      <c r="I82" s="12"/>
      <c r="J82" s="29"/>
      <c r="K82" s="16">
        <f t="shared" si="22"/>
        <v>0</v>
      </c>
      <c r="L82" s="220">
        <f t="shared" si="23"/>
        <v>0</v>
      </c>
      <c r="M82" s="16">
        <f t="shared" si="13"/>
        <v>0</v>
      </c>
      <c r="N82" s="220">
        <f t="shared" si="14"/>
        <v>0</v>
      </c>
      <c r="O82" s="422">
        <f t="shared" si="17"/>
        <v>0</v>
      </c>
      <c r="P82" s="423">
        <f t="shared" si="18"/>
        <v>0</v>
      </c>
      <c r="Q82" s="424">
        <f t="shared" si="19"/>
        <v>0</v>
      </c>
      <c r="R82" s="425">
        <f t="shared" si="15"/>
        <v>0</v>
      </c>
      <c r="S82" s="423">
        <f t="shared" si="16"/>
        <v>0</v>
      </c>
      <c r="T82" s="426">
        <f t="shared" si="20"/>
        <v>0</v>
      </c>
      <c r="U82" s="336">
        <f t="shared" si="21"/>
        <v>0</v>
      </c>
    </row>
    <row r="83" spans="1:31" hidden="1" x14ac:dyDescent="0.3">
      <c r="A83" s="258"/>
      <c r="B83" s="30">
        <v>78</v>
      </c>
      <c r="C83" s="100">
        <f>VLOOKUP(B:B,'Start List Youth'!C:F,2,FALSE)</f>
        <v>0</v>
      </c>
      <c r="D83" s="492">
        <f>VLOOKUP(B:B,'Start List Youth'!C:F,4,FALSE)</f>
        <v>0</v>
      </c>
      <c r="E83" s="428"/>
      <c r="F83" s="29"/>
      <c r="G83" s="12"/>
      <c r="H83" s="29"/>
      <c r="I83" s="12"/>
      <c r="J83" s="29"/>
      <c r="K83" s="16">
        <f t="shared" si="22"/>
        <v>0</v>
      </c>
      <c r="L83" s="220">
        <f t="shared" si="23"/>
        <v>0</v>
      </c>
      <c r="M83" s="16">
        <f t="shared" si="13"/>
        <v>0</v>
      </c>
      <c r="N83" s="220">
        <f t="shared" si="14"/>
        <v>0</v>
      </c>
      <c r="O83" s="422">
        <f t="shared" si="17"/>
        <v>0</v>
      </c>
      <c r="P83" s="423">
        <f t="shared" si="18"/>
        <v>0</v>
      </c>
      <c r="Q83" s="424">
        <f t="shared" si="19"/>
        <v>0</v>
      </c>
      <c r="R83" s="425">
        <f t="shared" si="15"/>
        <v>0</v>
      </c>
      <c r="S83" s="423">
        <f t="shared" si="16"/>
        <v>0</v>
      </c>
      <c r="T83" s="426">
        <f t="shared" si="20"/>
        <v>0</v>
      </c>
      <c r="U83" s="336">
        <f t="shared" si="21"/>
        <v>0</v>
      </c>
    </row>
    <row r="84" spans="1:31" hidden="1" x14ac:dyDescent="0.3">
      <c r="A84" s="258"/>
      <c r="B84" s="30">
        <v>79</v>
      </c>
      <c r="C84" s="100">
        <f>VLOOKUP(B:B,'Start List Youth'!C:F,2,FALSE)</f>
        <v>0</v>
      </c>
      <c r="D84" s="492">
        <f>VLOOKUP(B:B,'Start List Youth'!C:F,4,FALSE)</f>
        <v>0</v>
      </c>
      <c r="E84" s="428"/>
      <c r="F84" s="29"/>
      <c r="G84" s="12"/>
      <c r="H84" s="29"/>
      <c r="I84" s="12"/>
      <c r="J84" s="29"/>
      <c r="K84" s="16">
        <f t="shared" si="22"/>
        <v>0</v>
      </c>
      <c r="L84" s="220">
        <f t="shared" si="23"/>
        <v>0</v>
      </c>
      <c r="M84" s="16">
        <f t="shared" si="13"/>
        <v>0</v>
      </c>
      <c r="N84" s="220">
        <f t="shared" si="14"/>
        <v>0</v>
      </c>
      <c r="O84" s="422">
        <f t="shared" si="17"/>
        <v>0</v>
      </c>
      <c r="P84" s="423">
        <f t="shared" si="18"/>
        <v>0</v>
      </c>
      <c r="Q84" s="424">
        <f t="shared" si="19"/>
        <v>0</v>
      </c>
      <c r="R84" s="425">
        <f t="shared" si="15"/>
        <v>0</v>
      </c>
      <c r="S84" s="423">
        <f t="shared" si="16"/>
        <v>0</v>
      </c>
      <c r="T84" s="426">
        <f t="shared" si="20"/>
        <v>0</v>
      </c>
      <c r="U84" s="336">
        <f t="shared" si="21"/>
        <v>0</v>
      </c>
    </row>
    <row r="85" spans="1:31" hidden="1" x14ac:dyDescent="0.3">
      <c r="A85" s="258"/>
      <c r="B85" s="30">
        <v>80</v>
      </c>
      <c r="C85" s="100">
        <f>VLOOKUP(B:B,'Start List Youth'!C:F,2,FALSE)</f>
        <v>0</v>
      </c>
      <c r="D85" s="492">
        <f>VLOOKUP(B:B,'Start List Youth'!C:F,4,FALSE)</f>
        <v>0</v>
      </c>
      <c r="E85" s="428"/>
      <c r="F85" s="29"/>
      <c r="G85" s="12"/>
      <c r="H85" s="29"/>
      <c r="I85" s="12"/>
      <c r="J85" s="29"/>
      <c r="K85" s="16">
        <f t="shared" si="22"/>
        <v>0</v>
      </c>
      <c r="L85" s="220">
        <f t="shared" si="23"/>
        <v>0</v>
      </c>
      <c r="M85" s="16">
        <f t="shared" si="13"/>
        <v>0</v>
      </c>
      <c r="N85" s="220">
        <f t="shared" si="14"/>
        <v>0</v>
      </c>
      <c r="O85" s="422">
        <f t="shared" si="17"/>
        <v>0</v>
      </c>
      <c r="P85" s="423">
        <f t="shared" si="18"/>
        <v>0</v>
      </c>
      <c r="Q85" s="424">
        <f t="shared" si="19"/>
        <v>0</v>
      </c>
      <c r="R85" s="425">
        <f t="shared" si="15"/>
        <v>0</v>
      </c>
      <c r="S85" s="423">
        <f t="shared" si="16"/>
        <v>0</v>
      </c>
      <c r="T85" s="426">
        <f t="shared" si="20"/>
        <v>0</v>
      </c>
      <c r="U85" s="336">
        <f t="shared" si="21"/>
        <v>0</v>
      </c>
    </row>
    <row r="86" spans="1:31" hidden="1" x14ac:dyDescent="0.3">
      <c r="A86" s="258"/>
      <c r="B86" s="30">
        <v>81</v>
      </c>
      <c r="C86" s="100">
        <f>VLOOKUP(B:B,'Start List Youth'!C:F,2,FALSE)</f>
        <v>0</v>
      </c>
      <c r="D86" s="492">
        <f>VLOOKUP(B:B,'Start List Youth'!C:F,4,FALSE)</f>
        <v>0</v>
      </c>
      <c r="E86" s="428"/>
      <c r="F86" s="29"/>
      <c r="G86" s="12"/>
      <c r="H86" s="29"/>
      <c r="I86" s="12"/>
      <c r="J86" s="29"/>
      <c r="K86" s="16">
        <f t="shared" si="22"/>
        <v>0</v>
      </c>
      <c r="L86" s="220">
        <f t="shared" si="23"/>
        <v>0</v>
      </c>
      <c r="M86" s="16">
        <f t="shared" si="13"/>
        <v>0</v>
      </c>
      <c r="N86" s="220">
        <f t="shared" si="14"/>
        <v>0</v>
      </c>
      <c r="O86" s="422">
        <f t="shared" si="17"/>
        <v>0</v>
      </c>
      <c r="P86" s="423">
        <f t="shared" si="18"/>
        <v>0</v>
      </c>
      <c r="Q86" s="424">
        <f t="shared" si="19"/>
        <v>0</v>
      </c>
      <c r="R86" s="425">
        <f t="shared" si="15"/>
        <v>0</v>
      </c>
      <c r="S86" s="423">
        <f t="shared" si="16"/>
        <v>0</v>
      </c>
      <c r="T86" s="426">
        <f t="shared" si="20"/>
        <v>0</v>
      </c>
      <c r="U86" s="336">
        <f t="shared" si="21"/>
        <v>0</v>
      </c>
    </row>
    <row r="87" spans="1:31" hidden="1" x14ac:dyDescent="0.3">
      <c r="A87" s="258"/>
      <c r="B87" s="30">
        <v>82</v>
      </c>
      <c r="C87" s="100">
        <f>VLOOKUP(B:B,'Start List Youth'!C:F,2,FALSE)</f>
        <v>0</v>
      </c>
      <c r="D87" s="492">
        <f>VLOOKUP(B:B,'Start List Youth'!C:F,4,FALSE)</f>
        <v>0</v>
      </c>
      <c r="E87" s="428"/>
      <c r="F87" s="29"/>
      <c r="G87" s="12"/>
      <c r="H87" s="29"/>
      <c r="I87" s="12"/>
      <c r="J87" s="29"/>
      <c r="K87" s="16">
        <f t="shared" si="22"/>
        <v>0</v>
      </c>
      <c r="L87" s="220">
        <f t="shared" si="23"/>
        <v>0</v>
      </c>
      <c r="M87" s="16">
        <f t="shared" si="13"/>
        <v>0</v>
      </c>
      <c r="N87" s="220">
        <f t="shared" si="14"/>
        <v>0</v>
      </c>
      <c r="O87" s="422">
        <f t="shared" si="17"/>
        <v>0</v>
      </c>
      <c r="P87" s="423">
        <f t="shared" si="18"/>
        <v>0</v>
      </c>
      <c r="Q87" s="424">
        <f t="shared" si="19"/>
        <v>0</v>
      </c>
      <c r="R87" s="425">
        <f t="shared" si="15"/>
        <v>0</v>
      </c>
      <c r="S87" s="423">
        <f t="shared" si="16"/>
        <v>0</v>
      </c>
      <c r="T87" s="426">
        <f t="shared" si="20"/>
        <v>0</v>
      </c>
      <c r="U87" s="336">
        <f t="shared" si="21"/>
        <v>0</v>
      </c>
    </row>
    <row r="88" spans="1:31" s="11" customFormat="1" hidden="1" x14ac:dyDescent="0.3">
      <c r="A88" s="258"/>
      <c r="B88" s="30">
        <v>83</v>
      </c>
      <c r="C88" s="100">
        <f>VLOOKUP(B:B,'Start List Youth'!C:F,2,FALSE)</f>
        <v>0</v>
      </c>
      <c r="D88" s="492">
        <f>VLOOKUP(B:B,'Start List Youth'!C:F,4,FALSE)</f>
        <v>0</v>
      </c>
      <c r="E88" s="428"/>
      <c r="F88" s="29"/>
      <c r="G88" s="12"/>
      <c r="H88" s="29"/>
      <c r="I88" s="12"/>
      <c r="J88" s="29"/>
      <c r="K88" s="16">
        <f t="shared" si="22"/>
        <v>0</v>
      </c>
      <c r="L88" s="220">
        <f t="shared" si="23"/>
        <v>0</v>
      </c>
      <c r="M88" s="16">
        <f t="shared" si="13"/>
        <v>0</v>
      </c>
      <c r="N88" s="220">
        <f t="shared" si="14"/>
        <v>0</v>
      </c>
      <c r="O88" s="422">
        <f t="shared" si="17"/>
        <v>0</v>
      </c>
      <c r="P88" s="423">
        <f t="shared" si="18"/>
        <v>0</v>
      </c>
      <c r="Q88" s="424">
        <f t="shared" si="19"/>
        <v>0</v>
      </c>
      <c r="R88" s="425">
        <f t="shared" si="15"/>
        <v>0</v>
      </c>
      <c r="S88" s="423">
        <f t="shared" si="16"/>
        <v>0</v>
      </c>
      <c r="T88" s="426">
        <f t="shared" si="20"/>
        <v>0</v>
      </c>
      <c r="U88" s="336">
        <f t="shared" si="21"/>
        <v>0</v>
      </c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idden="1" x14ac:dyDescent="0.3">
      <c r="A89" s="258"/>
      <c r="B89" s="30">
        <v>84</v>
      </c>
      <c r="C89" s="100">
        <f>VLOOKUP(B:B,'Start List Youth'!C:F,2,FALSE)</f>
        <v>0</v>
      </c>
      <c r="D89" s="492">
        <f>VLOOKUP(B:B,'Start List Youth'!C:F,4,FALSE)</f>
        <v>0</v>
      </c>
      <c r="E89" s="428"/>
      <c r="F89" s="29"/>
      <c r="G89" s="12"/>
      <c r="H89" s="29"/>
      <c r="I89" s="12"/>
      <c r="J89" s="29"/>
      <c r="K89" s="16">
        <f t="shared" si="22"/>
        <v>0</v>
      </c>
      <c r="L89" s="220">
        <f t="shared" si="23"/>
        <v>0</v>
      </c>
      <c r="M89" s="16">
        <f t="shared" si="13"/>
        <v>0</v>
      </c>
      <c r="N89" s="220">
        <f t="shared" si="14"/>
        <v>0</v>
      </c>
      <c r="O89" s="422">
        <f t="shared" si="17"/>
        <v>0</v>
      </c>
      <c r="P89" s="423">
        <f t="shared" si="18"/>
        <v>0</v>
      </c>
      <c r="Q89" s="424">
        <f t="shared" si="19"/>
        <v>0</v>
      </c>
      <c r="R89" s="425">
        <f t="shared" si="15"/>
        <v>0</v>
      </c>
      <c r="S89" s="423">
        <f t="shared" si="16"/>
        <v>0</v>
      </c>
      <c r="T89" s="426">
        <f t="shared" si="20"/>
        <v>0</v>
      </c>
      <c r="U89" s="336">
        <f t="shared" si="21"/>
        <v>0</v>
      </c>
    </row>
    <row r="90" spans="1:31" hidden="1" x14ac:dyDescent="0.3">
      <c r="A90" s="258"/>
      <c r="B90" s="30">
        <v>85</v>
      </c>
      <c r="C90" s="100">
        <f>VLOOKUP(B:B,'Start List Youth'!C:F,2,FALSE)</f>
        <v>0</v>
      </c>
      <c r="D90" s="492">
        <f>VLOOKUP(B:B,'Start List Youth'!C:F,4,FALSE)</f>
        <v>0</v>
      </c>
      <c r="E90" s="428"/>
      <c r="F90" s="29"/>
      <c r="G90" s="12"/>
      <c r="H90" s="29"/>
      <c r="I90" s="12"/>
      <c r="J90" s="29"/>
      <c r="K90" s="16">
        <f t="shared" si="22"/>
        <v>0</v>
      </c>
      <c r="L90" s="220">
        <f t="shared" si="23"/>
        <v>0</v>
      </c>
      <c r="M90" s="16">
        <f t="shared" si="13"/>
        <v>0</v>
      </c>
      <c r="N90" s="220">
        <f t="shared" si="14"/>
        <v>0</v>
      </c>
      <c r="O90" s="422">
        <f t="shared" si="17"/>
        <v>0</v>
      </c>
      <c r="P90" s="423">
        <f t="shared" si="18"/>
        <v>0</v>
      </c>
      <c r="Q90" s="424">
        <f t="shared" si="19"/>
        <v>0</v>
      </c>
      <c r="R90" s="425">
        <f t="shared" si="15"/>
        <v>0</v>
      </c>
      <c r="S90" s="423">
        <f t="shared" si="16"/>
        <v>0</v>
      </c>
      <c r="T90" s="426">
        <f t="shared" si="20"/>
        <v>0</v>
      </c>
      <c r="U90" s="336">
        <f t="shared" si="21"/>
        <v>0</v>
      </c>
      <c r="V90" s="321"/>
    </row>
    <row r="91" spans="1:31" hidden="1" x14ac:dyDescent="0.3">
      <c r="A91" s="258"/>
      <c r="B91" s="30">
        <v>86</v>
      </c>
      <c r="C91" s="100">
        <f>VLOOKUP(B:B,'Start List Youth'!C:F,2,FALSE)</f>
        <v>0</v>
      </c>
      <c r="D91" s="492">
        <f>VLOOKUP(B:B,'Start List Youth'!C:F,4,FALSE)</f>
        <v>0</v>
      </c>
      <c r="E91" s="428"/>
      <c r="F91" s="29"/>
      <c r="G91" s="12"/>
      <c r="H91" s="29"/>
      <c r="I91" s="12"/>
      <c r="J91" s="29"/>
      <c r="K91" s="16">
        <f t="shared" ref="K91:K154" si="24">+(E91+G91+I91)/3</f>
        <v>0</v>
      </c>
      <c r="L91" s="220">
        <f t="shared" ref="L91:L154" si="25">+(F91+H91+J91)/3</f>
        <v>0</v>
      </c>
      <c r="M91" s="16">
        <f t="shared" ref="M91:M154" si="26">+(E91+G91+I91+K91)/4</f>
        <v>0</v>
      </c>
      <c r="N91" s="220">
        <f t="shared" ref="N91:N154" si="27">+(F91+H91+J91+L91)/4</f>
        <v>0</v>
      </c>
      <c r="O91" s="422">
        <f t="shared" si="17"/>
        <v>0</v>
      </c>
      <c r="P91" s="423">
        <f t="shared" si="18"/>
        <v>0</v>
      </c>
      <c r="Q91" s="424">
        <f t="shared" si="19"/>
        <v>0</v>
      </c>
      <c r="R91" s="425">
        <f t="shared" ref="R91:R154" si="28">MAX(F91,H91,J91,L91,N91)</f>
        <v>0</v>
      </c>
      <c r="S91" s="423">
        <f t="shared" ref="S91:S154" si="29">MIN(F91,H91,J91,L91,N91)</f>
        <v>0</v>
      </c>
      <c r="T91" s="426">
        <f t="shared" si="20"/>
        <v>0</v>
      </c>
      <c r="U91" s="336">
        <f t="shared" si="21"/>
        <v>0</v>
      </c>
    </row>
    <row r="92" spans="1:31" hidden="1" x14ac:dyDescent="0.3">
      <c r="A92" s="258"/>
      <c r="B92" s="30">
        <v>87</v>
      </c>
      <c r="C92" s="100">
        <f>VLOOKUP(B:B,'Start List Youth'!C:F,2,FALSE)</f>
        <v>0</v>
      </c>
      <c r="D92" s="492">
        <f>VLOOKUP(B:B,'Start List Youth'!C:F,4,FALSE)</f>
        <v>0</v>
      </c>
      <c r="E92" s="428"/>
      <c r="F92" s="29"/>
      <c r="G92" s="12"/>
      <c r="H92" s="29"/>
      <c r="I92" s="12"/>
      <c r="J92" s="29"/>
      <c r="K92" s="16">
        <f t="shared" si="24"/>
        <v>0</v>
      </c>
      <c r="L92" s="220">
        <f t="shared" si="25"/>
        <v>0</v>
      </c>
      <c r="M92" s="16">
        <f t="shared" si="26"/>
        <v>0</v>
      </c>
      <c r="N92" s="220">
        <f t="shared" si="27"/>
        <v>0</v>
      </c>
      <c r="O92" s="422">
        <f t="shared" si="17"/>
        <v>0</v>
      </c>
      <c r="P92" s="423">
        <f t="shared" si="18"/>
        <v>0</v>
      </c>
      <c r="Q92" s="424">
        <f t="shared" si="19"/>
        <v>0</v>
      </c>
      <c r="R92" s="425">
        <f t="shared" si="28"/>
        <v>0</v>
      </c>
      <c r="S92" s="423">
        <f t="shared" si="29"/>
        <v>0</v>
      </c>
      <c r="T92" s="426">
        <f t="shared" si="20"/>
        <v>0</v>
      </c>
      <c r="U92" s="336">
        <f t="shared" si="21"/>
        <v>0</v>
      </c>
    </row>
    <row r="93" spans="1:31" hidden="1" x14ac:dyDescent="0.3">
      <c r="A93" s="258"/>
      <c r="B93" s="30">
        <v>88</v>
      </c>
      <c r="C93" s="100">
        <f>VLOOKUP(B:B,'Start List Youth'!C:F,2,FALSE)</f>
        <v>0</v>
      </c>
      <c r="D93" s="492">
        <f>VLOOKUP(B:B,'Start List Youth'!C:F,4,FALSE)</f>
        <v>0</v>
      </c>
      <c r="E93" s="428"/>
      <c r="F93" s="29"/>
      <c r="G93" s="12"/>
      <c r="H93" s="29"/>
      <c r="I93" s="12"/>
      <c r="J93" s="29"/>
      <c r="K93" s="16">
        <f t="shared" si="24"/>
        <v>0</v>
      </c>
      <c r="L93" s="220">
        <f t="shared" si="25"/>
        <v>0</v>
      </c>
      <c r="M93" s="16">
        <f t="shared" si="26"/>
        <v>0</v>
      </c>
      <c r="N93" s="220">
        <f t="shared" si="27"/>
        <v>0</v>
      </c>
      <c r="O93" s="422">
        <f t="shared" si="17"/>
        <v>0</v>
      </c>
      <c r="P93" s="423">
        <f t="shared" si="18"/>
        <v>0</v>
      </c>
      <c r="Q93" s="424">
        <f t="shared" si="19"/>
        <v>0</v>
      </c>
      <c r="R93" s="425">
        <f t="shared" si="28"/>
        <v>0</v>
      </c>
      <c r="S93" s="423">
        <f t="shared" si="29"/>
        <v>0</v>
      </c>
      <c r="T93" s="426">
        <f t="shared" si="20"/>
        <v>0</v>
      </c>
      <c r="U93" s="336">
        <f t="shared" si="21"/>
        <v>0</v>
      </c>
    </row>
    <row r="94" spans="1:31" hidden="1" x14ac:dyDescent="0.3">
      <c r="A94" s="258"/>
      <c r="B94" s="30">
        <v>89</v>
      </c>
      <c r="C94" s="100">
        <f>VLOOKUP(B:B,'Start List Youth'!C:F,2,FALSE)</f>
        <v>0</v>
      </c>
      <c r="D94" s="492">
        <f>VLOOKUP(B:B,'Start List Youth'!C:F,4,FALSE)</f>
        <v>0</v>
      </c>
      <c r="E94" s="428"/>
      <c r="F94" s="29"/>
      <c r="G94" s="12"/>
      <c r="H94" s="29"/>
      <c r="I94" s="12"/>
      <c r="J94" s="29"/>
      <c r="K94" s="16">
        <f t="shared" si="24"/>
        <v>0</v>
      </c>
      <c r="L94" s="220">
        <f t="shared" si="25"/>
        <v>0</v>
      </c>
      <c r="M94" s="16">
        <f t="shared" si="26"/>
        <v>0</v>
      </c>
      <c r="N94" s="220">
        <f t="shared" si="27"/>
        <v>0</v>
      </c>
      <c r="O94" s="422">
        <f t="shared" si="17"/>
        <v>0</v>
      </c>
      <c r="P94" s="423">
        <f t="shared" si="18"/>
        <v>0</v>
      </c>
      <c r="Q94" s="424">
        <f t="shared" si="19"/>
        <v>0</v>
      </c>
      <c r="R94" s="425">
        <f t="shared" si="28"/>
        <v>0</v>
      </c>
      <c r="S94" s="423">
        <f t="shared" si="29"/>
        <v>0</v>
      </c>
      <c r="T94" s="426">
        <f t="shared" si="20"/>
        <v>0</v>
      </c>
      <c r="U94" s="336">
        <f t="shared" si="21"/>
        <v>0</v>
      </c>
    </row>
    <row r="95" spans="1:31" hidden="1" x14ac:dyDescent="0.3">
      <c r="A95" s="258"/>
      <c r="B95" s="30">
        <v>90</v>
      </c>
      <c r="C95" s="100">
        <f>VLOOKUP(B:B,'Start List Youth'!C:F,2,FALSE)</f>
        <v>0</v>
      </c>
      <c r="D95" s="492">
        <f>VLOOKUP(B:B,'Start List Youth'!C:F,4,FALSE)</f>
        <v>0</v>
      </c>
      <c r="E95" s="428"/>
      <c r="F95" s="29"/>
      <c r="G95" s="12"/>
      <c r="H95" s="29"/>
      <c r="I95" s="12"/>
      <c r="J95" s="29"/>
      <c r="K95" s="16">
        <f t="shared" si="24"/>
        <v>0</v>
      </c>
      <c r="L95" s="220">
        <f t="shared" si="25"/>
        <v>0</v>
      </c>
      <c r="M95" s="16">
        <f t="shared" si="26"/>
        <v>0</v>
      </c>
      <c r="N95" s="220">
        <f t="shared" si="27"/>
        <v>0</v>
      </c>
      <c r="O95" s="422">
        <f t="shared" si="17"/>
        <v>0</v>
      </c>
      <c r="P95" s="423">
        <f t="shared" si="18"/>
        <v>0</v>
      </c>
      <c r="Q95" s="424">
        <f t="shared" si="19"/>
        <v>0</v>
      </c>
      <c r="R95" s="425">
        <f t="shared" si="28"/>
        <v>0</v>
      </c>
      <c r="S95" s="423">
        <f t="shared" si="29"/>
        <v>0</v>
      </c>
      <c r="T95" s="426">
        <f t="shared" si="20"/>
        <v>0</v>
      </c>
      <c r="U95" s="336">
        <f t="shared" si="21"/>
        <v>0</v>
      </c>
    </row>
    <row r="96" spans="1:31" hidden="1" x14ac:dyDescent="0.3">
      <c r="A96" s="258"/>
      <c r="B96" s="30">
        <v>91</v>
      </c>
      <c r="C96" s="100">
        <f>VLOOKUP(B:B,'Start List Youth'!C:F,2,FALSE)</f>
        <v>0</v>
      </c>
      <c r="D96" s="492">
        <f>VLOOKUP(B:B,'Start List Youth'!C:F,4,FALSE)</f>
        <v>0</v>
      </c>
      <c r="E96" s="428"/>
      <c r="F96" s="29"/>
      <c r="G96" s="12"/>
      <c r="H96" s="29"/>
      <c r="I96" s="12"/>
      <c r="J96" s="29"/>
      <c r="K96" s="16">
        <f t="shared" si="24"/>
        <v>0</v>
      </c>
      <c r="L96" s="220">
        <f t="shared" si="25"/>
        <v>0</v>
      </c>
      <c r="M96" s="16">
        <f t="shared" si="26"/>
        <v>0</v>
      </c>
      <c r="N96" s="220">
        <f t="shared" si="27"/>
        <v>0</v>
      </c>
      <c r="O96" s="422">
        <f t="shared" si="17"/>
        <v>0</v>
      </c>
      <c r="P96" s="423">
        <f t="shared" si="18"/>
        <v>0</v>
      </c>
      <c r="Q96" s="424">
        <f t="shared" si="19"/>
        <v>0</v>
      </c>
      <c r="R96" s="425">
        <f t="shared" si="28"/>
        <v>0</v>
      </c>
      <c r="S96" s="423">
        <f t="shared" si="29"/>
        <v>0</v>
      </c>
      <c r="T96" s="426">
        <f t="shared" si="20"/>
        <v>0</v>
      </c>
      <c r="U96" s="336">
        <f t="shared" si="21"/>
        <v>0</v>
      </c>
    </row>
    <row r="97" spans="1:21" hidden="1" x14ac:dyDescent="0.3">
      <c r="A97" s="258"/>
      <c r="B97" s="30">
        <v>92</v>
      </c>
      <c r="C97" s="100">
        <f>VLOOKUP(B:B,'Start List Youth'!C:F,2,FALSE)</f>
        <v>0</v>
      </c>
      <c r="D97" s="492">
        <f>VLOOKUP(B:B,'Start List Youth'!C:F,4,FALSE)</f>
        <v>0</v>
      </c>
      <c r="E97" s="428"/>
      <c r="F97" s="29"/>
      <c r="G97" s="12"/>
      <c r="H97" s="29"/>
      <c r="I97" s="12"/>
      <c r="J97" s="29"/>
      <c r="K97" s="16">
        <f t="shared" si="24"/>
        <v>0</v>
      </c>
      <c r="L97" s="220">
        <f t="shared" si="25"/>
        <v>0</v>
      </c>
      <c r="M97" s="16">
        <f t="shared" si="26"/>
        <v>0</v>
      </c>
      <c r="N97" s="220">
        <f t="shared" si="27"/>
        <v>0</v>
      </c>
      <c r="O97" s="422">
        <f t="shared" si="17"/>
        <v>0</v>
      </c>
      <c r="P97" s="423">
        <f t="shared" si="18"/>
        <v>0</v>
      </c>
      <c r="Q97" s="424">
        <f t="shared" si="19"/>
        <v>0</v>
      </c>
      <c r="R97" s="425">
        <f t="shared" si="28"/>
        <v>0</v>
      </c>
      <c r="S97" s="423">
        <f t="shared" si="29"/>
        <v>0</v>
      </c>
      <c r="T97" s="426">
        <f t="shared" si="20"/>
        <v>0</v>
      </c>
      <c r="U97" s="336">
        <f t="shared" si="21"/>
        <v>0</v>
      </c>
    </row>
    <row r="98" spans="1:21" hidden="1" x14ac:dyDescent="0.3">
      <c r="A98" s="258"/>
      <c r="B98" s="30">
        <v>93</v>
      </c>
      <c r="C98" s="100">
        <f>VLOOKUP(B:B,'Start List Youth'!C:F,2,FALSE)</f>
        <v>0</v>
      </c>
      <c r="D98" s="492">
        <f>VLOOKUP(B:B,'Start List Youth'!C:F,4,FALSE)</f>
        <v>0</v>
      </c>
      <c r="E98" s="428"/>
      <c r="F98" s="29"/>
      <c r="G98" s="12"/>
      <c r="H98" s="29"/>
      <c r="I98" s="12"/>
      <c r="J98" s="29"/>
      <c r="K98" s="16">
        <f t="shared" si="24"/>
        <v>0</v>
      </c>
      <c r="L98" s="220">
        <f t="shared" si="25"/>
        <v>0</v>
      </c>
      <c r="M98" s="16">
        <f t="shared" si="26"/>
        <v>0</v>
      </c>
      <c r="N98" s="220">
        <f t="shared" si="27"/>
        <v>0</v>
      </c>
      <c r="O98" s="422">
        <f t="shared" si="17"/>
        <v>0</v>
      </c>
      <c r="P98" s="423">
        <f t="shared" si="18"/>
        <v>0</v>
      </c>
      <c r="Q98" s="424">
        <f t="shared" si="19"/>
        <v>0</v>
      </c>
      <c r="R98" s="425">
        <f t="shared" si="28"/>
        <v>0</v>
      </c>
      <c r="S98" s="423">
        <f t="shared" si="29"/>
        <v>0</v>
      </c>
      <c r="T98" s="426">
        <f t="shared" si="20"/>
        <v>0</v>
      </c>
      <c r="U98" s="336">
        <f t="shared" si="21"/>
        <v>0</v>
      </c>
    </row>
    <row r="99" spans="1:21" hidden="1" x14ac:dyDescent="0.3">
      <c r="A99" s="258"/>
      <c r="B99" s="30">
        <v>94</v>
      </c>
      <c r="C99" s="100">
        <f>VLOOKUP(B:B,'Start List Youth'!C:F,2,FALSE)</f>
        <v>0</v>
      </c>
      <c r="D99" s="492">
        <f>VLOOKUP(B:B,'Start List Youth'!C:F,4,FALSE)</f>
        <v>0</v>
      </c>
      <c r="E99" s="428"/>
      <c r="F99" s="29"/>
      <c r="G99" s="12"/>
      <c r="H99" s="29"/>
      <c r="I99" s="12"/>
      <c r="J99" s="29"/>
      <c r="K99" s="16">
        <f t="shared" si="24"/>
        <v>0</v>
      </c>
      <c r="L99" s="220">
        <f t="shared" si="25"/>
        <v>0</v>
      </c>
      <c r="M99" s="16">
        <f t="shared" si="26"/>
        <v>0</v>
      </c>
      <c r="N99" s="220">
        <f t="shared" si="27"/>
        <v>0</v>
      </c>
      <c r="O99" s="422">
        <f t="shared" si="17"/>
        <v>0</v>
      </c>
      <c r="P99" s="423">
        <f t="shared" si="18"/>
        <v>0</v>
      </c>
      <c r="Q99" s="424">
        <f t="shared" si="19"/>
        <v>0</v>
      </c>
      <c r="R99" s="425">
        <f t="shared" si="28"/>
        <v>0</v>
      </c>
      <c r="S99" s="423">
        <f t="shared" si="29"/>
        <v>0</v>
      </c>
      <c r="T99" s="426">
        <f t="shared" si="20"/>
        <v>0</v>
      </c>
      <c r="U99" s="336">
        <f t="shared" si="21"/>
        <v>0</v>
      </c>
    </row>
    <row r="100" spans="1:21" hidden="1" x14ac:dyDescent="0.3">
      <c r="A100" s="258"/>
      <c r="B100" s="30">
        <v>95</v>
      </c>
      <c r="C100" s="100">
        <f>VLOOKUP(B:B,'Start List Youth'!C:F,2,FALSE)</f>
        <v>0</v>
      </c>
      <c r="D100" s="492">
        <f>VLOOKUP(B:B,'Start List Youth'!C:F,4,FALSE)</f>
        <v>0</v>
      </c>
      <c r="E100" s="428"/>
      <c r="F100" s="29"/>
      <c r="G100" s="12"/>
      <c r="H100" s="29"/>
      <c r="I100" s="12"/>
      <c r="J100" s="29"/>
      <c r="K100" s="16">
        <f t="shared" si="24"/>
        <v>0</v>
      </c>
      <c r="L100" s="220">
        <f t="shared" si="25"/>
        <v>0</v>
      </c>
      <c r="M100" s="16">
        <f t="shared" si="26"/>
        <v>0</v>
      </c>
      <c r="N100" s="220">
        <f t="shared" si="27"/>
        <v>0</v>
      </c>
      <c r="O100" s="422">
        <f t="shared" si="17"/>
        <v>0</v>
      </c>
      <c r="P100" s="423">
        <f t="shared" si="18"/>
        <v>0</v>
      </c>
      <c r="Q100" s="424">
        <f t="shared" si="19"/>
        <v>0</v>
      </c>
      <c r="R100" s="425">
        <f t="shared" si="28"/>
        <v>0</v>
      </c>
      <c r="S100" s="423">
        <f t="shared" si="29"/>
        <v>0</v>
      </c>
      <c r="T100" s="426">
        <f t="shared" si="20"/>
        <v>0</v>
      </c>
      <c r="U100" s="336">
        <f t="shared" si="21"/>
        <v>0</v>
      </c>
    </row>
    <row r="101" spans="1:21" hidden="1" x14ac:dyDescent="0.3">
      <c r="A101" s="258"/>
      <c r="B101" s="30">
        <v>96</v>
      </c>
      <c r="C101" s="100">
        <f>VLOOKUP(B:B,'Start List Youth'!C:F,2,FALSE)</f>
        <v>0</v>
      </c>
      <c r="D101" s="492">
        <f>VLOOKUP(B:B,'Start List Youth'!C:F,4,FALSE)</f>
        <v>0</v>
      </c>
      <c r="E101" s="428"/>
      <c r="F101" s="29"/>
      <c r="G101" s="12"/>
      <c r="H101" s="29"/>
      <c r="I101" s="12"/>
      <c r="J101" s="29"/>
      <c r="K101" s="16">
        <f t="shared" si="24"/>
        <v>0</v>
      </c>
      <c r="L101" s="220">
        <f t="shared" si="25"/>
        <v>0</v>
      </c>
      <c r="M101" s="16">
        <f t="shared" si="26"/>
        <v>0</v>
      </c>
      <c r="N101" s="220">
        <f t="shared" si="27"/>
        <v>0</v>
      </c>
      <c r="O101" s="422">
        <f t="shared" si="17"/>
        <v>0</v>
      </c>
      <c r="P101" s="423">
        <f t="shared" si="18"/>
        <v>0</v>
      </c>
      <c r="Q101" s="424">
        <f t="shared" si="19"/>
        <v>0</v>
      </c>
      <c r="R101" s="425">
        <f t="shared" si="28"/>
        <v>0</v>
      </c>
      <c r="S101" s="423">
        <f t="shared" si="29"/>
        <v>0</v>
      </c>
      <c r="T101" s="426">
        <f t="shared" si="20"/>
        <v>0</v>
      </c>
      <c r="U101" s="336">
        <f t="shared" si="21"/>
        <v>0</v>
      </c>
    </row>
    <row r="102" spans="1:21" hidden="1" x14ac:dyDescent="0.3">
      <c r="A102" s="258"/>
      <c r="B102" s="30">
        <v>97</v>
      </c>
      <c r="C102" s="100">
        <f>VLOOKUP(B:B,'Start List Youth'!C:F,2,FALSE)</f>
        <v>0</v>
      </c>
      <c r="D102" s="492">
        <f>VLOOKUP(B:B,'Start List Youth'!C:F,4,FALSE)</f>
        <v>0</v>
      </c>
      <c r="E102" s="428"/>
      <c r="F102" s="29"/>
      <c r="G102" s="12"/>
      <c r="H102" s="29"/>
      <c r="I102" s="12"/>
      <c r="J102" s="29"/>
      <c r="K102" s="16">
        <f t="shared" si="24"/>
        <v>0</v>
      </c>
      <c r="L102" s="220">
        <f t="shared" si="25"/>
        <v>0</v>
      </c>
      <c r="M102" s="16">
        <f t="shared" si="26"/>
        <v>0</v>
      </c>
      <c r="N102" s="220">
        <f t="shared" si="27"/>
        <v>0</v>
      </c>
      <c r="O102" s="422">
        <f t="shared" si="17"/>
        <v>0</v>
      </c>
      <c r="P102" s="423">
        <f t="shared" si="18"/>
        <v>0</v>
      </c>
      <c r="Q102" s="424">
        <f t="shared" si="19"/>
        <v>0</v>
      </c>
      <c r="R102" s="425">
        <f t="shared" si="28"/>
        <v>0</v>
      </c>
      <c r="S102" s="423">
        <f t="shared" si="29"/>
        <v>0</v>
      </c>
      <c r="T102" s="426">
        <f t="shared" si="20"/>
        <v>0</v>
      </c>
      <c r="U102" s="336">
        <f t="shared" si="21"/>
        <v>0</v>
      </c>
    </row>
    <row r="103" spans="1:21" hidden="1" x14ac:dyDescent="0.3">
      <c r="A103" s="258"/>
      <c r="B103" s="30">
        <v>98</v>
      </c>
      <c r="C103" s="100">
        <f>VLOOKUP(B:B,'Start List Youth'!C:F,2,FALSE)</f>
        <v>0</v>
      </c>
      <c r="D103" s="492">
        <f>VLOOKUP(B:B,'Start List Youth'!C:F,4,FALSE)</f>
        <v>0</v>
      </c>
      <c r="E103" s="428"/>
      <c r="F103" s="29"/>
      <c r="G103" s="12"/>
      <c r="H103" s="29"/>
      <c r="I103" s="12"/>
      <c r="J103" s="29"/>
      <c r="K103" s="16">
        <f t="shared" si="24"/>
        <v>0</v>
      </c>
      <c r="L103" s="220">
        <f t="shared" si="25"/>
        <v>0</v>
      </c>
      <c r="M103" s="16">
        <f t="shared" si="26"/>
        <v>0</v>
      </c>
      <c r="N103" s="220">
        <f t="shared" si="27"/>
        <v>0</v>
      </c>
      <c r="O103" s="422">
        <f t="shared" si="17"/>
        <v>0</v>
      </c>
      <c r="P103" s="423">
        <f t="shared" si="18"/>
        <v>0</v>
      </c>
      <c r="Q103" s="424">
        <f t="shared" si="19"/>
        <v>0</v>
      </c>
      <c r="R103" s="425">
        <f t="shared" si="28"/>
        <v>0</v>
      </c>
      <c r="S103" s="423">
        <f t="shared" si="29"/>
        <v>0</v>
      </c>
      <c r="T103" s="426">
        <f t="shared" si="20"/>
        <v>0</v>
      </c>
      <c r="U103" s="336">
        <f t="shared" si="21"/>
        <v>0</v>
      </c>
    </row>
    <row r="104" spans="1:21" hidden="1" x14ac:dyDescent="0.3">
      <c r="A104" s="258"/>
      <c r="B104" s="30">
        <v>99</v>
      </c>
      <c r="C104" s="100">
        <f>VLOOKUP(B:B,'Start List Youth'!C:F,2,FALSE)</f>
        <v>0</v>
      </c>
      <c r="D104" s="492">
        <f>VLOOKUP(B:B,'Start List Youth'!C:F,4,FALSE)</f>
        <v>0</v>
      </c>
      <c r="E104" s="428"/>
      <c r="F104" s="29"/>
      <c r="G104" s="12"/>
      <c r="H104" s="29"/>
      <c r="I104" s="12"/>
      <c r="J104" s="29"/>
      <c r="K104" s="16">
        <f t="shared" si="24"/>
        <v>0</v>
      </c>
      <c r="L104" s="220">
        <f t="shared" si="25"/>
        <v>0</v>
      </c>
      <c r="M104" s="16">
        <f t="shared" si="26"/>
        <v>0</v>
      </c>
      <c r="N104" s="220">
        <f t="shared" si="27"/>
        <v>0</v>
      </c>
      <c r="O104" s="422">
        <f t="shared" si="17"/>
        <v>0</v>
      </c>
      <c r="P104" s="423">
        <f t="shared" si="18"/>
        <v>0</v>
      </c>
      <c r="Q104" s="424">
        <f t="shared" si="19"/>
        <v>0</v>
      </c>
      <c r="R104" s="425">
        <f t="shared" si="28"/>
        <v>0</v>
      </c>
      <c r="S104" s="423">
        <f t="shared" si="29"/>
        <v>0</v>
      </c>
      <c r="T104" s="426">
        <f t="shared" si="20"/>
        <v>0</v>
      </c>
      <c r="U104" s="336">
        <f t="shared" si="21"/>
        <v>0</v>
      </c>
    </row>
    <row r="105" spans="1:21" hidden="1" x14ac:dyDescent="0.3">
      <c r="A105" s="258"/>
      <c r="B105" s="30">
        <v>100</v>
      </c>
      <c r="C105" s="100">
        <f>VLOOKUP(B:B,'Start List Youth'!C:F,2,FALSE)</f>
        <v>0</v>
      </c>
      <c r="D105" s="492">
        <f>VLOOKUP(B:B,'Start List Youth'!C:F,4,FALSE)</f>
        <v>0</v>
      </c>
      <c r="E105" s="428"/>
      <c r="F105" s="29"/>
      <c r="G105" s="12"/>
      <c r="H105" s="29"/>
      <c r="I105" s="12"/>
      <c r="J105" s="29"/>
      <c r="K105" s="16">
        <f t="shared" si="24"/>
        <v>0</v>
      </c>
      <c r="L105" s="220">
        <f t="shared" si="25"/>
        <v>0</v>
      </c>
      <c r="M105" s="16">
        <f t="shared" si="26"/>
        <v>0</v>
      </c>
      <c r="N105" s="220">
        <f t="shared" si="27"/>
        <v>0</v>
      </c>
      <c r="O105" s="422">
        <f t="shared" si="17"/>
        <v>0</v>
      </c>
      <c r="P105" s="423">
        <f t="shared" si="18"/>
        <v>0</v>
      </c>
      <c r="Q105" s="424">
        <f t="shared" si="19"/>
        <v>0</v>
      </c>
      <c r="R105" s="425">
        <f t="shared" si="28"/>
        <v>0</v>
      </c>
      <c r="S105" s="423">
        <f t="shared" si="29"/>
        <v>0</v>
      </c>
      <c r="T105" s="426">
        <f t="shared" si="20"/>
        <v>0</v>
      </c>
      <c r="U105" s="336">
        <f t="shared" si="21"/>
        <v>0</v>
      </c>
    </row>
    <row r="106" spans="1:21" hidden="1" x14ac:dyDescent="0.3">
      <c r="A106" s="258"/>
      <c r="B106" s="30">
        <v>101</v>
      </c>
      <c r="C106" s="100">
        <f>VLOOKUP(B:B,'Start List Youth'!C:F,2,FALSE)</f>
        <v>0</v>
      </c>
      <c r="D106" s="492">
        <f>VLOOKUP(B:B,'Start List Youth'!C:F,4,FALSE)</f>
        <v>0</v>
      </c>
      <c r="E106" s="428"/>
      <c r="F106" s="29"/>
      <c r="G106" s="12"/>
      <c r="H106" s="29"/>
      <c r="I106" s="12"/>
      <c r="J106" s="29"/>
      <c r="K106" s="16">
        <f t="shared" si="24"/>
        <v>0</v>
      </c>
      <c r="L106" s="220">
        <f t="shared" si="25"/>
        <v>0</v>
      </c>
      <c r="M106" s="16">
        <f t="shared" si="26"/>
        <v>0</v>
      </c>
      <c r="N106" s="220">
        <f t="shared" si="27"/>
        <v>0</v>
      </c>
      <c r="O106" s="422">
        <f t="shared" si="17"/>
        <v>0</v>
      </c>
      <c r="P106" s="423">
        <f t="shared" si="18"/>
        <v>0</v>
      </c>
      <c r="Q106" s="424">
        <f t="shared" si="19"/>
        <v>0</v>
      </c>
      <c r="R106" s="425">
        <f t="shared" si="28"/>
        <v>0</v>
      </c>
      <c r="S106" s="423">
        <f t="shared" si="29"/>
        <v>0</v>
      </c>
      <c r="T106" s="426">
        <f t="shared" si="20"/>
        <v>0</v>
      </c>
      <c r="U106" s="336">
        <f t="shared" si="21"/>
        <v>0</v>
      </c>
    </row>
    <row r="107" spans="1:21" hidden="1" x14ac:dyDescent="0.3">
      <c r="A107" s="258"/>
      <c r="B107" s="30">
        <v>102</v>
      </c>
      <c r="C107" s="100">
        <f>VLOOKUP(B:B,'Start List Youth'!C:F,2,FALSE)</f>
        <v>0</v>
      </c>
      <c r="D107" s="492">
        <f>VLOOKUP(B:B,'Start List Youth'!C:F,4,FALSE)</f>
        <v>0</v>
      </c>
      <c r="E107" s="428"/>
      <c r="F107" s="29"/>
      <c r="G107" s="12"/>
      <c r="H107" s="29"/>
      <c r="I107" s="12"/>
      <c r="J107" s="29"/>
      <c r="K107" s="16">
        <f t="shared" si="24"/>
        <v>0</v>
      </c>
      <c r="L107" s="220">
        <f t="shared" si="25"/>
        <v>0</v>
      </c>
      <c r="M107" s="16">
        <f t="shared" si="26"/>
        <v>0</v>
      </c>
      <c r="N107" s="220">
        <f t="shared" si="27"/>
        <v>0</v>
      </c>
      <c r="O107" s="422">
        <f t="shared" si="17"/>
        <v>0</v>
      </c>
      <c r="P107" s="423">
        <f t="shared" si="18"/>
        <v>0</v>
      </c>
      <c r="Q107" s="424">
        <f t="shared" si="19"/>
        <v>0</v>
      </c>
      <c r="R107" s="425">
        <f t="shared" si="28"/>
        <v>0</v>
      </c>
      <c r="S107" s="423">
        <f t="shared" si="29"/>
        <v>0</v>
      </c>
      <c r="T107" s="426">
        <f t="shared" si="20"/>
        <v>0</v>
      </c>
      <c r="U107" s="336">
        <f t="shared" si="21"/>
        <v>0</v>
      </c>
    </row>
    <row r="108" spans="1:21" hidden="1" x14ac:dyDescent="0.3">
      <c r="A108" s="258"/>
      <c r="B108" s="30">
        <v>103</v>
      </c>
      <c r="C108" s="100">
        <f>VLOOKUP(B:B,'Start List Youth'!C:F,2,FALSE)</f>
        <v>0</v>
      </c>
      <c r="D108" s="492">
        <f>VLOOKUP(B:B,'Start List Youth'!C:F,4,FALSE)</f>
        <v>0</v>
      </c>
      <c r="E108" s="428"/>
      <c r="F108" s="29"/>
      <c r="G108" s="12"/>
      <c r="H108" s="29"/>
      <c r="I108" s="12"/>
      <c r="J108" s="29"/>
      <c r="K108" s="16">
        <f t="shared" si="24"/>
        <v>0</v>
      </c>
      <c r="L108" s="220">
        <f t="shared" si="25"/>
        <v>0</v>
      </c>
      <c r="M108" s="16">
        <f t="shared" si="26"/>
        <v>0</v>
      </c>
      <c r="N108" s="220">
        <f t="shared" si="27"/>
        <v>0</v>
      </c>
      <c r="O108" s="422">
        <f t="shared" si="17"/>
        <v>0</v>
      </c>
      <c r="P108" s="423">
        <f t="shared" si="18"/>
        <v>0</v>
      </c>
      <c r="Q108" s="424">
        <f t="shared" si="19"/>
        <v>0</v>
      </c>
      <c r="R108" s="425">
        <f t="shared" si="28"/>
        <v>0</v>
      </c>
      <c r="S108" s="423">
        <f t="shared" si="29"/>
        <v>0</v>
      </c>
      <c r="T108" s="426">
        <f t="shared" si="20"/>
        <v>0</v>
      </c>
      <c r="U108" s="336">
        <f t="shared" si="21"/>
        <v>0</v>
      </c>
    </row>
    <row r="109" spans="1:21" hidden="1" x14ac:dyDescent="0.3">
      <c r="A109" s="258"/>
      <c r="B109" s="30">
        <v>104</v>
      </c>
      <c r="C109" s="100">
        <f>VLOOKUP(B:B,'Start List Youth'!C:F,2,FALSE)</f>
        <v>0</v>
      </c>
      <c r="D109" s="492">
        <f>VLOOKUP(B:B,'Start List Youth'!C:F,4,FALSE)</f>
        <v>0</v>
      </c>
      <c r="E109" s="428"/>
      <c r="F109" s="29"/>
      <c r="G109" s="12"/>
      <c r="H109" s="29"/>
      <c r="I109" s="12"/>
      <c r="J109" s="29"/>
      <c r="K109" s="16">
        <f t="shared" si="24"/>
        <v>0</v>
      </c>
      <c r="L109" s="220">
        <f t="shared" si="25"/>
        <v>0</v>
      </c>
      <c r="M109" s="16">
        <f t="shared" si="26"/>
        <v>0</v>
      </c>
      <c r="N109" s="220">
        <f t="shared" si="27"/>
        <v>0</v>
      </c>
      <c r="O109" s="422">
        <f t="shared" si="17"/>
        <v>0</v>
      </c>
      <c r="P109" s="423">
        <f t="shared" si="18"/>
        <v>0</v>
      </c>
      <c r="Q109" s="424">
        <f t="shared" si="19"/>
        <v>0</v>
      </c>
      <c r="R109" s="425">
        <f t="shared" si="28"/>
        <v>0</v>
      </c>
      <c r="S109" s="423">
        <f t="shared" si="29"/>
        <v>0</v>
      </c>
      <c r="T109" s="426">
        <f t="shared" si="20"/>
        <v>0</v>
      </c>
      <c r="U109" s="336">
        <f t="shared" si="21"/>
        <v>0</v>
      </c>
    </row>
    <row r="110" spans="1:21" hidden="1" x14ac:dyDescent="0.3">
      <c r="A110" s="258"/>
      <c r="B110" s="30">
        <v>105</v>
      </c>
      <c r="C110" s="100">
        <f>VLOOKUP(B:B,'Start List Youth'!C:F,2,FALSE)</f>
        <v>0</v>
      </c>
      <c r="D110" s="492">
        <f>VLOOKUP(B:B,'Start List Youth'!C:F,4,FALSE)</f>
        <v>0</v>
      </c>
      <c r="E110" s="428"/>
      <c r="F110" s="29"/>
      <c r="G110" s="12"/>
      <c r="H110" s="29"/>
      <c r="I110" s="12"/>
      <c r="J110" s="29"/>
      <c r="K110" s="16">
        <f t="shared" si="24"/>
        <v>0</v>
      </c>
      <c r="L110" s="220">
        <f t="shared" si="25"/>
        <v>0</v>
      </c>
      <c r="M110" s="16">
        <f t="shared" si="26"/>
        <v>0</v>
      </c>
      <c r="N110" s="220">
        <f t="shared" si="27"/>
        <v>0</v>
      </c>
      <c r="O110" s="422">
        <f t="shared" si="17"/>
        <v>0</v>
      </c>
      <c r="P110" s="423">
        <f t="shared" si="18"/>
        <v>0</v>
      </c>
      <c r="Q110" s="424">
        <f t="shared" si="19"/>
        <v>0</v>
      </c>
      <c r="R110" s="425">
        <f t="shared" si="28"/>
        <v>0</v>
      </c>
      <c r="S110" s="423">
        <f t="shared" si="29"/>
        <v>0</v>
      </c>
      <c r="T110" s="426">
        <f t="shared" si="20"/>
        <v>0</v>
      </c>
      <c r="U110" s="336">
        <f t="shared" si="21"/>
        <v>0</v>
      </c>
    </row>
    <row r="111" spans="1:21" hidden="1" x14ac:dyDescent="0.3">
      <c r="A111" s="258"/>
      <c r="B111" s="30">
        <v>106</v>
      </c>
      <c r="C111" s="100">
        <f>VLOOKUP(B:B,'Start List Youth'!C:F,2,FALSE)</f>
        <v>0</v>
      </c>
      <c r="D111" s="492">
        <f>VLOOKUP(B:B,'Start List Youth'!C:F,4,FALSE)</f>
        <v>0</v>
      </c>
      <c r="E111" s="428"/>
      <c r="F111" s="29"/>
      <c r="G111" s="12"/>
      <c r="H111" s="29"/>
      <c r="I111" s="12"/>
      <c r="J111" s="29"/>
      <c r="K111" s="16">
        <f t="shared" si="24"/>
        <v>0</v>
      </c>
      <c r="L111" s="220">
        <f t="shared" si="25"/>
        <v>0</v>
      </c>
      <c r="M111" s="16">
        <f t="shared" si="26"/>
        <v>0</v>
      </c>
      <c r="N111" s="220">
        <f t="shared" si="27"/>
        <v>0</v>
      </c>
      <c r="O111" s="422">
        <f t="shared" si="17"/>
        <v>0</v>
      </c>
      <c r="P111" s="423">
        <f t="shared" si="18"/>
        <v>0</v>
      </c>
      <c r="Q111" s="424">
        <f t="shared" si="19"/>
        <v>0</v>
      </c>
      <c r="R111" s="425">
        <f t="shared" si="28"/>
        <v>0</v>
      </c>
      <c r="S111" s="423">
        <f t="shared" si="29"/>
        <v>0</v>
      </c>
      <c r="T111" s="426">
        <f t="shared" si="20"/>
        <v>0</v>
      </c>
      <c r="U111" s="336">
        <f t="shared" si="21"/>
        <v>0</v>
      </c>
    </row>
    <row r="112" spans="1:21" hidden="1" x14ac:dyDescent="0.3">
      <c r="A112" s="258"/>
      <c r="B112" s="30">
        <v>107</v>
      </c>
      <c r="C112" s="100">
        <f>VLOOKUP(B:B,'Start List Youth'!C:F,2,FALSE)</f>
        <v>0</v>
      </c>
      <c r="D112" s="492">
        <f>VLOOKUP(B:B,'Start List Youth'!C:F,4,FALSE)</f>
        <v>0</v>
      </c>
      <c r="E112" s="428"/>
      <c r="F112" s="29"/>
      <c r="G112" s="12"/>
      <c r="H112" s="29"/>
      <c r="I112" s="12"/>
      <c r="J112" s="29"/>
      <c r="K112" s="16">
        <f t="shared" si="24"/>
        <v>0</v>
      </c>
      <c r="L112" s="220">
        <f t="shared" si="25"/>
        <v>0</v>
      </c>
      <c r="M112" s="16">
        <f t="shared" si="26"/>
        <v>0</v>
      </c>
      <c r="N112" s="220">
        <f t="shared" si="27"/>
        <v>0</v>
      </c>
      <c r="O112" s="422">
        <f t="shared" si="17"/>
        <v>0</v>
      </c>
      <c r="P112" s="423">
        <f t="shared" si="18"/>
        <v>0</v>
      </c>
      <c r="Q112" s="424">
        <f t="shared" si="19"/>
        <v>0</v>
      </c>
      <c r="R112" s="425">
        <f t="shared" si="28"/>
        <v>0</v>
      </c>
      <c r="S112" s="423">
        <f t="shared" si="29"/>
        <v>0</v>
      </c>
      <c r="T112" s="426">
        <f t="shared" si="20"/>
        <v>0</v>
      </c>
      <c r="U112" s="336">
        <f t="shared" si="21"/>
        <v>0</v>
      </c>
    </row>
    <row r="113" spans="1:21" hidden="1" x14ac:dyDescent="0.3">
      <c r="A113" s="258"/>
      <c r="B113" s="30">
        <v>108</v>
      </c>
      <c r="C113" s="100">
        <f>VLOOKUP(B:B,'Start List Youth'!C:F,2,FALSE)</f>
        <v>0</v>
      </c>
      <c r="D113" s="492">
        <f>VLOOKUP(B:B,'Start List Youth'!C:F,4,FALSE)</f>
        <v>0</v>
      </c>
      <c r="E113" s="428"/>
      <c r="F113" s="29"/>
      <c r="G113" s="12"/>
      <c r="H113" s="29"/>
      <c r="I113" s="12"/>
      <c r="J113" s="29"/>
      <c r="K113" s="16">
        <f t="shared" si="24"/>
        <v>0</v>
      </c>
      <c r="L113" s="220">
        <f t="shared" si="25"/>
        <v>0</v>
      </c>
      <c r="M113" s="16">
        <f t="shared" si="26"/>
        <v>0</v>
      </c>
      <c r="N113" s="220">
        <f t="shared" si="27"/>
        <v>0</v>
      </c>
      <c r="O113" s="422">
        <f t="shared" si="17"/>
        <v>0</v>
      </c>
      <c r="P113" s="423">
        <f t="shared" si="18"/>
        <v>0</v>
      </c>
      <c r="Q113" s="424">
        <f t="shared" si="19"/>
        <v>0</v>
      </c>
      <c r="R113" s="425">
        <f t="shared" si="28"/>
        <v>0</v>
      </c>
      <c r="S113" s="423">
        <f t="shared" si="29"/>
        <v>0</v>
      </c>
      <c r="T113" s="426">
        <f t="shared" si="20"/>
        <v>0</v>
      </c>
      <c r="U113" s="336">
        <f t="shared" si="21"/>
        <v>0</v>
      </c>
    </row>
    <row r="114" spans="1:21" hidden="1" x14ac:dyDescent="0.3">
      <c r="A114" s="258"/>
      <c r="B114" s="30">
        <v>109</v>
      </c>
      <c r="C114" s="100">
        <f>VLOOKUP(B:B,'Start List Youth'!C:F,2,FALSE)</f>
        <v>0</v>
      </c>
      <c r="D114" s="492">
        <f>VLOOKUP(B:B,'Start List Youth'!C:F,4,FALSE)</f>
        <v>0</v>
      </c>
      <c r="E114" s="428"/>
      <c r="F114" s="29"/>
      <c r="G114" s="12"/>
      <c r="H114" s="29"/>
      <c r="I114" s="12"/>
      <c r="J114" s="29"/>
      <c r="K114" s="16">
        <f t="shared" si="24"/>
        <v>0</v>
      </c>
      <c r="L114" s="220">
        <f t="shared" si="25"/>
        <v>0</v>
      </c>
      <c r="M114" s="16">
        <f t="shared" si="26"/>
        <v>0</v>
      </c>
      <c r="N114" s="220">
        <f t="shared" si="27"/>
        <v>0</v>
      </c>
      <c r="O114" s="422">
        <f t="shared" si="17"/>
        <v>0</v>
      </c>
      <c r="P114" s="423">
        <f t="shared" si="18"/>
        <v>0</v>
      </c>
      <c r="Q114" s="424">
        <f t="shared" si="19"/>
        <v>0</v>
      </c>
      <c r="R114" s="425">
        <f t="shared" si="28"/>
        <v>0</v>
      </c>
      <c r="S114" s="423">
        <f t="shared" si="29"/>
        <v>0</v>
      </c>
      <c r="T114" s="426">
        <f t="shared" si="20"/>
        <v>0</v>
      </c>
      <c r="U114" s="336">
        <f t="shared" si="21"/>
        <v>0</v>
      </c>
    </row>
    <row r="115" spans="1:21" hidden="1" x14ac:dyDescent="0.3">
      <c r="A115" s="258"/>
      <c r="B115" s="30">
        <v>110</v>
      </c>
      <c r="C115" s="100">
        <f>VLOOKUP(B:B,'Start List Youth'!C:F,2,FALSE)</f>
        <v>0</v>
      </c>
      <c r="D115" s="492">
        <f>VLOOKUP(B:B,'Start List Youth'!C:F,4,FALSE)</f>
        <v>0</v>
      </c>
      <c r="E115" s="428"/>
      <c r="F115" s="29"/>
      <c r="G115" s="12"/>
      <c r="H115" s="29"/>
      <c r="I115" s="12"/>
      <c r="J115" s="29"/>
      <c r="K115" s="16">
        <f t="shared" si="24"/>
        <v>0</v>
      </c>
      <c r="L115" s="220">
        <f t="shared" si="25"/>
        <v>0</v>
      </c>
      <c r="M115" s="16">
        <f t="shared" si="26"/>
        <v>0</v>
      </c>
      <c r="N115" s="220">
        <f t="shared" si="27"/>
        <v>0</v>
      </c>
      <c r="O115" s="422">
        <f t="shared" si="17"/>
        <v>0</v>
      </c>
      <c r="P115" s="423">
        <f t="shared" si="18"/>
        <v>0</v>
      </c>
      <c r="Q115" s="424">
        <f t="shared" si="19"/>
        <v>0</v>
      </c>
      <c r="R115" s="425">
        <f t="shared" si="28"/>
        <v>0</v>
      </c>
      <c r="S115" s="423">
        <f t="shared" si="29"/>
        <v>0</v>
      </c>
      <c r="T115" s="426">
        <f t="shared" si="20"/>
        <v>0</v>
      </c>
      <c r="U115" s="336">
        <f t="shared" si="21"/>
        <v>0</v>
      </c>
    </row>
    <row r="116" spans="1:21" hidden="1" x14ac:dyDescent="0.3">
      <c r="A116" s="258"/>
      <c r="B116" s="30">
        <v>111</v>
      </c>
      <c r="C116" s="100">
        <f>VLOOKUP(B:B,'Start List Youth'!C:F,2,FALSE)</f>
        <v>0</v>
      </c>
      <c r="D116" s="492">
        <f>VLOOKUP(B:B,'Start List Youth'!C:F,4,FALSE)</f>
        <v>0</v>
      </c>
      <c r="E116" s="428"/>
      <c r="F116" s="29"/>
      <c r="G116" s="12"/>
      <c r="H116" s="29"/>
      <c r="I116" s="12"/>
      <c r="J116" s="29"/>
      <c r="K116" s="16">
        <f t="shared" si="24"/>
        <v>0</v>
      </c>
      <c r="L116" s="220">
        <f t="shared" si="25"/>
        <v>0</v>
      </c>
      <c r="M116" s="16">
        <f t="shared" si="26"/>
        <v>0</v>
      </c>
      <c r="N116" s="220">
        <f t="shared" si="27"/>
        <v>0</v>
      </c>
      <c r="O116" s="422">
        <f t="shared" si="17"/>
        <v>0</v>
      </c>
      <c r="P116" s="423">
        <f t="shared" si="18"/>
        <v>0</v>
      </c>
      <c r="Q116" s="424">
        <f t="shared" si="19"/>
        <v>0</v>
      </c>
      <c r="R116" s="425">
        <f t="shared" si="28"/>
        <v>0</v>
      </c>
      <c r="S116" s="423">
        <f t="shared" si="29"/>
        <v>0</v>
      </c>
      <c r="T116" s="426">
        <f t="shared" si="20"/>
        <v>0</v>
      </c>
      <c r="U116" s="336">
        <f t="shared" si="21"/>
        <v>0</v>
      </c>
    </row>
    <row r="117" spans="1:21" hidden="1" x14ac:dyDescent="0.3">
      <c r="A117" s="258"/>
      <c r="B117" s="30">
        <v>112</v>
      </c>
      <c r="C117" s="100">
        <f>VLOOKUP(B:B,'Start List Youth'!C:F,2,FALSE)</f>
        <v>0</v>
      </c>
      <c r="D117" s="492">
        <f>VLOOKUP(B:B,'Start List Youth'!C:F,4,FALSE)</f>
        <v>0</v>
      </c>
      <c r="E117" s="428"/>
      <c r="F117" s="29"/>
      <c r="G117" s="12"/>
      <c r="H117" s="29"/>
      <c r="I117" s="12"/>
      <c r="J117" s="29"/>
      <c r="K117" s="16">
        <f t="shared" si="24"/>
        <v>0</v>
      </c>
      <c r="L117" s="220">
        <f t="shared" si="25"/>
        <v>0</v>
      </c>
      <c r="M117" s="16">
        <f t="shared" si="26"/>
        <v>0</v>
      </c>
      <c r="N117" s="220">
        <f t="shared" si="27"/>
        <v>0</v>
      </c>
      <c r="O117" s="422">
        <f t="shared" si="17"/>
        <v>0</v>
      </c>
      <c r="P117" s="423">
        <f t="shared" si="18"/>
        <v>0</v>
      </c>
      <c r="Q117" s="424">
        <f t="shared" si="19"/>
        <v>0</v>
      </c>
      <c r="R117" s="425">
        <f t="shared" si="28"/>
        <v>0</v>
      </c>
      <c r="S117" s="423">
        <f t="shared" si="29"/>
        <v>0</v>
      </c>
      <c r="T117" s="426">
        <f t="shared" si="20"/>
        <v>0</v>
      </c>
      <c r="U117" s="336">
        <f t="shared" si="21"/>
        <v>0</v>
      </c>
    </row>
    <row r="118" spans="1:21" hidden="1" x14ac:dyDescent="0.3">
      <c r="A118" s="258"/>
      <c r="B118" s="30">
        <v>113</v>
      </c>
      <c r="C118" s="100">
        <f>VLOOKUP(B:B,'Start List Youth'!C:F,2,FALSE)</f>
        <v>0</v>
      </c>
      <c r="D118" s="492">
        <f>VLOOKUP(B:B,'Start List Youth'!C:F,4,FALSE)</f>
        <v>0</v>
      </c>
      <c r="E118" s="428"/>
      <c r="F118" s="29"/>
      <c r="G118" s="12"/>
      <c r="H118" s="29"/>
      <c r="I118" s="12"/>
      <c r="J118" s="29"/>
      <c r="K118" s="16">
        <f t="shared" si="24"/>
        <v>0</v>
      </c>
      <c r="L118" s="220">
        <f t="shared" si="25"/>
        <v>0</v>
      </c>
      <c r="M118" s="16">
        <f t="shared" si="26"/>
        <v>0</v>
      </c>
      <c r="N118" s="220">
        <f t="shared" si="27"/>
        <v>0</v>
      </c>
      <c r="O118" s="422">
        <f t="shared" si="17"/>
        <v>0</v>
      </c>
      <c r="P118" s="423">
        <f t="shared" si="18"/>
        <v>0</v>
      </c>
      <c r="Q118" s="424">
        <f t="shared" si="19"/>
        <v>0</v>
      </c>
      <c r="R118" s="425">
        <f t="shared" si="28"/>
        <v>0</v>
      </c>
      <c r="S118" s="423">
        <f t="shared" si="29"/>
        <v>0</v>
      </c>
      <c r="T118" s="426">
        <f t="shared" si="20"/>
        <v>0</v>
      </c>
      <c r="U118" s="336">
        <f t="shared" si="21"/>
        <v>0</v>
      </c>
    </row>
    <row r="119" spans="1:21" hidden="1" x14ac:dyDescent="0.3">
      <c r="A119" s="258"/>
      <c r="B119" s="30">
        <v>114</v>
      </c>
      <c r="C119" s="100">
        <f>VLOOKUP(B:B,'Start List Youth'!C:F,2,FALSE)</f>
        <v>0</v>
      </c>
      <c r="D119" s="492">
        <f>VLOOKUP(B:B,'Start List Youth'!C:F,4,FALSE)</f>
        <v>0</v>
      </c>
      <c r="E119" s="428"/>
      <c r="F119" s="29"/>
      <c r="G119" s="12"/>
      <c r="H119" s="29"/>
      <c r="I119" s="12"/>
      <c r="J119" s="29"/>
      <c r="K119" s="16">
        <f t="shared" si="24"/>
        <v>0</v>
      </c>
      <c r="L119" s="220">
        <f t="shared" si="25"/>
        <v>0</v>
      </c>
      <c r="M119" s="16">
        <f t="shared" si="26"/>
        <v>0</v>
      </c>
      <c r="N119" s="220">
        <f t="shared" si="27"/>
        <v>0</v>
      </c>
      <c r="O119" s="422">
        <f t="shared" si="17"/>
        <v>0</v>
      </c>
      <c r="P119" s="423">
        <f t="shared" si="18"/>
        <v>0</v>
      </c>
      <c r="Q119" s="424">
        <f t="shared" si="19"/>
        <v>0</v>
      </c>
      <c r="R119" s="425">
        <f t="shared" si="28"/>
        <v>0</v>
      </c>
      <c r="S119" s="423">
        <f t="shared" si="29"/>
        <v>0</v>
      </c>
      <c r="T119" s="426">
        <f t="shared" si="20"/>
        <v>0</v>
      </c>
      <c r="U119" s="336">
        <f t="shared" si="21"/>
        <v>0</v>
      </c>
    </row>
    <row r="120" spans="1:21" hidden="1" x14ac:dyDescent="0.3">
      <c r="A120" s="258"/>
      <c r="B120" s="30">
        <v>115</v>
      </c>
      <c r="C120" s="100">
        <f>VLOOKUP(B:B,'Start List Youth'!C:F,2,FALSE)</f>
        <v>0</v>
      </c>
      <c r="D120" s="492">
        <f>VLOOKUP(B:B,'Start List Youth'!C:F,4,FALSE)</f>
        <v>0</v>
      </c>
      <c r="E120" s="428"/>
      <c r="F120" s="29"/>
      <c r="G120" s="12"/>
      <c r="H120" s="29"/>
      <c r="I120" s="12"/>
      <c r="J120" s="29"/>
      <c r="K120" s="16">
        <f t="shared" si="24"/>
        <v>0</v>
      </c>
      <c r="L120" s="220">
        <f t="shared" si="25"/>
        <v>0</v>
      </c>
      <c r="M120" s="16">
        <f t="shared" si="26"/>
        <v>0</v>
      </c>
      <c r="N120" s="220">
        <f t="shared" si="27"/>
        <v>0</v>
      </c>
      <c r="O120" s="422">
        <f t="shared" si="17"/>
        <v>0</v>
      </c>
      <c r="P120" s="423">
        <f t="shared" si="18"/>
        <v>0</v>
      </c>
      <c r="Q120" s="424">
        <f t="shared" si="19"/>
        <v>0</v>
      </c>
      <c r="R120" s="425">
        <f t="shared" si="28"/>
        <v>0</v>
      </c>
      <c r="S120" s="423">
        <f t="shared" si="29"/>
        <v>0</v>
      </c>
      <c r="T120" s="426">
        <f t="shared" si="20"/>
        <v>0</v>
      </c>
      <c r="U120" s="336">
        <f t="shared" si="21"/>
        <v>0</v>
      </c>
    </row>
    <row r="121" spans="1:21" hidden="1" x14ac:dyDescent="0.3">
      <c r="A121" s="258"/>
      <c r="B121" s="30">
        <v>116</v>
      </c>
      <c r="C121" s="100">
        <f>VLOOKUP(B:B,'Start List Youth'!C:F,2,FALSE)</f>
        <v>0</v>
      </c>
      <c r="D121" s="492">
        <f>VLOOKUP(B:B,'Start List Youth'!C:F,4,FALSE)</f>
        <v>0</v>
      </c>
      <c r="E121" s="428"/>
      <c r="F121" s="29"/>
      <c r="G121" s="12"/>
      <c r="H121" s="29"/>
      <c r="I121" s="12"/>
      <c r="J121" s="29"/>
      <c r="K121" s="16">
        <f t="shared" si="24"/>
        <v>0</v>
      </c>
      <c r="L121" s="220">
        <f t="shared" si="25"/>
        <v>0</v>
      </c>
      <c r="M121" s="16">
        <f t="shared" si="26"/>
        <v>0</v>
      </c>
      <c r="N121" s="220">
        <f t="shared" si="27"/>
        <v>0</v>
      </c>
      <c r="O121" s="422">
        <f t="shared" si="17"/>
        <v>0</v>
      </c>
      <c r="P121" s="423">
        <f t="shared" si="18"/>
        <v>0</v>
      </c>
      <c r="Q121" s="424">
        <f t="shared" si="19"/>
        <v>0</v>
      </c>
      <c r="R121" s="425">
        <f t="shared" si="28"/>
        <v>0</v>
      </c>
      <c r="S121" s="423">
        <f t="shared" si="29"/>
        <v>0</v>
      </c>
      <c r="T121" s="426">
        <f t="shared" si="20"/>
        <v>0</v>
      </c>
      <c r="U121" s="336">
        <f t="shared" si="21"/>
        <v>0</v>
      </c>
    </row>
    <row r="122" spans="1:21" hidden="1" x14ac:dyDescent="0.3">
      <c r="A122" s="258"/>
      <c r="B122" s="30">
        <v>117</v>
      </c>
      <c r="C122" s="100">
        <f>VLOOKUP(B:B,'Start List Youth'!C:F,2,FALSE)</f>
        <v>0</v>
      </c>
      <c r="D122" s="492">
        <f>VLOOKUP(B:B,'Start List Youth'!C:F,4,FALSE)</f>
        <v>0</v>
      </c>
      <c r="E122" s="428"/>
      <c r="F122" s="29"/>
      <c r="G122" s="12"/>
      <c r="H122" s="29"/>
      <c r="I122" s="12"/>
      <c r="J122" s="29"/>
      <c r="K122" s="16">
        <f t="shared" si="24"/>
        <v>0</v>
      </c>
      <c r="L122" s="220">
        <f t="shared" si="25"/>
        <v>0</v>
      </c>
      <c r="M122" s="16">
        <f t="shared" si="26"/>
        <v>0</v>
      </c>
      <c r="N122" s="220">
        <f t="shared" si="27"/>
        <v>0</v>
      </c>
      <c r="O122" s="422">
        <f t="shared" si="17"/>
        <v>0</v>
      </c>
      <c r="P122" s="423">
        <f t="shared" si="18"/>
        <v>0</v>
      </c>
      <c r="Q122" s="424">
        <f t="shared" si="19"/>
        <v>0</v>
      </c>
      <c r="R122" s="425">
        <f t="shared" si="28"/>
        <v>0</v>
      </c>
      <c r="S122" s="423">
        <f t="shared" si="29"/>
        <v>0</v>
      </c>
      <c r="T122" s="426">
        <f t="shared" si="20"/>
        <v>0</v>
      </c>
      <c r="U122" s="336">
        <f t="shared" si="21"/>
        <v>0</v>
      </c>
    </row>
    <row r="123" spans="1:21" hidden="1" x14ac:dyDescent="0.3">
      <c r="A123" s="258"/>
      <c r="B123" s="30">
        <v>118</v>
      </c>
      <c r="C123" s="100">
        <f>VLOOKUP(B:B,'Start List Youth'!C:F,2,FALSE)</f>
        <v>0</v>
      </c>
      <c r="D123" s="492">
        <f>VLOOKUP(B:B,'Start List Youth'!C:F,4,FALSE)</f>
        <v>0</v>
      </c>
      <c r="E123" s="428"/>
      <c r="F123" s="29"/>
      <c r="G123" s="12"/>
      <c r="H123" s="29"/>
      <c r="I123" s="12"/>
      <c r="J123" s="29"/>
      <c r="K123" s="16">
        <f t="shared" si="24"/>
        <v>0</v>
      </c>
      <c r="L123" s="220">
        <f t="shared" si="25"/>
        <v>0</v>
      </c>
      <c r="M123" s="16">
        <f t="shared" si="26"/>
        <v>0</v>
      </c>
      <c r="N123" s="220">
        <f t="shared" si="27"/>
        <v>0</v>
      </c>
      <c r="O123" s="422">
        <f t="shared" si="17"/>
        <v>0</v>
      </c>
      <c r="P123" s="423">
        <f t="shared" si="18"/>
        <v>0</v>
      </c>
      <c r="Q123" s="424">
        <f t="shared" si="19"/>
        <v>0</v>
      </c>
      <c r="R123" s="425">
        <f t="shared" si="28"/>
        <v>0</v>
      </c>
      <c r="S123" s="423">
        <f t="shared" si="29"/>
        <v>0</v>
      </c>
      <c r="T123" s="426">
        <f t="shared" si="20"/>
        <v>0</v>
      </c>
      <c r="U123" s="336">
        <f t="shared" si="21"/>
        <v>0</v>
      </c>
    </row>
    <row r="124" spans="1:21" hidden="1" x14ac:dyDescent="0.3">
      <c r="A124" s="258"/>
      <c r="B124" s="30">
        <v>119</v>
      </c>
      <c r="C124" s="100">
        <f>VLOOKUP(B:B,'Start List Youth'!C:F,2,FALSE)</f>
        <v>0</v>
      </c>
      <c r="D124" s="492">
        <f>VLOOKUP(B:B,'Start List Youth'!C:F,4,FALSE)</f>
        <v>0</v>
      </c>
      <c r="E124" s="428"/>
      <c r="F124" s="29"/>
      <c r="G124" s="12"/>
      <c r="H124" s="29"/>
      <c r="I124" s="12"/>
      <c r="J124" s="29"/>
      <c r="K124" s="16">
        <f t="shared" si="24"/>
        <v>0</v>
      </c>
      <c r="L124" s="220">
        <f t="shared" si="25"/>
        <v>0</v>
      </c>
      <c r="M124" s="16">
        <f t="shared" si="26"/>
        <v>0</v>
      </c>
      <c r="N124" s="220">
        <f t="shared" si="27"/>
        <v>0</v>
      </c>
      <c r="O124" s="422">
        <f t="shared" si="17"/>
        <v>0</v>
      </c>
      <c r="P124" s="423">
        <f t="shared" si="18"/>
        <v>0</v>
      </c>
      <c r="Q124" s="424">
        <f t="shared" si="19"/>
        <v>0</v>
      </c>
      <c r="R124" s="425">
        <f t="shared" si="28"/>
        <v>0</v>
      </c>
      <c r="S124" s="423">
        <f t="shared" si="29"/>
        <v>0</v>
      </c>
      <c r="T124" s="426">
        <f t="shared" si="20"/>
        <v>0</v>
      </c>
      <c r="U124" s="336">
        <f t="shared" si="21"/>
        <v>0</v>
      </c>
    </row>
    <row r="125" spans="1:21" hidden="1" x14ac:dyDescent="0.3">
      <c r="A125" s="258"/>
      <c r="B125" s="30">
        <v>120</v>
      </c>
      <c r="C125" s="100">
        <f>VLOOKUP(B:B,'Start List Youth'!C:F,2,FALSE)</f>
        <v>0</v>
      </c>
      <c r="D125" s="492">
        <f>VLOOKUP(B:B,'Start List Youth'!C:F,4,FALSE)</f>
        <v>0</v>
      </c>
      <c r="E125" s="428"/>
      <c r="F125" s="29"/>
      <c r="G125" s="12"/>
      <c r="H125" s="29"/>
      <c r="I125" s="12"/>
      <c r="J125" s="29"/>
      <c r="K125" s="16">
        <f t="shared" si="24"/>
        <v>0</v>
      </c>
      <c r="L125" s="220">
        <f t="shared" si="25"/>
        <v>0</v>
      </c>
      <c r="M125" s="16">
        <f t="shared" si="26"/>
        <v>0</v>
      </c>
      <c r="N125" s="220">
        <f t="shared" si="27"/>
        <v>0</v>
      </c>
      <c r="O125" s="422">
        <f t="shared" si="17"/>
        <v>0</v>
      </c>
      <c r="P125" s="423">
        <f t="shared" si="18"/>
        <v>0</v>
      </c>
      <c r="Q125" s="424">
        <f t="shared" si="19"/>
        <v>0</v>
      </c>
      <c r="R125" s="425">
        <f t="shared" si="28"/>
        <v>0</v>
      </c>
      <c r="S125" s="423">
        <f t="shared" si="29"/>
        <v>0</v>
      </c>
      <c r="T125" s="426">
        <f t="shared" si="20"/>
        <v>0</v>
      </c>
      <c r="U125" s="336">
        <f t="shared" si="21"/>
        <v>0</v>
      </c>
    </row>
    <row r="126" spans="1:21" hidden="1" x14ac:dyDescent="0.3">
      <c r="A126" s="258"/>
      <c r="B126" s="30">
        <v>121</v>
      </c>
      <c r="C126" s="100">
        <f>VLOOKUP(B:B,'Start List Youth'!C:F,2,FALSE)</f>
        <v>0</v>
      </c>
      <c r="D126" s="492">
        <f>VLOOKUP(B:B,'Start List Youth'!C:F,4,FALSE)</f>
        <v>0</v>
      </c>
      <c r="E126" s="428"/>
      <c r="F126" s="29"/>
      <c r="G126" s="12"/>
      <c r="H126" s="29"/>
      <c r="I126" s="12"/>
      <c r="J126" s="29"/>
      <c r="K126" s="16">
        <f t="shared" si="24"/>
        <v>0</v>
      </c>
      <c r="L126" s="220">
        <f t="shared" si="25"/>
        <v>0</v>
      </c>
      <c r="M126" s="16">
        <f t="shared" si="26"/>
        <v>0</v>
      </c>
      <c r="N126" s="220">
        <f t="shared" si="27"/>
        <v>0</v>
      </c>
      <c r="O126" s="422">
        <f t="shared" si="17"/>
        <v>0</v>
      </c>
      <c r="P126" s="423">
        <f t="shared" si="18"/>
        <v>0</v>
      </c>
      <c r="Q126" s="424">
        <f t="shared" si="19"/>
        <v>0</v>
      </c>
      <c r="R126" s="425">
        <f t="shared" si="28"/>
        <v>0</v>
      </c>
      <c r="S126" s="423">
        <f t="shared" si="29"/>
        <v>0</v>
      </c>
      <c r="T126" s="426">
        <f t="shared" si="20"/>
        <v>0</v>
      </c>
      <c r="U126" s="336">
        <f t="shared" si="21"/>
        <v>0</v>
      </c>
    </row>
    <row r="127" spans="1:21" hidden="1" x14ac:dyDescent="0.3">
      <c r="A127" s="258"/>
      <c r="B127" s="30">
        <v>122</v>
      </c>
      <c r="C127" s="100">
        <f>VLOOKUP(B:B,'Start List Youth'!C:F,2,FALSE)</f>
        <v>0</v>
      </c>
      <c r="D127" s="492">
        <f>VLOOKUP(B:B,'Start List Youth'!C:F,4,FALSE)</f>
        <v>0</v>
      </c>
      <c r="E127" s="428"/>
      <c r="F127" s="29"/>
      <c r="G127" s="12"/>
      <c r="H127" s="29"/>
      <c r="I127" s="12"/>
      <c r="J127" s="29"/>
      <c r="K127" s="16">
        <f t="shared" si="24"/>
        <v>0</v>
      </c>
      <c r="L127" s="220">
        <f t="shared" si="25"/>
        <v>0</v>
      </c>
      <c r="M127" s="16">
        <f t="shared" si="26"/>
        <v>0</v>
      </c>
      <c r="N127" s="220">
        <f t="shared" si="27"/>
        <v>0</v>
      </c>
      <c r="O127" s="422">
        <f t="shared" si="17"/>
        <v>0</v>
      </c>
      <c r="P127" s="423">
        <f t="shared" si="18"/>
        <v>0</v>
      </c>
      <c r="Q127" s="424">
        <f t="shared" si="19"/>
        <v>0</v>
      </c>
      <c r="R127" s="425">
        <f t="shared" si="28"/>
        <v>0</v>
      </c>
      <c r="S127" s="423">
        <f t="shared" si="29"/>
        <v>0</v>
      </c>
      <c r="T127" s="426">
        <f t="shared" si="20"/>
        <v>0</v>
      </c>
      <c r="U127" s="336">
        <f t="shared" si="21"/>
        <v>0</v>
      </c>
    </row>
    <row r="128" spans="1:21" hidden="1" x14ac:dyDescent="0.3">
      <c r="A128" s="258"/>
      <c r="B128" s="30">
        <v>123</v>
      </c>
      <c r="C128" s="100">
        <f>VLOOKUP(B:B,'Start List Youth'!C:F,2,FALSE)</f>
        <v>0</v>
      </c>
      <c r="D128" s="492">
        <f>VLOOKUP(B:B,'Start List Youth'!C:F,4,FALSE)</f>
        <v>0</v>
      </c>
      <c r="E128" s="428"/>
      <c r="F128" s="29"/>
      <c r="G128" s="12"/>
      <c r="H128" s="29"/>
      <c r="I128" s="12"/>
      <c r="J128" s="29"/>
      <c r="K128" s="16">
        <f t="shared" si="24"/>
        <v>0</v>
      </c>
      <c r="L128" s="220">
        <f t="shared" si="25"/>
        <v>0</v>
      </c>
      <c r="M128" s="16">
        <f t="shared" si="26"/>
        <v>0</v>
      </c>
      <c r="N128" s="220">
        <f t="shared" si="27"/>
        <v>0</v>
      </c>
      <c r="O128" s="422">
        <f t="shared" si="17"/>
        <v>0</v>
      </c>
      <c r="P128" s="423">
        <f t="shared" si="18"/>
        <v>0</v>
      </c>
      <c r="Q128" s="424">
        <f t="shared" si="19"/>
        <v>0</v>
      </c>
      <c r="R128" s="425">
        <f t="shared" si="28"/>
        <v>0</v>
      </c>
      <c r="S128" s="423">
        <f t="shared" si="29"/>
        <v>0</v>
      </c>
      <c r="T128" s="426">
        <f t="shared" si="20"/>
        <v>0</v>
      </c>
      <c r="U128" s="336">
        <f t="shared" si="21"/>
        <v>0</v>
      </c>
    </row>
    <row r="129" spans="1:21" hidden="1" x14ac:dyDescent="0.3">
      <c r="A129" s="258"/>
      <c r="B129" s="30">
        <v>124</v>
      </c>
      <c r="C129" s="100">
        <f>VLOOKUP(B:B,'Start List Youth'!C:F,2,FALSE)</f>
        <v>0</v>
      </c>
      <c r="D129" s="492">
        <f>VLOOKUP(B:B,'Start List Youth'!C:F,4,FALSE)</f>
        <v>0</v>
      </c>
      <c r="E129" s="428"/>
      <c r="F129" s="29"/>
      <c r="G129" s="12"/>
      <c r="H129" s="29"/>
      <c r="I129" s="12"/>
      <c r="J129" s="29"/>
      <c r="K129" s="16">
        <f t="shared" si="24"/>
        <v>0</v>
      </c>
      <c r="L129" s="220">
        <f t="shared" si="25"/>
        <v>0</v>
      </c>
      <c r="M129" s="16">
        <f t="shared" si="26"/>
        <v>0</v>
      </c>
      <c r="N129" s="220">
        <f t="shared" si="27"/>
        <v>0</v>
      </c>
      <c r="O129" s="422">
        <f t="shared" si="17"/>
        <v>0</v>
      </c>
      <c r="P129" s="423">
        <f t="shared" si="18"/>
        <v>0</v>
      </c>
      <c r="Q129" s="424">
        <f t="shared" si="19"/>
        <v>0</v>
      </c>
      <c r="R129" s="425">
        <f t="shared" si="28"/>
        <v>0</v>
      </c>
      <c r="S129" s="423">
        <f t="shared" si="29"/>
        <v>0</v>
      </c>
      <c r="T129" s="426">
        <f t="shared" si="20"/>
        <v>0</v>
      </c>
      <c r="U129" s="336">
        <f t="shared" si="21"/>
        <v>0</v>
      </c>
    </row>
    <row r="130" spans="1:21" hidden="1" x14ac:dyDescent="0.3">
      <c r="A130" s="258"/>
      <c r="B130" s="30">
        <v>125</v>
      </c>
      <c r="C130" s="100">
        <f>VLOOKUP(B:B,'Start List Youth'!C:F,2,FALSE)</f>
        <v>0</v>
      </c>
      <c r="D130" s="492">
        <f>VLOOKUP(B:B,'Start List Youth'!C:F,4,FALSE)</f>
        <v>0</v>
      </c>
      <c r="E130" s="428"/>
      <c r="F130" s="29"/>
      <c r="G130" s="12"/>
      <c r="H130" s="29"/>
      <c r="I130" s="12"/>
      <c r="J130" s="29"/>
      <c r="K130" s="16">
        <f t="shared" si="24"/>
        <v>0</v>
      </c>
      <c r="L130" s="220">
        <f t="shared" si="25"/>
        <v>0</v>
      </c>
      <c r="M130" s="16">
        <f t="shared" si="26"/>
        <v>0</v>
      </c>
      <c r="N130" s="220">
        <f t="shared" si="27"/>
        <v>0</v>
      </c>
      <c r="O130" s="422">
        <f t="shared" si="17"/>
        <v>0</v>
      </c>
      <c r="P130" s="423">
        <f t="shared" si="18"/>
        <v>0</v>
      </c>
      <c r="Q130" s="424">
        <f t="shared" si="19"/>
        <v>0</v>
      </c>
      <c r="R130" s="425">
        <f t="shared" si="28"/>
        <v>0</v>
      </c>
      <c r="S130" s="423">
        <f t="shared" si="29"/>
        <v>0</v>
      </c>
      <c r="T130" s="426">
        <f t="shared" si="20"/>
        <v>0</v>
      </c>
      <c r="U130" s="336">
        <f t="shared" si="21"/>
        <v>0</v>
      </c>
    </row>
    <row r="131" spans="1:21" hidden="1" x14ac:dyDescent="0.3">
      <c r="A131" s="258"/>
      <c r="B131" s="30">
        <v>126</v>
      </c>
      <c r="C131" s="100">
        <f>VLOOKUP(B:B,'Start List Youth'!C:F,2,FALSE)</f>
        <v>0</v>
      </c>
      <c r="D131" s="492">
        <f>VLOOKUP(B:B,'Start List Youth'!C:F,4,FALSE)</f>
        <v>0</v>
      </c>
      <c r="E131" s="428"/>
      <c r="F131" s="29"/>
      <c r="G131" s="12"/>
      <c r="H131" s="29"/>
      <c r="I131" s="12"/>
      <c r="J131" s="29"/>
      <c r="K131" s="16">
        <f t="shared" si="24"/>
        <v>0</v>
      </c>
      <c r="L131" s="220">
        <f t="shared" si="25"/>
        <v>0</v>
      </c>
      <c r="M131" s="16">
        <f t="shared" si="26"/>
        <v>0</v>
      </c>
      <c r="N131" s="220">
        <f t="shared" si="27"/>
        <v>0</v>
      </c>
      <c r="O131" s="422">
        <f t="shared" si="17"/>
        <v>0</v>
      </c>
      <c r="P131" s="423">
        <f t="shared" si="18"/>
        <v>0</v>
      </c>
      <c r="Q131" s="424">
        <f t="shared" si="19"/>
        <v>0</v>
      </c>
      <c r="R131" s="425">
        <f t="shared" si="28"/>
        <v>0</v>
      </c>
      <c r="S131" s="423">
        <f t="shared" si="29"/>
        <v>0</v>
      </c>
      <c r="T131" s="426">
        <f t="shared" si="20"/>
        <v>0</v>
      </c>
      <c r="U131" s="336">
        <f t="shared" si="21"/>
        <v>0</v>
      </c>
    </row>
    <row r="132" spans="1:21" hidden="1" x14ac:dyDescent="0.3">
      <c r="A132" s="258"/>
      <c r="B132" s="30">
        <v>127</v>
      </c>
      <c r="C132" s="100">
        <f>VLOOKUP(B:B,'Start List Youth'!C:F,2,FALSE)</f>
        <v>0</v>
      </c>
      <c r="D132" s="492">
        <f>VLOOKUP(B:B,'Start List Youth'!C:F,4,FALSE)</f>
        <v>0</v>
      </c>
      <c r="E132" s="428"/>
      <c r="F132" s="29"/>
      <c r="G132" s="12"/>
      <c r="H132" s="29"/>
      <c r="I132" s="12"/>
      <c r="J132" s="29"/>
      <c r="K132" s="16">
        <f t="shared" si="24"/>
        <v>0</v>
      </c>
      <c r="L132" s="220">
        <f t="shared" si="25"/>
        <v>0</v>
      </c>
      <c r="M132" s="16">
        <f t="shared" si="26"/>
        <v>0</v>
      </c>
      <c r="N132" s="220">
        <f t="shared" si="27"/>
        <v>0</v>
      </c>
      <c r="O132" s="422">
        <f t="shared" si="17"/>
        <v>0</v>
      </c>
      <c r="P132" s="423">
        <f t="shared" si="18"/>
        <v>0</v>
      </c>
      <c r="Q132" s="424">
        <f t="shared" si="19"/>
        <v>0</v>
      </c>
      <c r="R132" s="425">
        <f t="shared" si="28"/>
        <v>0</v>
      </c>
      <c r="S132" s="423">
        <f t="shared" si="29"/>
        <v>0</v>
      </c>
      <c r="T132" s="426">
        <f t="shared" si="20"/>
        <v>0</v>
      </c>
      <c r="U132" s="336">
        <f t="shared" si="21"/>
        <v>0</v>
      </c>
    </row>
    <row r="133" spans="1:21" hidden="1" x14ac:dyDescent="0.3">
      <c r="A133" s="258"/>
      <c r="B133" s="30">
        <v>128</v>
      </c>
      <c r="C133" s="100">
        <f>VLOOKUP(B:B,'Start List Youth'!C:F,2,FALSE)</f>
        <v>0</v>
      </c>
      <c r="D133" s="492">
        <f>VLOOKUP(B:B,'Start List Youth'!C:F,4,FALSE)</f>
        <v>0</v>
      </c>
      <c r="E133" s="428"/>
      <c r="F133" s="29"/>
      <c r="G133" s="12"/>
      <c r="H133" s="29"/>
      <c r="I133" s="12"/>
      <c r="J133" s="29"/>
      <c r="K133" s="16">
        <f t="shared" si="24"/>
        <v>0</v>
      </c>
      <c r="L133" s="220">
        <f t="shared" si="25"/>
        <v>0</v>
      </c>
      <c r="M133" s="16">
        <f t="shared" si="26"/>
        <v>0</v>
      </c>
      <c r="N133" s="220">
        <f t="shared" si="27"/>
        <v>0</v>
      </c>
      <c r="O133" s="422">
        <f t="shared" si="17"/>
        <v>0</v>
      </c>
      <c r="P133" s="423">
        <f t="shared" si="18"/>
        <v>0</v>
      </c>
      <c r="Q133" s="424">
        <f t="shared" si="19"/>
        <v>0</v>
      </c>
      <c r="R133" s="425">
        <f t="shared" si="28"/>
        <v>0</v>
      </c>
      <c r="S133" s="423">
        <f t="shared" si="29"/>
        <v>0</v>
      </c>
      <c r="T133" s="426">
        <f t="shared" si="20"/>
        <v>0</v>
      </c>
      <c r="U133" s="336">
        <f t="shared" si="21"/>
        <v>0</v>
      </c>
    </row>
    <row r="134" spans="1:21" hidden="1" x14ac:dyDescent="0.3">
      <c r="A134" s="258"/>
      <c r="B134" s="30">
        <v>129</v>
      </c>
      <c r="C134" s="100">
        <f>VLOOKUP(B:B,'Start List Youth'!C:F,2,FALSE)</f>
        <v>0</v>
      </c>
      <c r="D134" s="492">
        <f>VLOOKUP(B:B,'Start List Youth'!C:F,4,FALSE)</f>
        <v>0</v>
      </c>
      <c r="E134" s="428"/>
      <c r="F134" s="29"/>
      <c r="G134" s="12"/>
      <c r="H134" s="29"/>
      <c r="I134" s="12"/>
      <c r="J134" s="29"/>
      <c r="K134" s="16">
        <f t="shared" si="24"/>
        <v>0</v>
      </c>
      <c r="L134" s="220">
        <f t="shared" si="25"/>
        <v>0</v>
      </c>
      <c r="M134" s="16">
        <f t="shared" si="26"/>
        <v>0</v>
      </c>
      <c r="N134" s="220">
        <f t="shared" si="27"/>
        <v>0</v>
      </c>
      <c r="O134" s="422">
        <f t="shared" si="17"/>
        <v>0</v>
      </c>
      <c r="P134" s="423">
        <f t="shared" si="18"/>
        <v>0</v>
      </c>
      <c r="Q134" s="424">
        <f t="shared" si="19"/>
        <v>0</v>
      </c>
      <c r="R134" s="425">
        <f t="shared" si="28"/>
        <v>0</v>
      </c>
      <c r="S134" s="423">
        <f t="shared" si="29"/>
        <v>0</v>
      </c>
      <c r="T134" s="426">
        <f t="shared" si="20"/>
        <v>0</v>
      </c>
      <c r="U134" s="336">
        <f t="shared" si="21"/>
        <v>0</v>
      </c>
    </row>
    <row r="135" spans="1:21" hidden="1" x14ac:dyDescent="0.3">
      <c r="A135" s="258"/>
      <c r="B135" s="30">
        <v>130</v>
      </c>
      <c r="C135" s="100">
        <f>VLOOKUP(B:B,'Start List Youth'!C:F,2,FALSE)</f>
        <v>0</v>
      </c>
      <c r="D135" s="492">
        <f>VLOOKUP(B:B,'Start List Youth'!C:F,4,FALSE)</f>
        <v>0</v>
      </c>
      <c r="E135" s="428"/>
      <c r="F135" s="29"/>
      <c r="G135" s="12"/>
      <c r="H135" s="29"/>
      <c r="I135" s="12"/>
      <c r="J135" s="29"/>
      <c r="K135" s="16">
        <f t="shared" si="24"/>
        <v>0</v>
      </c>
      <c r="L135" s="220">
        <f t="shared" si="25"/>
        <v>0</v>
      </c>
      <c r="M135" s="16">
        <f t="shared" si="26"/>
        <v>0</v>
      </c>
      <c r="N135" s="220">
        <f t="shared" si="27"/>
        <v>0</v>
      </c>
      <c r="O135" s="422">
        <f t="shared" si="17"/>
        <v>0</v>
      </c>
      <c r="P135" s="423">
        <f t="shared" si="18"/>
        <v>0</v>
      </c>
      <c r="Q135" s="424">
        <f t="shared" si="19"/>
        <v>0</v>
      </c>
      <c r="R135" s="425">
        <f t="shared" si="28"/>
        <v>0</v>
      </c>
      <c r="S135" s="423">
        <f t="shared" si="29"/>
        <v>0</v>
      </c>
      <c r="T135" s="426">
        <f t="shared" si="20"/>
        <v>0</v>
      </c>
      <c r="U135" s="336">
        <f t="shared" si="21"/>
        <v>0</v>
      </c>
    </row>
    <row r="136" spans="1:21" hidden="1" x14ac:dyDescent="0.3">
      <c r="A136" s="258"/>
      <c r="B136" s="30">
        <v>131</v>
      </c>
      <c r="C136" s="100">
        <f>VLOOKUP(B:B,'Start List Youth'!C:F,2,FALSE)</f>
        <v>0</v>
      </c>
      <c r="D136" s="492">
        <f>VLOOKUP(B:B,'Start List Youth'!C:F,4,FALSE)</f>
        <v>0</v>
      </c>
      <c r="E136" s="428"/>
      <c r="F136" s="29"/>
      <c r="G136" s="12"/>
      <c r="H136" s="29"/>
      <c r="I136" s="12"/>
      <c r="J136" s="29"/>
      <c r="K136" s="16">
        <f t="shared" si="24"/>
        <v>0</v>
      </c>
      <c r="L136" s="220">
        <f t="shared" si="25"/>
        <v>0</v>
      </c>
      <c r="M136" s="16">
        <f t="shared" si="26"/>
        <v>0</v>
      </c>
      <c r="N136" s="220">
        <f t="shared" si="27"/>
        <v>0</v>
      </c>
      <c r="O136" s="422">
        <f t="shared" ref="O136:O154" si="30">MAX(E136,G136,I136,K136,M136)</f>
        <v>0</v>
      </c>
      <c r="P136" s="423">
        <f t="shared" ref="P136:P154" si="31">MIN(E136,G136,I136,K136,M136)</f>
        <v>0</v>
      </c>
      <c r="Q136" s="424">
        <f t="shared" ref="Q136:Q154" si="32">(SUM(E136,G136,I136,K136,M136)-O136-P136)/3</f>
        <v>0</v>
      </c>
      <c r="R136" s="425">
        <f t="shared" si="28"/>
        <v>0</v>
      </c>
      <c r="S136" s="423">
        <f t="shared" si="29"/>
        <v>0</v>
      </c>
      <c r="T136" s="426">
        <f t="shared" ref="T136:T154" si="33">(SUM(F136,H136,J136,L136,N136)-R136-S136)/3</f>
        <v>0</v>
      </c>
      <c r="U136" s="336">
        <f t="shared" ref="U136:U154" si="34">AVERAGE(Q136,T136)/$U$5</f>
        <v>0</v>
      </c>
    </row>
    <row r="137" spans="1:21" hidden="1" x14ac:dyDescent="0.3">
      <c r="A137" s="258"/>
      <c r="B137" s="30">
        <v>132</v>
      </c>
      <c r="C137" s="100">
        <f>VLOOKUP(B:B,'Start List Youth'!C:F,2,FALSE)</f>
        <v>0</v>
      </c>
      <c r="D137" s="492">
        <f>VLOOKUP(B:B,'Start List Youth'!C:F,4,FALSE)</f>
        <v>0</v>
      </c>
      <c r="E137" s="428"/>
      <c r="F137" s="29"/>
      <c r="G137" s="12"/>
      <c r="H137" s="29"/>
      <c r="I137" s="12"/>
      <c r="J137" s="29"/>
      <c r="K137" s="16">
        <f t="shared" si="24"/>
        <v>0</v>
      </c>
      <c r="L137" s="220">
        <f t="shared" si="25"/>
        <v>0</v>
      </c>
      <c r="M137" s="16">
        <f t="shared" si="26"/>
        <v>0</v>
      </c>
      <c r="N137" s="220">
        <f t="shared" si="27"/>
        <v>0</v>
      </c>
      <c r="O137" s="422">
        <f t="shared" si="30"/>
        <v>0</v>
      </c>
      <c r="P137" s="423">
        <f t="shared" si="31"/>
        <v>0</v>
      </c>
      <c r="Q137" s="424">
        <f t="shared" si="32"/>
        <v>0</v>
      </c>
      <c r="R137" s="425">
        <f t="shared" si="28"/>
        <v>0</v>
      </c>
      <c r="S137" s="423">
        <f t="shared" si="29"/>
        <v>0</v>
      </c>
      <c r="T137" s="426">
        <f t="shared" si="33"/>
        <v>0</v>
      </c>
      <c r="U137" s="336">
        <f t="shared" si="34"/>
        <v>0</v>
      </c>
    </row>
    <row r="138" spans="1:21" hidden="1" x14ac:dyDescent="0.3">
      <c r="A138" s="258"/>
      <c r="B138" s="30">
        <v>133</v>
      </c>
      <c r="C138" s="100">
        <f>VLOOKUP(B:B,'Start List Youth'!C:F,2,FALSE)</f>
        <v>0</v>
      </c>
      <c r="D138" s="492">
        <f>VLOOKUP(B:B,'Start List Youth'!C:F,4,FALSE)</f>
        <v>0</v>
      </c>
      <c r="E138" s="428"/>
      <c r="F138" s="29"/>
      <c r="G138" s="12"/>
      <c r="H138" s="29"/>
      <c r="I138" s="12"/>
      <c r="J138" s="29"/>
      <c r="K138" s="16">
        <f t="shared" si="24"/>
        <v>0</v>
      </c>
      <c r="L138" s="220">
        <f t="shared" si="25"/>
        <v>0</v>
      </c>
      <c r="M138" s="16">
        <f t="shared" si="26"/>
        <v>0</v>
      </c>
      <c r="N138" s="220">
        <f t="shared" si="27"/>
        <v>0</v>
      </c>
      <c r="O138" s="422">
        <f t="shared" si="30"/>
        <v>0</v>
      </c>
      <c r="P138" s="423">
        <f t="shared" si="31"/>
        <v>0</v>
      </c>
      <c r="Q138" s="424">
        <f t="shared" si="32"/>
        <v>0</v>
      </c>
      <c r="R138" s="425">
        <f t="shared" si="28"/>
        <v>0</v>
      </c>
      <c r="S138" s="423">
        <f t="shared" si="29"/>
        <v>0</v>
      </c>
      <c r="T138" s="426">
        <f t="shared" si="33"/>
        <v>0</v>
      </c>
      <c r="U138" s="336">
        <f t="shared" si="34"/>
        <v>0</v>
      </c>
    </row>
    <row r="139" spans="1:21" hidden="1" x14ac:dyDescent="0.3">
      <c r="A139" s="258"/>
      <c r="B139" s="30">
        <v>134</v>
      </c>
      <c r="C139" s="100">
        <f>VLOOKUP(B:B,'Start List Youth'!C:F,2,FALSE)</f>
        <v>0</v>
      </c>
      <c r="D139" s="492">
        <f>VLOOKUP(B:B,'Start List Youth'!C:F,4,FALSE)</f>
        <v>0</v>
      </c>
      <c r="E139" s="428"/>
      <c r="F139" s="29"/>
      <c r="G139" s="12"/>
      <c r="H139" s="29"/>
      <c r="I139" s="12"/>
      <c r="J139" s="29"/>
      <c r="K139" s="16">
        <f t="shared" si="24"/>
        <v>0</v>
      </c>
      <c r="L139" s="220">
        <f t="shared" si="25"/>
        <v>0</v>
      </c>
      <c r="M139" s="16">
        <f t="shared" si="26"/>
        <v>0</v>
      </c>
      <c r="N139" s="220">
        <f t="shared" si="27"/>
        <v>0</v>
      </c>
      <c r="O139" s="422">
        <f t="shared" si="30"/>
        <v>0</v>
      </c>
      <c r="P139" s="423">
        <f t="shared" si="31"/>
        <v>0</v>
      </c>
      <c r="Q139" s="424">
        <f t="shared" si="32"/>
        <v>0</v>
      </c>
      <c r="R139" s="425">
        <f t="shared" si="28"/>
        <v>0</v>
      </c>
      <c r="S139" s="423">
        <f t="shared" si="29"/>
        <v>0</v>
      </c>
      <c r="T139" s="426">
        <f t="shared" si="33"/>
        <v>0</v>
      </c>
      <c r="U139" s="336">
        <f t="shared" si="34"/>
        <v>0</v>
      </c>
    </row>
    <row r="140" spans="1:21" hidden="1" x14ac:dyDescent="0.3">
      <c r="A140" s="258"/>
      <c r="B140" s="30">
        <v>135</v>
      </c>
      <c r="C140" s="100">
        <f>VLOOKUP(B:B,'Start List Youth'!C:F,2,FALSE)</f>
        <v>0</v>
      </c>
      <c r="D140" s="492">
        <f>VLOOKUP(B:B,'Start List Youth'!C:F,4,FALSE)</f>
        <v>0</v>
      </c>
      <c r="E140" s="428"/>
      <c r="F140" s="29"/>
      <c r="G140" s="12"/>
      <c r="H140" s="29"/>
      <c r="I140" s="12"/>
      <c r="J140" s="29"/>
      <c r="K140" s="16">
        <f t="shared" si="24"/>
        <v>0</v>
      </c>
      <c r="L140" s="220">
        <f t="shared" si="25"/>
        <v>0</v>
      </c>
      <c r="M140" s="16">
        <f t="shared" si="26"/>
        <v>0</v>
      </c>
      <c r="N140" s="220">
        <f t="shared" si="27"/>
        <v>0</v>
      </c>
      <c r="O140" s="422">
        <f t="shared" si="30"/>
        <v>0</v>
      </c>
      <c r="P140" s="423">
        <f t="shared" si="31"/>
        <v>0</v>
      </c>
      <c r="Q140" s="424">
        <f t="shared" si="32"/>
        <v>0</v>
      </c>
      <c r="R140" s="425">
        <f t="shared" si="28"/>
        <v>0</v>
      </c>
      <c r="S140" s="423">
        <f t="shared" si="29"/>
        <v>0</v>
      </c>
      <c r="T140" s="426">
        <f t="shared" si="33"/>
        <v>0</v>
      </c>
      <c r="U140" s="336">
        <f t="shared" si="34"/>
        <v>0</v>
      </c>
    </row>
    <row r="141" spans="1:21" hidden="1" x14ac:dyDescent="0.3">
      <c r="A141" s="258"/>
      <c r="B141" s="30">
        <v>136</v>
      </c>
      <c r="C141" s="100">
        <f>VLOOKUP(B:B,'Start List Youth'!C:F,2,FALSE)</f>
        <v>0</v>
      </c>
      <c r="D141" s="492">
        <f>VLOOKUP(B:B,'Start List Youth'!C:F,4,FALSE)</f>
        <v>0</v>
      </c>
      <c r="E141" s="428"/>
      <c r="F141" s="29"/>
      <c r="G141" s="12"/>
      <c r="H141" s="29"/>
      <c r="I141" s="12"/>
      <c r="J141" s="29"/>
      <c r="K141" s="16">
        <f t="shared" si="24"/>
        <v>0</v>
      </c>
      <c r="L141" s="220">
        <f t="shared" si="25"/>
        <v>0</v>
      </c>
      <c r="M141" s="16">
        <f t="shared" si="26"/>
        <v>0</v>
      </c>
      <c r="N141" s="220">
        <f t="shared" si="27"/>
        <v>0</v>
      </c>
      <c r="O141" s="422">
        <f t="shared" si="30"/>
        <v>0</v>
      </c>
      <c r="P141" s="423">
        <f t="shared" si="31"/>
        <v>0</v>
      </c>
      <c r="Q141" s="424">
        <f t="shared" si="32"/>
        <v>0</v>
      </c>
      <c r="R141" s="425">
        <f t="shared" si="28"/>
        <v>0</v>
      </c>
      <c r="S141" s="423">
        <f t="shared" si="29"/>
        <v>0</v>
      </c>
      <c r="T141" s="426">
        <f t="shared" si="33"/>
        <v>0</v>
      </c>
      <c r="U141" s="336">
        <f t="shared" si="34"/>
        <v>0</v>
      </c>
    </row>
    <row r="142" spans="1:21" hidden="1" x14ac:dyDescent="0.3">
      <c r="A142" s="258"/>
      <c r="B142" s="30">
        <v>137</v>
      </c>
      <c r="C142" s="100">
        <f>VLOOKUP(B:B,'Start List Youth'!C:F,2,FALSE)</f>
        <v>0</v>
      </c>
      <c r="D142" s="492">
        <f>VLOOKUP(B:B,'Start List Youth'!C:F,4,FALSE)</f>
        <v>0</v>
      </c>
      <c r="E142" s="428"/>
      <c r="F142" s="29"/>
      <c r="G142" s="12"/>
      <c r="H142" s="29"/>
      <c r="I142" s="12"/>
      <c r="J142" s="29"/>
      <c r="K142" s="16">
        <f t="shared" si="24"/>
        <v>0</v>
      </c>
      <c r="L142" s="220">
        <f t="shared" si="25"/>
        <v>0</v>
      </c>
      <c r="M142" s="16">
        <f t="shared" si="26"/>
        <v>0</v>
      </c>
      <c r="N142" s="220">
        <f t="shared" si="27"/>
        <v>0</v>
      </c>
      <c r="O142" s="422">
        <f t="shared" si="30"/>
        <v>0</v>
      </c>
      <c r="P142" s="423">
        <f t="shared" si="31"/>
        <v>0</v>
      </c>
      <c r="Q142" s="424">
        <f t="shared" si="32"/>
        <v>0</v>
      </c>
      <c r="R142" s="425">
        <f t="shared" si="28"/>
        <v>0</v>
      </c>
      <c r="S142" s="423">
        <f t="shared" si="29"/>
        <v>0</v>
      </c>
      <c r="T142" s="426">
        <f t="shared" si="33"/>
        <v>0</v>
      </c>
      <c r="U142" s="336">
        <f t="shared" si="34"/>
        <v>0</v>
      </c>
    </row>
    <row r="143" spans="1:21" hidden="1" x14ac:dyDescent="0.3">
      <c r="A143" s="258"/>
      <c r="B143" s="30">
        <v>138</v>
      </c>
      <c r="C143" s="100">
        <f>VLOOKUP(B:B,'Start List Youth'!C:F,2,FALSE)</f>
        <v>0</v>
      </c>
      <c r="D143" s="492">
        <f>VLOOKUP(B:B,'Start List Youth'!C:F,4,FALSE)</f>
        <v>0</v>
      </c>
      <c r="E143" s="428"/>
      <c r="F143" s="29"/>
      <c r="G143" s="12"/>
      <c r="H143" s="29"/>
      <c r="I143" s="12"/>
      <c r="J143" s="29"/>
      <c r="K143" s="16">
        <f t="shared" si="24"/>
        <v>0</v>
      </c>
      <c r="L143" s="220">
        <f t="shared" si="25"/>
        <v>0</v>
      </c>
      <c r="M143" s="16">
        <f t="shared" si="26"/>
        <v>0</v>
      </c>
      <c r="N143" s="220">
        <f t="shared" si="27"/>
        <v>0</v>
      </c>
      <c r="O143" s="422">
        <f t="shared" si="30"/>
        <v>0</v>
      </c>
      <c r="P143" s="423">
        <f t="shared" si="31"/>
        <v>0</v>
      </c>
      <c r="Q143" s="424">
        <f t="shared" si="32"/>
        <v>0</v>
      </c>
      <c r="R143" s="425">
        <f t="shared" si="28"/>
        <v>0</v>
      </c>
      <c r="S143" s="423">
        <f t="shared" si="29"/>
        <v>0</v>
      </c>
      <c r="T143" s="426">
        <f t="shared" si="33"/>
        <v>0</v>
      </c>
      <c r="U143" s="336">
        <f t="shared" si="34"/>
        <v>0</v>
      </c>
    </row>
    <row r="144" spans="1:21" hidden="1" x14ac:dyDescent="0.3">
      <c r="A144" s="258"/>
      <c r="B144" s="30">
        <v>139</v>
      </c>
      <c r="C144" s="100">
        <f>VLOOKUP(B:B,'Start List Youth'!C:F,2,FALSE)</f>
        <v>0</v>
      </c>
      <c r="D144" s="492">
        <f>VLOOKUP(B:B,'Start List Youth'!C:F,4,FALSE)</f>
        <v>0</v>
      </c>
      <c r="E144" s="428"/>
      <c r="F144" s="29"/>
      <c r="G144" s="12"/>
      <c r="H144" s="29"/>
      <c r="I144" s="12"/>
      <c r="J144" s="29"/>
      <c r="K144" s="16">
        <f t="shared" si="24"/>
        <v>0</v>
      </c>
      <c r="L144" s="220">
        <f t="shared" si="25"/>
        <v>0</v>
      </c>
      <c r="M144" s="16">
        <f t="shared" si="26"/>
        <v>0</v>
      </c>
      <c r="N144" s="220">
        <f t="shared" si="27"/>
        <v>0</v>
      </c>
      <c r="O144" s="422">
        <f t="shared" si="30"/>
        <v>0</v>
      </c>
      <c r="P144" s="423">
        <f t="shared" si="31"/>
        <v>0</v>
      </c>
      <c r="Q144" s="424">
        <f t="shared" si="32"/>
        <v>0</v>
      </c>
      <c r="R144" s="425">
        <f t="shared" si="28"/>
        <v>0</v>
      </c>
      <c r="S144" s="423">
        <f t="shared" si="29"/>
        <v>0</v>
      </c>
      <c r="T144" s="426">
        <f t="shared" si="33"/>
        <v>0</v>
      </c>
      <c r="U144" s="336">
        <f t="shared" si="34"/>
        <v>0</v>
      </c>
    </row>
    <row r="145" spans="1:21" hidden="1" x14ac:dyDescent="0.3">
      <c r="A145" s="258"/>
      <c r="B145" s="30">
        <v>140</v>
      </c>
      <c r="C145" s="100">
        <f>VLOOKUP(B:B,'Start List Youth'!C:F,2,FALSE)</f>
        <v>0</v>
      </c>
      <c r="D145" s="492">
        <f>VLOOKUP(B:B,'Start List Youth'!C:F,4,FALSE)</f>
        <v>0</v>
      </c>
      <c r="E145" s="428"/>
      <c r="F145" s="29"/>
      <c r="G145" s="12"/>
      <c r="H145" s="29"/>
      <c r="I145" s="12"/>
      <c r="J145" s="29"/>
      <c r="K145" s="16">
        <f t="shared" si="24"/>
        <v>0</v>
      </c>
      <c r="L145" s="220">
        <f t="shared" si="25"/>
        <v>0</v>
      </c>
      <c r="M145" s="16">
        <f t="shared" si="26"/>
        <v>0</v>
      </c>
      <c r="N145" s="220">
        <f t="shared" si="27"/>
        <v>0</v>
      </c>
      <c r="O145" s="422">
        <f t="shared" si="30"/>
        <v>0</v>
      </c>
      <c r="P145" s="423">
        <f t="shared" si="31"/>
        <v>0</v>
      </c>
      <c r="Q145" s="424">
        <f t="shared" si="32"/>
        <v>0</v>
      </c>
      <c r="R145" s="425">
        <f t="shared" si="28"/>
        <v>0</v>
      </c>
      <c r="S145" s="423">
        <f t="shared" si="29"/>
        <v>0</v>
      </c>
      <c r="T145" s="426">
        <f t="shared" si="33"/>
        <v>0</v>
      </c>
      <c r="U145" s="336">
        <f t="shared" si="34"/>
        <v>0</v>
      </c>
    </row>
    <row r="146" spans="1:21" hidden="1" x14ac:dyDescent="0.3">
      <c r="A146" s="258"/>
      <c r="B146" s="30">
        <v>141</v>
      </c>
      <c r="C146" s="100">
        <f>VLOOKUP(B:B,'Start List Youth'!C:F,2,FALSE)</f>
        <v>0</v>
      </c>
      <c r="D146" s="492">
        <f>VLOOKUP(B:B,'Start List Youth'!C:F,4,FALSE)</f>
        <v>0</v>
      </c>
      <c r="E146" s="428"/>
      <c r="F146" s="29"/>
      <c r="G146" s="12"/>
      <c r="H146" s="29"/>
      <c r="I146" s="12"/>
      <c r="J146" s="29"/>
      <c r="K146" s="16">
        <f t="shared" si="24"/>
        <v>0</v>
      </c>
      <c r="L146" s="220">
        <f t="shared" si="25"/>
        <v>0</v>
      </c>
      <c r="M146" s="16">
        <f t="shared" si="26"/>
        <v>0</v>
      </c>
      <c r="N146" s="220">
        <f t="shared" si="27"/>
        <v>0</v>
      </c>
      <c r="O146" s="422">
        <f t="shared" si="30"/>
        <v>0</v>
      </c>
      <c r="P146" s="423">
        <f t="shared" si="31"/>
        <v>0</v>
      </c>
      <c r="Q146" s="424">
        <f t="shared" si="32"/>
        <v>0</v>
      </c>
      <c r="R146" s="425">
        <f t="shared" si="28"/>
        <v>0</v>
      </c>
      <c r="S146" s="423">
        <f t="shared" si="29"/>
        <v>0</v>
      </c>
      <c r="T146" s="426">
        <f t="shared" si="33"/>
        <v>0</v>
      </c>
      <c r="U146" s="336">
        <f t="shared" si="34"/>
        <v>0</v>
      </c>
    </row>
    <row r="147" spans="1:21" hidden="1" x14ac:dyDescent="0.3">
      <c r="A147" s="258"/>
      <c r="B147" s="30">
        <v>142</v>
      </c>
      <c r="C147" s="100">
        <f>VLOOKUP(B:B,'Start List Youth'!C:F,2,FALSE)</f>
        <v>0</v>
      </c>
      <c r="D147" s="492">
        <f>VLOOKUP(B:B,'Start List Youth'!C:F,4,FALSE)</f>
        <v>0</v>
      </c>
      <c r="E147" s="428"/>
      <c r="F147" s="29"/>
      <c r="G147" s="12"/>
      <c r="H147" s="29"/>
      <c r="I147" s="12"/>
      <c r="J147" s="29"/>
      <c r="K147" s="16">
        <f t="shared" si="24"/>
        <v>0</v>
      </c>
      <c r="L147" s="220">
        <f t="shared" si="25"/>
        <v>0</v>
      </c>
      <c r="M147" s="16">
        <f t="shared" si="26"/>
        <v>0</v>
      </c>
      <c r="N147" s="220">
        <f t="shared" si="27"/>
        <v>0</v>
      </c>
      <c r="O147" s="422">
        <f t="shared" si="30"/>
        <v>0</v>
      </c>
      <c r="P147" s="423">
        <f t="shared" si="31"/>
        <v>0</v>
      </c>
      <c r="Q147" s="424">
        <f t="shared" si="32"/>
        <v>0</v>
      </c>
      <c r="R147" s="425">
        <f t="shared" si="28"/>
        <v>0</v>
      </c>
      <c r="S147" s="423">
        <f t="shared" si="29"/>
        <v>0</v>
      </c>
      <c r="T147" s="426">
        <f t="shared" si="33"/>
        <v>0</v>
      </c>
      <c r="U147" s="336">
        <f t="shared" si="34"/>
        <v>0</v>
      </c>
    </row>
    <row r="148" spans="1:21" hidden="1" x14ac:dyDescent="0.3">
      <c r="A148" s="258"/>
      <c r="B148" s="30">
        <v>143</v>
      </c>
      <c r="C148" s="100">
        <f>VLOOKUP(B:B,'Start List Youth'!C:F,2,FALSE)</f>
        <v>0</v>
      </c>
      <c r="D148" s="492">
        <f>VLOOKUP(B:B,'Start List Youth'!C:F,4,FALSE)</f>
        <v>0</v>
      </c>
      <c r="E148" s="428"/>
      <c r="F148" s="29"/>
      <c r="G148" s="12"/>
      <c r="H148" s="29"/>
      <c r="I148" s="12"/>
      <c r="J148" s="29"/>
      <c r="K148" s="16">
        <f t="shared" si="24"/>
        <v>0</v>
      </c>
      <c r="L148" s="220">
        <f t="shared" si="25"/>
        <v>0</v>
      </c>
      <c r="M148" s="16">
        <f t="shared" si="26"/>
        <v>0</v>
      </c>
      <c r="N148" s="220">
        <f t="shared" si="27"/>
        <v>0</v>
      </c>
      <c r="O148" s="422">
        <f t="shared" si="30"/>
        <v>0</v>
      </c>
      <c r="P148" s="423">
        <f t="shared" si="31"/>
        <v>0</v>
      </c>
      <c r="Q148" s="424">
        <f t="shared" si="32"/>
        <v>0</v>
      </c>
      <c r="R148" s="425">
        <f t="shared" si="28"/>
        <v>0</v>
      </c>
      <c r="S148" s="423">
        <f t="shared" si="29"/>
        <v>0</v>
      </c>
      <c r="T148" s="426">
        <f t="shared" si="33"/>
        <v>0</v>
      </c>
      <c r="U148" s="336">
        <f t="shared" si="34"/>
        <v>0</v>
      </c>
    </row>
    <row r="149" spans="1:21" hidden="1" x14ac:dyDescent="0.3">
      <c r="A149" s="258"/>
      <c r="B149" s="30">
        <v>144</v>
      </c>
      <c r="C149" s="100">
        <f>VLOOKUP(B:B,'Start List Youth'!C:F,2,FALSE)</f>
        <v>0</v>
      </c>
      <c r="D149" s="492">
        <f>VLOOKUP(B:B,'Start List Youth'!C:F,4,FALSE)</f>
        <v>0</v>
      </c>
      <c r="E149" s="428"/>
      <c r="F149" s="29"/>
      <c r="G149" s="12"/>
      <c r="H149" s="29"/>
      <c r="I149" s="12"/>
      <c r="J149" s="29"/>
      <c r="K149" s="16">
        <f t="shared" si="24"/>
        <v>0</v>
      </c>
      <c r="L149" s="220">
        <f t="shared" si="25"/>
        <v>0</v>
      </c>
      <c r="M149" s="16">
        <f t="shared" si="26"/>
        <v>0</v>
      </c>
      <c r="N149" s="220">
        <f t="shared" si="27"/>
        <v>0</v>
      </c>
      <c r="O149" s="422">
        <f t="shared" si="30"/>
        <v>0</v>
      </c>
      <c r="P149" s="423">
        <f t="shared" si="31"/>
        <v>0</v>
      </c>
      <c r="Q149" s="424">
        <f t="shared" si="32"/>
        <v>0</v>
      </c>
      <c r="R149" s="425">
        <f t="shared" si="28"/>
        <v>0</v>
      </c>
      <c r="S149" s="423">
        <f t="shared" si="29"/>
        <v>0</v>
      </c>
      <c r="T149" s="426">
        <f t="shared" si="33"/>
        <v>0</v>
      </c>
      <c r="U149" s="336">
        <f t="shared" si="34"/>
        <v>0</v>
      </c>
    </row>
    <row r="150" spans="1:21" hidden="1" x14ac:dyDescent="0.3">
      <c r="A150" s="258"/>
      <c r="B150" s="30">
        <v>145</v>
      </c>
      <c r="C150" s="100">
        <f>VLOOKUP(B:B,'Start List Youth'!C:F,2,FALSE)</f>
        <v>0</v>
      </c>
      <c r="D150" s="492">
        <f>VLOOKUP(B:B,'Start List Youth'!C:F,4,FALSE)</f>
        <v>0</v>
      </c>
      <c r="E150" s="428"/>
      <c r="F150" s="29"/>
      <c r="G150" s="12"/>
      <c r="H150" s="29"/>
      <c r="I150" s="12"/>
      <c r="J150" s="29"/>
      <c r="K150" s="16">
        <f t="shared" si="24"/>
        <v>0</v>
      </c>
      <c r="L150" s="220">
        <f t="shared" si="25"/>
        <v>0</v>
      </c>
      <c r="M150" s="16">
        <f t="shared" si="26"/>
        <v>0</v>
      </c>
      <c r="N150" s="220">
        <f t="shared" si="27"/>
        <v>0</v>
      </c>
      <c r="O150" s="422">
        <f t="shared" si="30"/>
        <v>0</v>
      </c>
      <c r="P150" s="423">
        <f t="shared" si="31"/>
        <v>0</v>
      </c>
      <c r="Q150" s="424">
        <f t="shared" si="32"/>
        <v>0</v>
      </c>
      <c r="R150" s="425">
        <f t="shared" si="28"/>
        <v>0</v>
      </c>
      <c r="S150" s="423">
        <f t="shared" si="29"/>
        <v>0</v>
      </c>
      <c r="T150" s="426">
        <f t="shared" si="33"/>
        <v>0</v>
      </c>
      <c r="U150" s="336">
        <f t="shared" si="34"/>
        <v>0</v>
      </c>
    </row>
    <row r="151" spans="1:21" hidden="1" x14ac:dyDescent="0.3">
      <c r="A151" s="258"/>
      <c r="B151" s="30">
        <v>146</v>
      </c>
      <c r="C151" s="100">
        <f>VLOOKUP(B:B,'Start List Youth'!C:F,2,FALSE)</f>
        <v>0</v>
      </c>
      <c r="D151" s="492">
        <f>VLOOKUP(B:B,'Start List Youth'!C:F,4,FALSE)</f>
        <v>0</v>
      </c>
      <c r="E151" s="428"/>
      <c r="F151" s="29"/>
      <c r="G151" s="12"/>
      <c r="H151" s="29"/>
      <c r="I151" s="12"/>
      <c r="J151" s="29"/>
      <c r="K151" s="16">
        <f t="shared" si="24"/>
        <v>0</v>
      </c>
      <c r="L151" s="220">
        <f t="shared" si="25"/>
        <v>0</v>
      </c>
      <c r="M151" s="16">
        <f t="shared" si="26"/>
        <v>0</v>
      </c>
      <c r="N151" s="220">
        <f t="shared" si="27"/>
        <v>0</v>
      </c>
      <c r="O151" s="422">
        <f t="shared" si="30"/>
        <v>0</v>
      </c>
      <c r="P151" s="423">
        <f t="shared" si="31"/>
        <v>0</v>
      </c>
      <c r="Q151" s="424">
        <f t="shared" si="32"/>
        <v>0</v>
      </c>
      <c r="R151" s="425">
        <f t="shared" si="28"/>
        <v>0</v>
      </c>
      <c r="S151" s="423">
        <f t="shared" si="29"/>
        <v>0</v>
      </c>
      <c r="T151" s="426">
        <f t="shared" si="33"/>
        <v>0</v>
      </c>
      <c r="U151" s="336">
        <f t="shared" si="34"/>
        <v>0</v>
      </c>
    </row>
    <row r="152" spans="1:21" hidden="1" x14ac:dyDescent="0.3">
      <c r="A152" s="258"/>
      <c r="B152" s="30">
        <v>147</v>
      </c>
      <c r="C152" s="100">
        <f>VLOOKUP(B:B,'Start List Youth'!C:F,2,FALSE)</f>
        <v>0</v>
      </c>
      <c r="D152" s="492">
        <f>VLOOKUP(B:B,'Start List Youth'!C:F,4,FALSE)</f>
        <v>0</v>
      </c>
      <c r="E152" s="428"/>
      <c r="F152" s="29"/>
      <c r="G152" s="12"/>
      <c r="H152" s="29"/>
      <c r="I152" s="12"/>
      <c r="J152" s="29"/>
      <c r="K152" s="16">
        <f t="shared" si="24"/>
        <v>0</v>
      </c>
      <c r="L152" s="220">
        <f t="shared" si="25"/>
        <v>0</v>
      </c>
      <c r="M152" s="16">
        <f t="shared" si="26"/>
        <v>0</v>
      </c>
      <c r="N152" s="220">
        <f t="shared" si="27"/>
        <v>0</v>
      </c>
      <c r="O152" s="422">
        <f t="shared" si="30"/>
        <v>0</v>
      </c>
      <c r="P152" s="423">
        <f t="shared" si="31"/>
        <v>0</v>
      </c>
      <c r="Q152" s="424">
        <f t="shared" si="32"/>
        <v>0</v>
      </c>
      <c r="R152" s="425">
        <f t="shared" si="28"/>
        <v>0</v>
      </c>
      <c r="S152" s="423">
        <f t="shared" si="29"/>
        <v>0</v>
      </c>
      <c r="T152" s="426">
        <f t="shared" si="33"/>
        <v>0</v>
      </c>
      <c r="U152" s="336">
        <f t="shared" si="34"/>
        <v>0</v>
      </c>
    </row>
    <row r="153" spans="1:21" hidden="1" x14ac:dyDescent="0.3">
      <c r="A153" s="258"/>
      <c r="B153" s="30">
        <v>148</v>
      </c>
      <c r="C153" s="100">
        <f>VLOOKUP(B:B,'Start List Youth'!C:F,2,FALSE)</f>
        <v>0</v>
      </c>
      <c r="D153" s="492">
        <f>VLOOKUP(B:B,'Start List Youth'!C:F,4,FALSE)</f>
        <v>0</v>
      </c>
      <c r="E153" s="428"/>
      <c r="F153" s="29"/>
      <c r="G153" s="12"/>
      <c r="H153" s="29"/>
      <c r="I153" s="12"/>
      <c r="J153" s="29"/>
      <c r="K153" s="16">
        <f t="shared" si="24"/>
        <v>0</v>
      </c>
      <c r="L153" s="220">
        <f t="shared" si="25"/>
        <v>0</v>
      </c>
      <c r="M153" s="16">
        <f t="shared" si="26"/>
        <v>0</v>
      </c>
      <c r="N153" s="220">
        <f t="shared" si="27"/>
        <v>0</v>
      </c>
      <c r="O153" s="422">
        <f t="shared" si="30"/>
        <v>0</v>
      </c>
      <c r="P153" s="423">
        <f t="shared" si="31"/>
        <v>0</v>
      </c>
      <c r="Q153" s="424">
        <f t="shared" si="32"/>
        <v>0</v>
      </c>
      <c r="R153" s="425">
        <f t="shared" si="28"/>
        <v>0</v>
      </c>
      <c r="S153" s="423">
        <f t="shared" si="29"/>
        <v>0</v>
      </c>
      <c r="T153" s="426">
        <f t="shared" si="33"/>
        <v>0</v>
      </c>
      <c r="U153" s="336">
        <f t="shared" si="34"/>
        <v>0</v>
      </c>
    </row>
    <row r="154" spans="1:21" hidden="1" x14ac:dyDescent="0.3">
      <c r="A154" s="258"/>
      <c r="B154" s="30">
        <v>149</v>
      </c>
      <c r="C154" s="100">
        <f>VLOOKUP(B:B,'Start List Youth'!C:F,2,FALSE)</f>
        <v>0</v>
      </c>
      <c r="D154" s="492">
        <f>VLOOKUP(B:B,'Start List Youth'!C:F,4,FALSE)</f>
        <v>0</v>
      </c>
      <c r="E154" s="428"/>
      <c r="F154" s="29"/>
      <c r="G154" s="12"/>
      <c r="H154" s="29"/>
      <c r="I154" s="12"/>
      <c r="J154" s="29"/>
      <c r="K154" s="16">
        <f t="shared" si="24"/>
        <v>0</v>
      </c>
      <c r="L154" s="220">
        <f t="shared" si="25"/>
        <v>0</v>
      </c>
      <c r="M154" s="16">
        <f t="shared" si="26"/>
        <v>0</v>
      </c>
      <c r="N154" s="220">
        <f t="shared" si="27"/>
        <v>0</v>
      </c>
      <c r="O154" s="422">
        <f t="shared" si="30"/>
        <v>0</v>
      </c>
      <c r="P154" s="423">
        <f t="shared" si="31"/>
        <v>0</v>
      </c>
      <c r="Q154" s="424">
        <f t="shared" si="32"/>
        <v>0</v>
      </c>
      <c r="R154" s="425">
        <f t="shared" si="28"/>
        <v>0</v>
      </c>
      <c r="S154" s="423">
        <f t="shared" si="29"/>
        <v>0</v>
      </c>
      <c r="T154" s="426">
        <f t="shared" si="33"/>
        <v>0</v>
      </c>
      <c r="U154" s="336">
        <f t="shared" si="34"/>
        <v>0</v>
      </c>
    </row>
  </sheetData>
  <sheetProtection algorithmName="SHA-512" hashValue="SXMv5M8VHFoVluGUX1Djk8dBeMpiQx3cm8LlrqTUqsXNdJt/4HXupgKrxK4n5emPJY2JKDBgfTttAQh+6djgPw==" saltValue="oRXxVNnQvQcnxlCA1T+PDg==" spinCount="100000" sheet="1" objects="1" scenarios="1"/>
  <mergeCells count="12">
    <mergeCell ref="A4:A5"/>
    <mergeCell ref="O4:Q4"/>
    <mergeCell ref="R4:T4"/>
    <mergeCell ref="E3:N3"/>
    <mergeCell ref="I4:J4"/>
    <mergeCell ref="K4:L4"/>
    <mergeCell ref="M4:N4"/>
    <mergeCell ref="B4:B5"/>
    <mergeCell ref="C4:C5"/>
    <mergeCell ref="D4:D5"/>
    <mergeCell ref="E4:F4"/>
    <mergeCell ref="G4:H4"/>
  </mergeCells>
  <conditionalFormatting sqref="C6:D154">
    <cfRule type="expression" dxfId="4" priority="1">
      <formula>$H6="x"</formula>
    </cfRule>
  </conditionalFormatting>
  <pageMargins left="0.25" right="0.25" top="0.75" bottom="0.75" header="0.3" footer="0.3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CDC4C-3F41-47B7-83CD-024555BF0926}">
  <sheetPr codeName="Sheet9">
    <tabColor rgb="FFFFFF00"/>
    <pageSetUpPr fitToPage="1"/>
  </sheetPr>
  <dimension ref="A1:DG154"/>
  <sheetViews>
    <sheetView zoomScale="85" zoomScaleNormal="85" workbookViewId="0">
      <pane xSplit="4" ySplit="1" topLeftCell="BJ2" activePane="bottomRight" state="frozen"/>
      <selection activeCell="H4" sqref="H4:H5"/>
      <selection pane="topRight" activeCell="H4" sqref="H4:H5"/>
      <selection pane="bottomLeft" activeCell="H4" sqref="H4:H5"/>
      <selection pane="bottomRight" activeCell="BQ28" sqref="BQ28"/>
    </sheetView>
  </sheetViews>
  <sheetFormatPr baseColWidth="10" defaultColWidth="11.54296875" defaultRowHeight="18" x14ac:dyDescent="0.35"/>
  <cols>
    <col min="1" max="2" width="6.7265625" style="26" customWidth="1"/>
    <col min="3" max="3" width="25.453125" style="55" customWidth="1"/>
    <col min="4" max="4" width="7.1796875" style="55" customWidth="1"/>
    <col min="5" max="7" width="5.453125" style="56" customWidth="1"/>
    <col min="8" max="9" width="5.54296875" style="56" customWidth="1"/>
    <col min="10" max="29" width="5.453125" style="56" customWidth="1"/>
    <col min="30" max="44" width="7.1796875" style="56" customWidth="1"/>
    <col min="45" max="59" width="7.453125" style="57" customWidth="1"/>
    <col min="60" max="61" width="9.54296875" style="57" customWidth="1"/>
    <col min="62" max="63" width="14.81640625" style="57" customWidth="1"/>
    <col min="64" max="64" width="13" style="330" customWidth="1"/>
    <col min="65" max="65" width="3.81640625" style="26" customWidth="1"/>
    <col min="66" max="16384" width="11.54296875" style="55"/>
  </cols>
  <sheetData>
    <row r="1" spans="1:111" s="135" customFormat="1" ht="20" x14ac:dyDescent="0.35">
      <c r="B1" s="939" t="s">
        <v>315</v>
      </c>
      <c r="C1" s="939"/>
      <c r="D1" s="939"/>
      <c r="E1" s="939"/>
      <c r="F1" s="939"/>
      <c r="G1" s="939"/>
      <c r="H1" s="939"/>
      <c r="I1" s="939"/>
      <c r="J1" s="939"/>
      <c r="K1" s="939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329"/>
      <c r="BM1" s="106"/>
    </row>
    <row r="2" spans="1:111" ht="18.5" thickBot="1" x14ac:dyDescent="0.35">
      <c r="C2" s="733"/>
    </row>
    <row r="3" spans="1:111" s="3" customFormat="1" ht="15.5" x14ac:dyDescent="0.35">
      <c r="A3" s="809" t="s">
        <v>0</v>
      </c>
      <c r="B3" s="816" t="s">
        <v>10</v>
      </c>
      <c r="C3" s="807" t="s">
        <v>1</v>
      </c>
      <c r="D3" s="765" t="s">
        <v>2</v>
      </c>
      <c r="E3" s="872" t="s">
        <v>63</v>
      </c>
      <c r="F3" s="922"/>
      <c r="G3" s="922"/>
      <c r="H3" s="922"/>
      <c r="I3" s="873"/>
      <c r="J3" s="922" t="s">
        <v>64</v>
      </c>
      <c r="K3" s="922"/>
      <c r="L3" s="922"/>
      <c r="M3" s="922"/>
      <c r="N3" s="873"/>
      <c r="O3" s="872" t="s">
        <v>65</v>
      </c>
      <c r="P3" s="922"/>
      <c r="Q3" s="922"/>
      <c r="R3" s="922"/>
      <c r="S3" s="873"/>
      <c r="T3" s="872" t="s">
        <v>292</v>
      </c>
      <c r="U3" s="922"/>
      <c r="V3" s="922"/>
      <c r="W3" s="922"/>
      <c r="X3" s="873"/>
      <c r="Y3" s="872" t="s">
        <v>293</v>
      </c>
      <c r="Z3" s="922"/>
      <c r="AA3" s="922"/>
      <c r="AB3" s="922"/>
      <c r="AC3" s="873"/>
      <c r="AD3" s="929" t="s">
        <v>114</v>
      </c>
      <c r="AE3" s="930"/>
      <c r="AF3" s="931"/>
      <c r="AG3" s="929" t="s">
        <v>118</v>
      </c>
      <c r="AH3" s="930"/>
      <c r="AI3" s="931"/>
      <c r="AJ3" s="929" t="s">
        <v>115</v>
      </c>
      <c r="AK3" s="930"/>
      <c r="AL3" s="931"/>
      <c r="AM3" s="929" t="s">
        <v>116</v>
      </c>
      <c r="AN3" s="930"/>
      <c r="AO3" s="931"/>
      <c r="AP3" s="929" t="s">
        <v>117</v>
      </c>
      <c r="AQ3" s="930"/>
      <c r="AR3" s="931"/>
      <c r="AS3" s="886" t="s">
        <v>50</v>
      </c>
      <c r="AT3" s="887"/>
      <c r="AU3" s="887"/>
      <c r="AV3" s="887"/>
      <c r="AW3" s="914"/>
      <c r="AX3" s="886" t="s">
        <v>290</v>
      </c>
      <c r="AY3" s="887"/>
      <c r="AZ3" s="887"/>
      <c r="BA3" s="887"/>
      <c r="BB3" s="914"/>
      <c r="BC3" s="886" t="s">
        <v>291</v>
      </c>
      <c r="BD3" s="887"/>
      <c r="BE3" s="887"/>
      <c r="BF3" s="887"/>
      <c r="BG3" s="914"/>
      <c r="BH3" s="925" t="s">
        <v>56</v>
      </c>
      <c r="BI3" s="920" t="s">
        <v>198</v>
      </c>
      <c r="BJ3" s="932" t="s">
        <v>300</v>
      </c>
      <c r="BK3" s="933"/>
      <c r="BL3" s="927" t="s">
        <v>119</v>
      </c>
      <c r="BM3" s="923" t="s">
        <v>48</v>
      </c>
    </row>
    <row r="4" spans="1:111" s="3" customFormat="1" ht="30" customHeight="1" thickBot="1" x14ac:dyDescent="0.4">
      <c r="A4" s="810"/>
      <c r="B4" s="817"/>
      <c r="C4" s="808"/>
      <c r="D4" s="766"/>
      <c r="E4" s="289" t="s">
        <v>59</v>
      </c>
      <c r="F4" s="290" t="s">
        <v>60</v>
      </c>
      <c r="G4" s="290" t="s">
        <v>61</v>
      </c>
      <c r="H4" s="291" t="s">
        <v>98</v>
      </c>
      <c r="I4" s="292" t="s">
        <v>97</v>
      </c>
      <c r="J4" s="290" t="s">
        <v>59</v>
      </c>
      <c r="K4" s="290" t="s">
        <v>60</v>
      </c>
      <c r="L4" s="290" t="s">
        <v>61</v>
      </c>
      <c r="M4" s="291" t="s">
        <v>98</v>
      </c>
      <c r="N4" s="292" t="s">
        <v>97</v>
      </c>
      <c r="O4" s="289" t="s">
        <v>59</v>
      </c>
      <c r="P4" s="290" t="s">
        <v>60</v>
      </c>
      <c r="Q4" s="290" t="s">
        <v>61</v>
      </c>
      <c r="R4" s="291" t="s">
        <v>98</v>
      </c>
      <c r="S4" s="292" t="s">
        <v>97</v>
      </c>
      <c r="T4" s="505" t="s">
        <v>59</v>
      </c>
      <c r="U4" s="506" t="s">
        <v>60</v>
      </c>
      <c r="V4" s="506" t="s">
        <v>61</v>
      </c>
      <c r="W4" s="507" t="s">
        <v>98</v>
      </c>
      <c r="X4" s="508" t="s">
        <v>97</v>
      </c>
      <c r="Y4" s="505" t="s">
        <v>59</v>
      </c>
      <c r="Z4" s="506" t="s">
        <v>60</v>
      </c>
      <c r="AA4" s="506" t="s">
        <v>61</v>
      </c>
      <c r="AB4" s="507" t="s">
        <v>98</v>
      </c>
      <c r="AC4" s="508" t="s">
        <v>97</v>
      </c>
      <c r="AD4" s="293" t="s">
        <v>110</v>
      </c>
      <c r="AE4" s="294" t="s">
        <v>109</v>
      </c>
      <c r="AF4" s="295" t="s">
        <v>108</v>
      </c>
      <c r="AG4" s="293" t="s">
        <v>110</v>
      </c>
      <c r="AH4" s="294" t="s">
        <v>109</v>
      </c>
      <c r="AI4" s="295" t="s">
        <v>108</v>
      </c>
      <c r="AJ4" s="293" t="s">
        <v>110</v>
      </c>
      <c r="AK4" s="294" t="s">
        <v>109</v>
      </c>
      <c r="AL4" s="295" t="s">
        <v>108</v>
      </c>
      <c r="AM4" s="293" t="s">
        <v>110</v>
      </c>
      <c r="AN4" s="294" t="s">
        <v>109</v>
      </c>
      <c r="AO4" s="295" t="s">
        <v>108</v>
      </c>
      <c r="AP4" s="293" t="s">
        <v>110</v>
      </c>
      <c r="AQ4" s="294" t="s">
        <v>109</v>
      </c>
      <c r="AR4" s="295" t="s">
        <v>108</v>
      </c>
      <c r="AS4" s="917"/>
      <c r="AT4" s="918"/>
      <c r="AU4" s="918"/>
      <c r="AV4" s="918"/>
      <c r="AW4" s="919"/>
      <c r="AX4" s="917"/>
      <c r="AY4" s="918"/>
      <c r="AZ4" s="918"/>
      <c r="BA4" s="918"/>
      <c r="BB4" s="919"/>
      <c r="BC4" s="917"/>
      <c r="BD4" s="918"/>
      <c r="BE4" s="918"/>
      <c r="BF4" s="918"/>
      <c r="BG4" s="919"/>
      <c r="BH4" s="926"/>
      <c r="BI4" s="921"/>
      <c r="BJ4" s="934"/>
      <c r="BK4" s="935"/>
      <c r="BL4" s="928"/>
      <c r="BM4" s="924"/>
    </row>
    <row r="5" spans="1:111" s="9" customFormat="1" ht="18.5" thickBot="1" x14ac:dyDescent="0.4">
      <c r="A5" s="299"/>
      <c r="B5" s="296"/>
      <c r="C5" s="37"/>
      <c r="D5" s="53"/>
      <c r="E5" s="936"/>
      <c r="F5" s="937"/>
      <c r="G5" s="937"/>
      <c r="H5" s="937"/>
      <c r="I5" s="938"/>
      <c r="J5" s="54"/>
      <c r="K5" s="39"/>
      <c r="L5" s="39"/>
      <c r="M5" s="39"/>
      <c r="N5" s="40"/>
      <c r="O5" s="38"/>
      <c r="P5" s="39"/>
      <c r="Q5" s="39"/>
      <c r="R5" s="39"/>
      <c r="S5" s="40"/>
      <c r="T5" s="509"/>
      <c r="U5" s="510"/>
      <c r="V5" s="510"/>
      <c r="W5" s="510"/>
      <c r="X5" s="511"/>
      <c r="Y5" s="509"/>
      <c r="Z5" s="510"/>
      <c r="AA5" s="510"/>
      <c r="AB5" s="510"/>
      <c r="AC5" s="510"/>
      <c r="AD5" s="35"/>
      <c r="AE5" s="34"/>
      <c r="AF5" s="36"/>
      <c r="AG5" s="35"/>
      <c r="AH5" s="34"/>
      <c r="AI5" s="36"/>
      <c r="AJ5" s="35"/>
      <c r="AK5" s="34"/>
      <c r="AL5" s="36"/>
      <c r="AM5" s="35"/>
      <c r="AN5" s="34"/>
      <c r="AO5" s="36"/>
      <c r="AP5" s="35"/>
      <c r="AQ5" s="34"/>
      <c r="AR5" s="36"/>
      <c r="AS5" s="43" t="s">
        <v>59</v>
      </c>
      <c r="AT5" s="44" t="s">
        <v>60</v>
      </c>
      <c r="AU5" s="44" t="s">
        <v>61</v>
      </c>
      <c r="AV5" s="45" t="s">
        <v>98</v>
      </c>
      <c r="AW5" s="46" t="s">
        <v>97</v>
      </c>
      <c r="AX5" s="564" t="s">
        <v>59</v>
      </c>
      <c r="AY5" s="565" t="s">
        <v>60</v>
      </c>
      <c r="AZ5" s="565" t="s">
        <v>61</v>
      </c>
      <c r="BA5" s="566" t="s">
        <v>98</v>
      </c>
      <c r="BB5" s="567" t="s">
        <v>97</v>
      </c>
      <c r="BC5" s="43" t="s">
        <v>59</v>
      </c>
      <c r="BD5" s="44" t="s">
        <v>60</v>
      </c>
      <c r="BE5" s="44" t="s">
        <v>61</v>
      </c>
      <c r="BF5" s="45" t="s">
        <v>98</v>
      </c>
      <c r="BG5" s="46" t="s">
        <v>97</v>
      </c>
      <c r="BH5" s="27"/>
      <c r="BI5" s="231">
        <v>100</v>
      </c>
      <c r="BJ5" s="67" t="s">
        <v>299</v>
      </c>
      <c r="BK5" s="67" t="s">
        <v>303</v>
      </c>
      <c r="BL5" s="331"/>
      <c r="BM5" s="287"/>
      <c r="BN5" s="337" t="s">
        <v>196</v>
      </c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</row>
    <row r="6" spans="1:111" ht="17.5" customHeight="1" x14ac:dyDescent="0.35">
      <c r="A6" s="300"/>
      <c r="B6" s="297">
        <v>1</v>
      </c>
      <c r="C6" s="156" t="str">
        <f>VLOOKUP(B:B,'Start List Youth'!C:F,2,FALSE)</f>
        <v>ENGLISH Abigail</v>
      </c>
      <c r="D6" s="98" t="str">
        <f>VLOOKUP(B:B,'Start List Youth'!C:F,4,FALSE)</f>
        <v>SVB</v>
      </c>
      <c r="E6" s="455">
        <v>625</v>
      </c>
      <c r="F6" s="456">
        <v>600</v>
      </c>
      <c r="G6" s="457">
        <v>650</v>
      </c>
      <c r="H6" s="458">
        <v>650</v>
      </c>
      <c r="I6" s="459">
        <v>675</v>
      </c>
      <c r="J6" s="460">
        <v>725</v>
      </c>
      <c r="K6" s="461">
        <v>650</v>
      </c>
      <c r="L6" s="461">
        <v>675</v>
      </c>
      <c r="M6" s="461">
        <v>650</v>
      </c>
      <c r="N6" s="462">
        <v>650</v>
      </c>
      <c r="O6" s="460">
        <v>675</v>
      </c>
      <c r="P6" s="461">
        <v>675</v>
      </c>
      <c r="Q6" s="461">
        <v>650</v>
      </c>
      <c r="R6" s="461">
        <v>650</v>
      </c>
      <c r="S6" s="462">
        <v>675</v>
      </c>
      <c r="T6" s="555">
        <v>650</v>
      </c>
      <c r="U6" s="513">
        <v>625</v>
      </c>
      <c r="V6" s="513">
        <v>625</v>
      </c>
      <c r="W6" s="513">
        <v>650</v>
      </c>
      <c r="X6" s="556">
        <v>650</v>
      </c>
      <c r="Y6" s="512">
        <v>750</v>
      </c>
      <c r="Z6" s="513">
        <v>700</v>
      </c>
      <c r="AA6" s="513">
        <v>750</v>
      </c>
      <c r="AB6" s="513">
        <v>750</v>
      </c>
      <c r="AC6" s="514">
        <v>775</v>
      </c>
      <c r="AD6" s="429">
        <f>MAX(E6,J6,O6,T6,Y6)</f>
        <v>750</v>
      </c>
      <c r="AE6" s="430">
        <f>MIN(E6,J6,O6,T6,Y6)</f>
        <v>625</v>
      </c>
      <c r="AF6" s="431">
        <f>(SUM(E6,J6,O6,T6,Y6)-AD6-AE6)/3</f>
        <v>683.33333333333337</v>
      </c>
      <c r="AG6" s="429">
        <f>MAX(F6,K6,P6,U6,Z6)</f>
        <v>700</v>
      </c>
      <c r="AH6" s="430">
        <f>MIN(F6,K6,P6,U6,Z6)</f>
        <v>600</v>
      </c>
      <c r="AI6" s="432">
        <f>(SUM(F6,K6,P6,U6,Z6)-AG6-AH6)/3</f>
        <v>650</v>
      </c>
      <c r="AJ6" s="431">
        <f>MAX(G6,L6,Q6,V6,AA6)</f>
        <v>750</v>
      </c>
      <c r="AK6" s="430">
        <f>MIN(G6,L6,Q6,V6,AA6)</f>
        <v>625</v>
      </c>
      <c r="AL6" s="432">
        <f>(SUM(G6,L6,Q6,V6,AA6)-AJ6-AK6)/3</f>
        <v>658.33333333333337</v>
      </c>
      <c r="AM6" s="433">
        <f>MAX(H6,M6,R6,W6,AB6)</f>
        <v>750</v>
      </c>
      <c r="AN6" s="434">
        <f>MIN(H6,M6,R6,W6,AB6)</f>
        <v>650</v>
      </c>
      <c r="AO6" s="432">
        <f>(SUM(H6,M6,R6,W6,AB6)-AM6-AN6)/3</f>
        <v>650</v>
      </c>
      <c r="AP6" s="434">
        <f>MAX(I6,N6,S6,X6,AC6)</f>
        <v>775</v>
      </c>
      <c r="AQ6" s="434">
        <f>MIN(I6,N6,S6,X6,AC6)</f>
        <v>650</v>
      </c>
      <c r="AR6" s="431">
        <f>(SUM(I6,N6,S6,X6,AC6)-AP6-AQ6)/3</f>
        <v>666.66666666666663</v>
      </c>
      <c r="AS6" s="435">
        <f>+AF6</f>
        <v>683.33333333333337</v>
      </c>
      <c r="AT6" s="436">
        <f>+AI6</f>
        <v>650</v>
      </c>
      <c r="AU6" s="436">
        <f>+AL6</f>
        <v>658.33333333333337</v>
      </c>
      <c r="AV6" s="436">
        <f>+AO6</f>
        <v>650</v>
      </c>
      <c r="AW6" s="501">
        <f>+AR6</f>
        <v>666.66666666666663</v>
      </c>
      <c r="AX6" s="435"/>
      <c r="AY6" s="436"/>
      <c r="AZ6" s="436"/>
      <c r="BA6" s="436"/>
      <c r="BB6" s="437"/>
      <c r="BC6" s="562">
        <f t="shared" ref="BC6:BG7" si="0">AS6-AX6</f>
        <v>683.33333333333337</v>
      </c>
      <c r="BD6" s="436">
        <f t="shared" si="0"/>
        <v>650</v>
      </c>
      <c r="BE6" s="436">
        <f t="shared" si="0"/>
        <v>658.33333333333337</v>
      </c>
      <c r="BF6" s="436">
        <f t="shared" si="0"/>
        <v>650</v>
      </c>
      <c r="BG6" s="437">
        <f t="shared" si="0"/>
        <v>666.66666666666663</v>
      </c>
      <c r="BH6" s="503">
        <f>AVERAGE(BC6:BG6)</f>
        <v>661.66666666666674</v>
      </c>
      <c r="BI6" s="59">
        <f>BH6/$BI$5</f>
        <v>6.6166666666666671</v>
      </c>
      <c r="BJ6" s="622"/>
      <c r="BK6" s="622"/>
      <c r="BL6" s="332">
        <f>+BI6-(BJ6+BK6)</f>
        <v>6.6166666666666671</v>
      </c>
      <c r="BM6" s="58">
        <v>1</v>
      </c>
    </row>
    <row r="7" spans="1:111" x14ac:dyDescent="0.35">
      <c r="A7" s="275"/>
      <c r="B7" s="97">
        <v>2</v>
      </c>
      <c r="C7" s="100" t="str">
        <f>VLOOKUP(B:B,'Start List Youth'!C:F,2,FALSE)</f>
        <v>GROB Catalina</v>
      </c>
      <c r="D7" s="127" t="str">
        <f>VLOOKUP(B:B,'Start List Youth'!C:F,4,FALSE)</f>
        <v>FLOS</v>
      </c>
      <c r="E7" s="88">
        <v>625</v>
      </c>
      <c r="F7" s="89">
        <v>625</v>
      </c>
      <c r="G7" s="463">
        <v>525</v>
      </c>
      <c r="H7" s="463">
        <v>625</v>
      </c>
      <c r="I7" s="464">
        <v>575</v>
      </c>
      <c r="J7" s="465">
        <v>675</v>
      </c>
      <c r="K7" s="463">
        <v>675</v>
      </c>
      <c r="L7" s="463">
        <v>575</v>
      </c>
      <c r="M7" s="463">
        <v>600</v>
      </c>
      <c r="N7" s="464">
        <v>575</v>
      </c>
      <c r="O7" s="465">
        <v>625</v>
      </c>
      <c r="P7" s="463">
        <v>600</v>
      </c>
      <c r="Q7" s="463">
        <v>625</v>
      </c>
      <c r="R7" s="463">
        <v>650</v>
      </c>
      <c r="S7" s="464">
        <v>575</v>
      </c>
      <c r="T7" s="557">
        <v>625</v>
      </c>
      <c r="U7" s="463">
        <v>600</v>
      </c>
      <c r="V7" s="463">
        <v>575</v>
      </c>
      <c r="W7" s="463">
        <v>600</v>
      </c>
      <c r="X7" s="558">
        <v>575</v>
      </c>
      <c r="Y7" s="465">
        <v>625</v>
      </c>
      <c r="Z7" s="463">
        <v>650</v>
      </c>
      <c r="AA7" s="463">
        <v>550</v>
      </c>
      <c r="AB7" s="463">
        <v>650</v>
      </c>
      <c r="AC7" s="464">
        <v>625</v>
      </c>
      <c r="AD7" s="438">
        <f t="shared" ref="AD7:AD37" si="1">MAX(E7,J7,O7,T7,Y7)</f>
        <v>675</v>
      </c>
      <c r="AE7" s="439">
        <f t="shared" ref="AE7:AE37" si="2">MIN(E7,J7,O7,T7,Y7)</f>
        <v>625</v>
      </c>
      <c r="AF7" s="440">
        <f t="shared" ref="AF7:AF37" si="3">(SUM(E7,J7,O7,T7,Y7)-AD7-AE7)/3</f>
        <v>625</v>
      </c>
      <c r="AG7" s="438">
        <f t="shared" ref="AG7:AG37" si="4">MAX(F7,K7,P7,U7,Z7)</f>
        <v>675</v>
      </c>
      <c r="AH7" s="439">
        <f t="shared" ref="AH7:AH37" si="5">MIN(F7,K7,P7,U7,Z7)</f>
        <v>600</v>
      </c>
      <c r="AI7" s="441">
        <f t="shared" ref="AI7:AI37" si="6">(SUM(F7,K7,P7,U7,Z7)-AG7-AH7)/3</f>
        <v>625</v>
      </c>
      <c r="AJ7" s="440">
        <f t="shared" ref="AJ7:AJ37" si="7">MAX(G7,L7,Q7,V7,AA7)</f>
        <v>625</v>
      </c>
      <c r="AK7" s="439">
        <f t="shared" ref="AK7:AK37" si="8">MIN(G7,L7,Q7,V7,AA7)</f>
        <v>525</v>
      </c>
      <c r="AL7" s="441">
        <f t="shared" ref="AL7:AL37" si="9">(SUM(G7,L7,Q7,V7,AA7)-AJ7-AK7)/3</f>
        <v>566.66666666666663</v>
      </c>
      <c r="AM7" s="442">
        <f t="shared" ref="AM7:AM37" si="10">MAX(H7,M7,R7,W7,AB7)</f>
        <v>650</v>
      </c>
      <c r="AN7" s="443">
        <f t="shared" ref="AN7:AN37" si="11">MIN(H7,M7,R7,W7,AB7)</f>
        <v>600</v>
      </c>
      <c r="AO7" s="441">
        <f t="shared" ref="AO7:AO37" si="12">(SUM(H7,M7,R7,W7,AB7)-AM7-AN7)/3</f>
        <v>625</v>
      </c>
      <c r="AP7" s="443">
        <f t="shared" ref="AP7:AP37" si="13">MAX(I7,N7,S7,X7,AC7)</f>
        <v>625</v>
      </c>
      <c r="AQ7" s="443">
        <f t="shared" ref="AQ7:AQ37" si="14">MIN(I7,N7,S7,X7,AC7)</f>
        <v>575</v>
      </c>
      <c r="AR7" s="440">
        <f t="shared" ref="AR7:AR37" si="15">(SUM(I7,N7,S7,X7,AC7)-AP7-AQ7)/3</f>
        <v>575</v>
      </c>
      <c r="AS7" s="444">
        <f>+AF7</f>
        <v>625</v>
      </c>
      <c r="AT7" s="445">
        <f>+AI7</f>
        <v>625</v>
      </c>
      <c r="AU7" s="445">
        <f>+AL7</f>
        <v>566.66666666666663</v>
      </c>
      <c r="AV7" s="445">
        <f>+AO7</f>
        <v>625</v>
      </c>
      <c r="AW7" s="502">
        <f>+AR7</f>
        <v>575</v>
      </c>
      <c r="AX7" s="444"/>
      <c r="AY7" s="445"/>
      <c r="AZ7" s="445"/>
      <c r="BA7" s="445"/>
      <c r="BB7" s="446"/>
      <c r="BC7" s="563">
        <f t="shared" si="0"/>
        <v>625</v>
      </c>
      <c r="BD7" s="445">
        <f t="shared" si="0"/>
        <v>625</v>
      </c>
      <c r="BE7" s="445">
        <f t="shared" si="0"/>
        <v>566.66666666666663</v>
      </c>
      <c r="BF7" s="445">
        <f t="shared" si="0"/>
        <v>625</v>
      </c>
      <c r="BG7" s="446">
        <f t="shared" si="0"/>
        <v>575</v>
      </c>
      <c r="BH7" s="504">
        <f t="shared" ref="BH7:BH70" si="16">AVERAGE(BC7:BG7)</f>
        <v>603.33333333333326</v>
      </c>
      <c r="BI7" s="62">
        <f>BH7/$BI$5</f>
        <v>6.0333333333333323</v>
      </c>
      <c r="BJ7" s="623"/>
      <c r="BK7" s="623"/>
      <c r="BL7" s="333">
        <f>+BI7-(BJ7+BK7)</f>
        <v>6.0333333333333323</v>
      </c>
      <c r="BM7" s="60">
        <v>2</v>
      </c>
    </row>
    <row r="8" spans="1:111" s="63" customFormat="1" ht="16.5" customHeight="1" x14ac:dyDescent="0.35">
      <c r="A8" s="275"/>
      <c r="B8" s="97">
        <v>3</v>
      </c>
      <c r="C8" s="100" t="str">
        <f>VLOOKUP(B:B,'Start List Youth'!C:F,2,FALSE)</f>
        <v>KEELY Maja</v>
      </c>
      <c r="D8" s="127" t="str">
        <f>VLOOKUP(B:B,'Start List Youth'!C:F,4,FALSE)</f>
        <v>LNZ</v>
      </c>
      <c r="E8" s="88">
        <v>725</v>
      </c>
      <c r="F8" s="89">
        <v>625</v>
      </c>
      <c r="G8" s="463">
        <v>575</v>
      </c>
      <c r="H8" s="463">
        <v>675</v>
      </c>
      <c r="I8" s="464">
        <v>625</v>
      </c>
      <c r="J8" s="465">
        <v>775</v>
      </c>
      <c r="K8" s="463">
        <v>750</v>
      </c>
      <c r="L8" s="463">
        <v>700</v>
      </c>
      <c r="M8" s="463">
        <v>675</v>
      </c>
      <c r="N8" s="464">
        <v>625</v>
      </c>
      <c r="O8" s="465">
        <v>750</v>
      </c>
      <c r="P8" s="463">
        <v>750</v>
      </c>
      <c r="Q8" s="463">
        <v>725</v>
      </c>
      <c r="R8" s="463">
        <v>750</v>
      </c>
      <c r="S8" s="464">
        <v>675</v>
      </c>
      <c r="T8" s="557">
        <v>700</v>
      </c>
      <c r="U8" s="463">
        <v>750</v>
      </c>
      <c r="V8" s="463">
        <v>725</v>
      </c>
      <c r="W8" s="463">
        <v>750</v>
      </c>
      <c r="X8" s="558">
        <v>675</v>
      </c>
      <c r="Y8" s="465">
        <v>775</v>
      </c>
      <c r="Z8" s="463">
        <v>725</v>
      </c>
      <c r="AA8" s="463">
        <v>750</v>
      </c>
      <c r="AB8" s="463">
        <v>775</v>
      </c>
      <c r="AC8" s="464">
        <v>750</v>
      </c>
      <c r="AD8" s="438">
        <f t="shared" si="1"/>
        <v>775</v>
      </c>
      <c r="AE8" s="439">
        <f t="shared" si="2"/>
        <v>700</v>
      </c>
      <c r="AF8" s="440">
        <f t="shared" si="3"/>
        <v>750</v>
      </c>
      <c r="AG8" s="438">
        <f t="shared" si="4"/>
        <v>750</v>
      </c>
      <c r="AH8" s="439">
        <f t="shared" si="5"/>
        <v>625</v>
      </c>
      <c r="AI8" s="441">
        <f t="shared" si="6"/>
        <v>741.66666666666663</v>
      </c>
      <c r="AJ8" s="440">
        <f t="shared" si="7"/>
        <v>750</v>
      </c>
      <c r="AK8" s="439">
        <f t="shared" si="8"/>
        <v>575</v>
      </c>
      <c r="AL8" s="441">
        <f t="shared" si="9"/>
        <v>716.66666666666663</v>
      </c>
      <c r="AM8" s="442">
        <f t="shared" si="10"/>
        <v>775</v>
      </c>
      <c r="AN8" s="443">
        <f t="shared" si="11"/>
        <v>675</v>
      </c>
      <c r="AO8" s="441">
        <f t="shared" si="12"/>
        <v>725</v>
      </c>
      <c r="AP8" s="443">
        <f t="shared" si="13"/>
        <v>750</v>
      </c>
      <c r="AQ8" s="443">
        <f t="shared" si="14"/>
        <v>625</v>
      </c>
      <c r="AR8" s="440">
        <f t="shared" si="15"/>
        <v>658.33333333333337</v>
      </c>
      <c r="AS8" s="444">
        <f t="shared" ref="AS8:AS71" si="17">+AF8</f>
        <v>750</v>
      </c>
      <c r="AT8" s="445">
        <f t="shared" ref="AT8:AT71" si="18">+AI8</f>
        <v>741.66666666666663</v>
      </c>
      <c r="AU8" s="445">
        <f t="shared" ref="AU8:AU71" si="19">+AL8</f>
        <v>716.66666666666663</v>
      </c>
      <c r="AV8" s="445">
        <f t="shared" ref="AV8:AV71" si="20">+AO8</f>
        <v>725</v>
      </c>
      <c r="AW8" s="502">
        <f t="shared" ref="AW8:AW71" si="21">+AR8</f>
        <v>658.33333333333337</v>
      </c>
      <c r="AX8" s="444"/>
      <c r="AY8" s="445"/>
      <c r="AZ8" s="445"/>
      <c r="BA8" s="445"/>
      <c r="BB8" s="446"/>
      <c r="BC8" s="563">
        <f t="shared" ref="BC8:BC70" si="22">AS8-AX8</f>
        <v>750</v>
      </c>
      <c r="BD8" s="445">
        <f t="shared" ref="BD8:BD70" si="23">AT8-AY8</f>
        <v>741.66666666666663</v>
      </c>
      <c r="BE8" s="445">
        <f t="shared" ref="BE8:BE70" si="24">AU8-AZ8</f>
        <v>716.66666666666663</v>
      </c>
      <c r="BF8" s="445">
        <f t="shared" ref="BF8:BF70" si="25">AV8-BA8</f>
        <v>725</v>
      </c>
      <c r="BG8" s="446">
        <f t="shared" ref="BG8:BG70" si="26">AW8-BB8</f>
        <v>658.33333333333337</v>
      </c>
      <c r="BH8" s="504">
        <f t="shared" si="16"/>
        <v>718.33333333333326</v>
      </c>
      <c r="BI8" s="62">
        <f t="shared" ref="BI8:BI71" si="27">BH8/$BI$5</f>
        <v>7.1833333333333327</v>
      </c>
      <c r="BJ8" s="623"/>
      <c r="BK8" s="623"/>
      <c r="BL8" s="333">
        <f t="shared" ref="BL8:BL71" si="28">+BI8-(BJ8+BK8)</f>
        <v>7.1833333333333327</v>
      </c>
      <c r="BM8" s="60">
        <v>3</v>
      </c>
      <c r="BN8" s="55"/>
      <c r="BO8" s="55"/>
      <c r="BP8" s="55"/>
      <c r="BQ8" s="55"/>
      <c r="BR8" s="55"/>
      <c r="BS8" s="55"/>
      <c r="BT8" s="55"/>
      <c r="BU8" s="55"/>
      <c r="BV8" s="55"/>
    </row>
    <row r="9" spans="1:111" x14ac:dyDescent="0.35">
      <c r="A9" s="658" t="s">
        <v>297</v>
      </c>
      <c r="B9" s="678">
        <v>4</v>
      </c>
      <c r="C9" s="679" t="str">
        <f>VLOOKUP(B:B,'Start List Youth'!C:F,2,FALSE)</f>
        <v>NYDEGGER Mia</v>
      </c>
      <c r="D9" s="680" t="str">
        <f>VLOOKUP(B:B,'Start List Youth'!C:F,4,FALSE)</f>
        <v>ASB</v>
      </c>
      <c r="E9" s="637"/>
      <c r="F9" s="638"/>
      <c r="G9" s="638"/>
      <c r="H9" s="638"/>
      <c r="I9" s="639"/>
      <c r="J9" s="637"/>
      <c r="K9" s="638"/>
      <c r="L9" s="638"/>
      <c r="M9" s="638"/>
      <c r="N9" s="639"/>
      <c r="O9" s="637"/>
      <c r="P9" s="638"/>
      <c r="Q9" s="638"/>
      <c r="R9" s="638"/>
      <c r="S9" s="639"/>
      <c r="T9" s="640"/>
      <c r="U9" s="638"/>
      <c r="V9" s="638"/>
      <c r="W9" s="638"/>
      <c r="X9" s="641"/>
      <c r="Y9" s="637"/>
      <c r="Z9" s="638"/>
      <c r="AA9" s="638"/>
      <c r="AB9" s="638"/>
      <c r="AC9" s="639"/>
      <c r="AD9" s="642">
        <f t="shared" si="1"/>
        <v>0</v>
      </c>
      <c r="AE9" s="643">
        <f t="shared" si="2"/>
        <v>0</v>
      </c>
      <c r="AF9" s="644">
        <f t="shared" si="3"/>
        <v>0</v>
      </c>
      <c r="AG9" s="642">
        <f t="shared" si="4"/>
        <v>0</v>
      </c>
      <c r="AH9" s="643">
        <f t="shared" si="5"/>
        <v>0</v>
      </c>
      <c r="AI9" s="645">
        <f t="shared" si="6"/>
        <v>0</v>
      </c>
      <c r="AJ9" s="644">
        <f t="shared" si="7"/>
        <v>0</v>
      </c>
      <c r="AK9" s="643">
        <f t="shared" si="8"/>
        <v>0</v>
      </c>
      <c r="AL9" s="645">
        <f t="shared" si="9"/>
        <v>0</v>
      </c>
      <c r="AM9" s="646">
        <f t="shared" si="10"/>
        <v>0</v>
      </c>
      <c r="AN9" s="647">
        <f t="shared" si="11"/>
        <v>0</v>
      </c>
      <c r="AO9" s="645">
        <f t="shared" si="12"/>
        <v>0</v>
      </c>
      <c r="AP9" s="647">
        <f t="shared" si="13"/>
        <v>0</v>
      </c>
      <c r="AQ9" s="647">
        <f t="shared" si="14"/>
        <v>0</v>
      </c>
      <c r="AR9" s="644">
        <f t="shared" si="15"/>
        <v>0</v>
      </c>
      <c r="AS9" s="648">
        <f t="shared" si="17"/>
        <v>0</v>
      </c>
      <c r="AT9" s="649">
        <f t="shared" si="18"/>
        <v>0</v>
      </c>
      <c r="AU9" s="649">
        <f t="shared" si="19"/>
        <v>0</v>
      </c>
      <c r="AV9" s="649">
        <f t="shared" si="20"/>
        <v>0</v>
      </c>
      <c r="AW9" s="650">
        <f t="shared" si="21"/>
        <v>0</v>
      </c>
      <c r="AX9" s="648"/>
      <c r="AY9" s="649"/>
      <c r="AZ9" s="649"/>
      <c r="BA9" s="649"/>
      <c r="BB9" s="651"/>
      <c r="BC9" s="652">
        <f t="shared" si="22"/>
        <v>0</v>
      </c>
      <c r="BD9" s="649">
        <f t="shared" si="23"/>
        <v>0</v>
      </c>
      <c r="BE9" s="649">
        <f t="shared" si="24"/>
        <v>0</v>
      </c>
      <c r="BF9" s="649">
        <f t="shared" si="25"/>
        <v>0</v>
      </c>
      <c r="BG9" s="651">
        <f t="shared" si="26"/>
        <v>0</v>
      </c>
      <c r="BH9" s="653">
        <f t="shared" si="16"/>
        <v>0</v>
      </c>
      <c r="BI9" s="654">
        <f t="shared" si="27"/>
        <v>0</v>
      </c>
      <c r="BJ9" s="655"/>
      <c r="BK9" s="655"/>
      <c r="BL9" s="656">
        <f t="shared" si="28"/>
        <v>0</v>
      </c>
      <c r="BM9" s="657">
        <v>4</v>
      </c>
    </row>
    <row r="10" spans="1:111" x14ac:dyDescent="0.35">
      <c r="A10" s="275"/>
      <c r="B10" s="97">
        <v>5</v>
      </c>
      <c r="C10" s="100" t="str">
        <f>VLOOKUP(B:B,'Start List Youth'!C:F,2,FALSE)</f>
        <v>AVXHI Lahela</v>
      </c>
      <c r="D10" s="127" t="str">
        <f>VLOOKUP(B:B,'Start List Youth'!C:F,4,FALSE)</f>
        <v>SVB</v>
      </c>
      <c r="E10" s="88">
        <v>500</v>
      </c>
      <c r="F10" s="89">
        <v>525</v>
      </c>
      <c r="G10" s="463">
        <v>550</v>
      </c>
      <c r="H10" s="463">
        <v>550</v>
      </c>
      <c r="I10" s="464">
        <v>525</v>
      </c>
      <c r="J10" s="465">
        <v>550</v>
      </c>
      <c r="K10" s="463">
        <v>550</v>
      </c>
      <c r="L10" s="463">
        <v>525</v>
      </c>
      <c r="M10" s="463">
        <v>600</v>
      </c>
      <c r="N10" s="464">
        <v>550</v>
      </c>
      <c r="O10" s="465">
        <v>525</v>
      </c>
      <c r="P10" s="463">
        <v>625</v>
      </c>
      <c r="Q10" s="463">
        <v>500</v>
      </c>
      <c r="R10" s="463">
        <v>575</v>
      </c>
      <c r="S10" s="464">
        <v>525</v>
      </c>
      <c r="T10" s="557">
        <v>500</v>
      </c>
      <c r="U10" s="463">
        <v>525</v>
      </c>
      <c r="V10" s="463">
        <v>550</v>
      </c>
      <c r="W10" s="463">
        <v>550</v>
      </c>
      <c r="X10" s="558">
        <v>550</v>
      </c>
      <c r="Y10" s="465">
        <v>525</v>
      </c>
      <c r="Z10" s="463">
        <v>550</v>
      </c>
      <c r="AA10" s="463">
        <v>475</v>
      </c>
      <c r="AB10" s="463">
        <v>575</v>
      </c>
      <c r="AC10" s="464">
        <v>650</v>
      </c>
      <c r="AD10" s="438">
        <f t="shared" si="1"/>
        <v>550</v>
      </c>
      <c r="AE10" s="439">
        <f t="shared" si="2"/>
        <v>500</v>
      </c>
      <c r="AF10" s="440">
        <f t="shared" si="3"/>
        <v>516.66666666666663</v>
      </c>
      <c r="AG10" s="438">
        <f t="shared" si="4"/>
        <v>625</v>
      </c>
      <c r="AH10" s="439">
        <f t="shared" si="5"/>
        <v>525</v>
      </c>
      <c r="AI10" s="441">
        <f t="shared" si="6"/>
        <v>541.66666666666663</v>
      </c>
      <c r="AJ10" s="440">
        <f t="shared" si="7"/>
        <v>550</v>
      </c>
      <c r="AK10" s="439">
        <f t="shared" si="8"/>
        <v>475</v>
      </c>
      <c r="AL10" s="441">
        <f t="shared" si="9"/>
        <v>525</v>
      </c>
      <c r="AM10" s="442">
        <f t="shared" si="10"/>
        <v>600</v>
      </c>
      <c r="AN10" s="443">
        <f t="shared" si="11"/>
        <v>550</v>
      </c>
      <c r="AO10" s="441">
        <f t="shared" si="12"/>
        <v>566.66666666666663</v>
      </c>
      <c r="AP10" s="443">
        <f t="shared" si="13"/>
        <v>650</v>
      </c>
      <c r="AQ10" s="443">
        <f t="shared" si="14"/>
        <v>525</v>
      </c>
      <c r="AR10" s="440">
        <f t="shared" si="15"/>
        <v>541.66666666666663</v>
      </c>
      <c r="AS10" s="444">
        <f>+AF10</f>
        <v>516.66666666666663</v>
      </c>
      <c r="AT10" s="445">
        <f>+AI10</f>
        <v>541.66666666666663</v>
      </c>
      <c r="AU10" s="445">
        <f>+AL10</f>
        <v>525</v>
      </c>
      <c r="AV10" s="445">
        <f>+AO10</f>
        <v>566.66666666666663</v>
      </c>
      <c r="AW10" s="502">
        <f>+AR10</f>
        <v>541.66666666666663</v>
      </c>
      <c r="AX10" s="444">
        <v>200</v>
      </c>
      <c r="AY10" s="445"/>
      <c r="AZ10" s="445"/>
      <c r="BA10" s="445"/>
      <c r="BB10" s="446"/>
      <c r="BC10" s="563">
        <f t="shared" si="22"/>
        <v>316.66666666666663</v>
      </c>
      <c r="BD10" s="445">
        <f t="shared" si="23"/>
        <v>541.66666666666663</v>
      </c>
      <c r="BE10" s="445">
        <f t="shared" si="24"/>
        <v>525</v>
      </c>
      <c r="BF10" s="445">
        <f t="shared" si="25"/>
        <v>566.66666666666663</v>
      </c>
      <c r="BG10" s="446">
        <f t="shared" si="26"/>
        <v>541.66666666666663</v>
      </c>
      <c r="BH10" s="504">
        <f t="shared" si="16"/>
        <v>498.33333333333331</v>
      </c>
      <c r="BI10" s="62">
        <f t="shared" si="27"/>
        <v>4.9833333333333334</v>
      </c>
      <c r="BJ10" s="623">
        <v>0.5</v>
      </c>
      <c r="BK10" s="623"/>
      <c r="BL10" s="333">
        <f t="shared" si="28"/>
        <v>4.4833333333333334</v>
      </c>
      <c r="BM10" s="60">
        <v>5</v>
      </c>
    </row>
    <row r="11" spans="1:111" x14ac:dyDescent="0.35">
      <c r="A11" s="275"/>
      <c r="B11" s="97">
        <v>6</v>
      </c>
      <c r="C11" s="100" t="str">
        <f>VLOOKUP(B:B,'Start List Youth'!C:F,2,FALSE)</f>
        <v>CASTELLINO Emma</v>
      </c>
      <c r="D11" s="127" t="str">
        <f>VLOOKUP(B:B,'Start List Youth'!C:F,4,FALSE)</f>
        <v>LUG</v>
      </c>
      <c r="E11" s="88">
        <v>600</v>
      </c>
      <c r="F11" s="89">
        <v>575</v>
      </c>
      <c r="G11" s="463">
        <v>550</v>
      </c>
      <c r="H11" s="463">
        <v>550</v>
      </c>
      <c r="I11" s="464">
        <v>575</v>
      </c>
      <c r="J11" s="465">
        <v>625</v>
      </c>
      <c r="K11" s="463">
        <v>575</v>
      </c>
      <c r="L11" s="463">
        <v>525</v>
      </c>
      <c r="M11" s="463">
        <v>575</v>
      </c>
      <c r="N11" s="464">
        <v>575</v>
      </c>
      <c r="O11" s="465">
        <v>650</v>
      </c>
      <c r="P11" s="463">
        <v>625</v>
      </c>
      <c r="Q11" s="463">
        <v>625</v>
      </c>
      <c r="R11" s="463">
        <v>600</v>
      </c>
      <c r="S11" s="464">
        <v>625</v>
      </c>
      <c r="T11" s="557">
        <v>675</v>
      </c>
      <c r="U11" s="463">
        <v>575</v>
      </c>
      <c r="V11" s="463">
        <v>525</v>
      </c>
      <c r="W11" s="463">
        <v>550</v>
      </c>
      <c r="X11" s="558">
        <v>575</v>
      </c>
      <c r="Y11" s="465">
        <v>650</v>
      </c>
      <c r="Z11" s="463">
        <v>600</v>
      </c>
      <c r="AA11" s="463">
        <v>625</v>
      </c>
      <c r="AB11" s="463">
        <v>625</v>
      </c>
      <c r="AC11" s="464">
        <v>650</v>
      </c>
      <c r="AD11" s="438">
        <f t="shared" si="1"/>
        <v>675</v>
      </c>
      <c r="AE11" s="439">
        <f t="shared" si="2"/>
        <v>600</v>
      </c>
      <c r="AF11" s="440">
        <f t="shared" si="3"/>
        <v>641.66666666666663</v>
      </c>
      <c r="AG11" s="438">
        <f t="shared" si="4"/>
        <v>625</v>
      </c>
      <c r="AH11" s="439">
        <f t="shared" si="5"/>
        <v>575</v>
      </c>
      <c r="AI11" s="441">
        <f t="shared" si="6"/>
        <v>583.33333333333337</v>
      </c>
      <c r="AJ11" s="440">
        <f t="shared" si="7"/>
        <v>625</v>
      </c>
      <c r="AK11" s="439">
        <f t="shared" si="8"/>
        <v>525</v>
      </c>
      <c r="AL11" s="441">
        <f t="shared" si="9"/>
        <v>566.66666666666663</v>
      </c>
      <c r="AM11" s="442">
        <f t="shared" si="10"/>
        <v>625</v>
      </c>
      <c r="AN11" s="443">
        <f t="shared" si="11"/>
        <v>550</v>
      </c>
      <c r="AO11" s="441">
        <f t="shared" si="12"/>
        <v>575</v>
      </c>
      <c r="AP11" s="443">
        <f t="shared" si="13"/>
        <v>650</v>
      </c>
      <c r="AQ11" s="443">
        <f t="shared" si="14"/>
        <v>575</v>
      </c>
      <c r="AR11" s="440">
        <f t="shared" si="15"/>
        <v>591.66666666666663</v>
      </c>
      <c r="AS11" s="444">
        <f t="shared" si="17"/>
        <v>641.66666666666663</v>
      </c>
      <c r="AT11" s="445">
        <f t="shared" si="18"/>
        <v>583.33333333333337</v>
      </c>
      <c r="AU11" s="445">
        <f t="shared" si="19"/>
        <v>566.66666666666663</v>
      </c>
      <c r="AV11" s="445">
        <f t="shared" si="20"/>
        <v>575</v>
      </c>
      <c r="AW11" s="502">
        <f t="shared" si="21"/>
        <v>591.66666666666663</v>
      </c>
      <c r="AX11" s="444"/>
      <c r="AY11" s="445"/>
      <c r="AZ11" s="445"/>
      <c r="BA11" s="445"/>
      <c r="BB11" s="446"/>
      <c r="BC11" s="563">
        <f t="shared" si="22"/>
        <v>641.66666666666663</v>
      </c>
      <c r="BD11" s="445">
        <f t="shared" si="23"/>
        <v>583.33333333333337</v>
      </c>
      <c r="BE11" s="445">
        <f t="shared" si="24"/>
        <v>566.66666666666663</v>
      </c>
      <c r="BF11" s="445">
        <f t="shared" si="25"/>
        <v>575</v>
      </c>
      <c r="BG11" s="446">
        <f t="shared" si="26"/>
        <v>591.66666666666663</v>
      </c>
      <c r="BH11" s="504">
        <f t="shared" si="16"/>
        <v>591.66666666666663</v>
      </c>
      <c r="BI11" s="62">
        <f t="shared" si="27"/>
        <v>5.9166666666666661</v>
      </c>
      <c r="BJ11" s="623">
        <v>0.5</v>
      </c>
      <c r="BK11" s="623"/>
      <c r="BL11" s="333">
        <f t="shared" si="28"/>
        <v>5.4166666666666661</v>
      </c>
      <c r="BM11" s="60">
        <v>6</v>
      </c>
    </row>
    <row r="12" spans="1:111" x14ac:dyDescent="0.35">
      <c r="A12" s="275"/>
      <c r="B12" s="97">
        <v>7</v>
      </c>
      <c r="C12" s="100" t="str">
        <f>VLOOKUP(B:B,'Start List Youth'!C:F,2,FALSE)</f>
        <v>DOBER Maria</v>
      </c>
      <c r="D12" s="127" t="str">
        <f>VLOOKUP(B:B,'Start List Youth'!C:F,4,FALSE)</f>
        <v>ASB</v>
      </c>
      <c r="E12" s="88">
        <v>575</v>
      </c>
      <c r="F12" s="89">
        <v>550</v>
      </c>
      <c r="G12" s="463">
        <v>500</v>
      </c>
      <c r="H12" s="463">
        <v>550</v>
      </c>
      <c r="I12" s="464">
        <v>525</v>
      </c>
      <c r="J12" s="465">
        <v>600</v>
      </c>
      <c r="K12" s="463">
        <v>575</v>
      </c>
      <c r="L12" s="463">
        <v>525</v>
      </c>
      <c r="M12" s="463">
        <v>600</v>
      </c>
      <c r="N12" s="464">
        <v>600</v>
      </c>
      <c r="O12" s="465">
        <v>550</v>
      </c>
      <c r="P12" s="463">
        <v>625</v>
      </c>
      <c r="Q12" s="463">
        <v>525</v>
      </c>
      <c r="R12" s="463">
        <v>600</v>
      </c>
      <c r="S12" s="464">
        <v>575</v>
      </c>
      <c r="T12" s="557">
        <v>550</v>
      </c>
      <c r="U12" s="463">
        <v>500</v>
      </c>
      <c r="V12" s="463">
        <v>475</v>
      </c>
      <c r="W12" s="463">
        <v>525</v>
      </c>
      <c r="X12" s="558">
        <v>525</v>
      </c>
      <c r="Y12" s="465">
        <v>575</v>
      </c>
      <c r="Z12" s="463">
        <v>550</v>
      </c>
      <c r="AA12" s="463">
        <v>450</v>
      </c>
      <c r="AB12" s="463">
        <v>600</v>
      </c>
      <c r="AC12" s="464">
        <v>575</v>
      </c>
      <c r="AD12" s="438">
        <f t="shared" si="1"/>
        <v>600</v>
      </c>
      <c r="AE12" s="439">
        <f t="shared" si="2"/>
        <v>550</v>
      </c>
      <c r="AF12" s="440">
        <f t="shared" si="3"/>
        <v>566.66666666666663</v>
      </c>
      <c r="AG12" s="438">
        <f t="shared" si="4"/>
        <v>625</v>
      </c>
      <c r="AH12" s="439">
        <f t="shared" si="5"/>
        <v>500</v>
      </c>
      <c r="AI12" s="441">
        <f t="shared" si="6"/>
        <v>558.33333333333337</v>
      </c>
      <c r="AJ12" s="440">
        <f t="shared" si="7"/>
        <v>525</v>
      </c>
      <c r="AK12" s="439">
        <f t="shared" si="8"/>
        <v>450</v>
      </c>
      <c r="AL12" s="441">
        <f t="shared" si="9"/>
        <v>500</v>
      </c>
      <c r="AM12" s="442">
        <f t="shared" si="10"/>
        <v>600</v>
      </c>
      <c r="AN12" s="443">
        <f t="shared" si="11"/>
        <v>525</v>
      </c>
      <c r="AO12" s="441">
        <f t="shared" si="12"/>
        <v>583.33333333333337</v>
      </c>
      <c r="AP12" s="443">
        <f t="shared" si="13"/>
        <v>600</v>
      </c>
      <c r="AQ12" s="443">
        <f t="shared" si="14"/>
        <v>525</v>
      </c>
      <c r="AR12" s="440">
        <f t="shared" si="15"/>
        <v>558.33333333333337</v>
      </c>
      <c r="AS12" s="444">
        <f t="shared" si="17"/>
        <v>566.66666666666663</v>
      </c>
      <c r="AT12" s="445">
        <f t="shared" si="18"/>
        <v>558.33333333333337</v>
      </c>
      <c r="AU12" s="445">
        <f t="shared" si="19"/>
        <v>500</v>
      </c>
      <c r="AV12" s="445">
        <f t="shared" si="20"/>
        <v>583.33333333333337</v>
      </c>
      <c r="AW12" s="502">
        <f t="shared" si="21"/>
        <v>558.33333333333337</v>
      </c>
      <c r="AX12" s="444"/>
      <c r="AY12" s="445"/>
      <c r="AZ12" s="445">
        <v>200</v>
      </c>
      <c r="BA12" s="445"/>
      <c r="BB12" s="446"/>
      <c r="BC12" s="563">
        <f t="shared" si="22"/>
        <v>566.66666666666663</v>
      </c>
      <c r="BD12" s="445">
        <f t="shared" si="23"/>
        <v>558.33333333333337</v>
      </c>
      <c r="BE12" s="445">
        <f t="shared" si="24"/>
        <v>300</v>
      </c>
      <c r="BF12" s="445">
        <f t="shared" si="25"/>
        <v>583.33333333333337</v>
      </c>
      <c r="BG12" s="446">
        <f t="shared" si="26"/>
        <v>558.33333333333337</v>
      </c>
      <c r="BH12" s="504">
        <f t="shared" si="16"/>
        <v>513.33333333333337</v>
      </c>
      <c r="BI12" s="62">
        <f t="shared" si="27"/>
        <v>5.1333333333333337</v>
      </c>
      <c r="BJ12" s="623"/>
      <c r="BK12" s="623"/>
      <c r="BL12" s="333">
        <f t="shared" si="28"/>
        <v>5.1333333333333337</v>
      </c>
      <c r="BM12" s="60">
        <v>7</v>
      </c>
    </row>
    <row r="13" spans="1:111" x14ac:dyDescent="0.35">
      <c r="A13" s="275"/>
      <c r="B13" s="97">
        <v>8</v>
      </c>
      <c r="C13" s="100" t="str">
        <f>VLOOKUP(B:B,'Start List Youth'!C:F,2,FALSE)</f>
        <v>MESKINI Iman</v>
      </c>
      <c r="D13" s="127" t="str">
        <f>VLOOKUP(B:B,'Start List Youth'!C:F,4,FALSE)</f>
        <v>LNZ</v>
      </c>
      <c r="E13" s="88">
        <v>550</v>
      </c>
      <c r="F13" s="89">
        <v>600</v>
      </c>
      <c r="G13" s="463">
        <v>550</v>
      </c>
      <c r="H13" s="463">
        <v>600</v>
      </c>
      <c r="I13" s="464">
        <v>550</v>
      </c>
      <c r="J13" s="465">
        <v>600</v>
      </c>
      <c r="K13" s="463">
        <v>600</v>
      </c>
      <c r="L13" s="463">
        <v>550</v>
      </c>
      <c r="M13" s="463">
        <v>650</v>
      </c>
      <c r="N13" s="464">
        <v>625</v>
      </c>
      <c r="O13" s="465">
        <v>650</v>
      </c>
      <c r="P13" s="463">
        <v>675</v>
      </c>
      <c r="Q13" s="463">
        <v>625</v>
      </c>
      <c r="R13" s="463">
        <v>650</v>
      </c>
      <c r="S13" s="464">
        <v>625</v>
      </c>
      <c r="T13" s="557">
        <v>625</v>
      </c>
      <c r="U13" s="463">
        <v>625</v>
      </c>
      <c r="V13" s="463">
        <v>625</v>
      </c>
      <c r="W13" s="463">
        <v>650</v>
      </c>
      <c r="X13" s="558">
        <v>675</v>
      </c>
      <c r="Y13" s="465">
        <v>675</v>
      </c>
      <c r="Z13" s="463">
        <v>650</v>
      </c>
      <c r="AA13" s="463">
        <v>600</v>
      </c>
      <c r="AB13" s="463">
        <v>650</v>
      </c>
      <c r="AC13" s="464">
        <v>650</v>
      </c>
      <c r="AD13" s="438">
        <f t="shared" si="1"/>
        <v>675</v>
      </c>
      <c r="AE13" s="439">
        <f t="shared" si="2"/>
        <v>550</v>
      </c>
      <c r="AF13" s="440">
        <f t="shared" si="3"/>
        <v>625</v>
      </c>
      <c r="AG13" s="438">
        <f t="shared" si="4"/>
        <v>675</v>
      </c>
      <c r="AH13" s="439">
        <f t="shared" si="5"/>
        <v>600</v>
      </c>
      <c r="AI13" s="441">
        <f t="shared" si="6"/>
        <v>625</v>
      </c>
      <c r="AJ13" s="440">
        <f t="shared" si="7"/>
        <v>625</v>
      </c>
      <c r="AK13" s="439">
        <f t="shared" si="8"/>
        <v>550</v>
      </c>
      <c r="AL13" s="441">
        <f t="shared" si="9"/>
        <v>591.66666666666663</v>
      </c>
      <c r="AM13" s="442">
        <f t="shared" si="10"/>
        <v>650</v>
      </c>
      <c r="AN13" s="443">
        <f t="shared" si="11"/>
        <v>600</v>
      </c>
      <c r="AO13" s="441">
        <f t="shared" si="12"/>
        <v>650</v>
      </c>
      <c r="AP13" s="443">
        <f t="shared" si="13"/>
        <v>675</v>
      </c>
      <c r="AQ13" s="443">
        <f t="shared" si="14"/>
        <v>550</v>
      </c>
      <c r="AR13" s="440">
        <f t="shared" si="15"/>
        <v>633.33333333333337</v>
      </c>
      <c r="AS13" s="444">
        <f t="shared" si="17"/>
        <v>625</v>
      </c>
      <c r="AT13" s="445">
        <f t="shared" si="18"/>
        <v>625</v>
      </c>
      <c r="AU13" s="445">
        <f t="shared" si="19"/>
        <v>591.66666666666663</v>
      </c>
      <c r="AV13" s="445">
        <f t="shared" si="20"/>
        <v>650</v>
      </c>
      <c r="AW13" s="502">
        <f t="shared" si="21"/>
        <v>633.33333333333337</v>
      </c>
      <c r="AX13" s="444"/>
      <c r="AY13" s="445"/>
      <c r="AZ13" s="445"/>
      <c r="BA13" s="445"/>
      <c r="BB13" s="446"/>
      <c r="BC13" s="563">
        <f t="shared" si="22"/>
        <v>625</v>
      </c>
      <c r="BD13" s="445">
        <f t="shared" si="23"/>
        <v>625</v>
      </c>
      <c r="BE13" s="445">
        <f t="shared" si="24"/>
        <v>591.66666666666663</v>
      </c>
      <c r="BF13" s="445">
        <f t="shared" si="25"/>
        <v>650</v>
      </c>
      <c r="BG13" s="446">
        <f t="shared" si="26"/>
        <v>633.33333333333337</v>
      </c>
      <c r="BH13" s="504">
        <f t="shared" si="16"/>
        <v>625</v>
      </c>
      <c r="BI13" s="62">
        <f t="shared" si="27"/>
        <v>6.25</v>
      </c>
      <c r="BJ13" s="623"/>
      <c r="BK13" s="623"/>
      <c r="BL13" s="333">
        <f t="shared" si="28"/>
        <v>6.25</v>
      </c>
      <c r="BM13" s="60">
        <v>8</v>
      </c>
    </row>
    <row r="14" spans="1:111" x14ac:dyDescent="0.35">
      <c r="A14" s="275"/>
      <c r="B14" s="97">
        <v>9</v>
      </c>
      <c r="C14" s="100" t="str">
        <f>VLOOKUP(B:B,'Start List Youth'!C:F,2,FALSE)</f>
        <v>WAEBER Alicia</v>
      </c>
      <c r="D14" s="127" t="str">
        <f>VLOOKUP(B:B,'Start List Youth'!C:F,4,FALSE)</f>
        <v>ASB</v>
      </c>
      <c r="E14" s="88">
        <v>500</v>
      </c>
      <c r="F14" s="89">
        <v>575</v>
      </c>
      <c r="G14" s="463">
        <v>575</v>
      </c>
      <c r="H14" s="463">
        <v>625</v>
      </c>
      <c r="I14" s="464">
        <v>575</v>
      </c>
      <c r="J14" s="465">
        <v>500</v>
      </c>
      <c r="K14" s="463">
        <v>650</v>
      </c>
      <c r="L14" s="463">
        <v>600</v>
      </c>
      <c r="M14" s="463">
        <v>600</v>
      </c>
      <c r="N14" s="464">
        <v>600</v>
      </c>
      <c r="O14" s="465">
        <v>575</v>
      </c>
      <c r="P14" s="463">
        <v>650</v>
      </c>
      <c r="Q14" s="463">
        <v>525</v>
      </c>
      <c r="R14" s="463">
        <v>625</v>
      </c>
      <c r="S14" s="464">
        <v>575</v>
      </c>
      <c r="T14" s="557">
        <v>550</v>
      </c>
      <c r="U14" s="463">
        <v>575</v>
      </c>
      <c r="V14" s="463">
        <v>550</v>
      </c>
      <c r="W14" s="463">
        <v>575</v>
      </c>
      <c r="X14" s="558">
        <v>525</v>
      </c>
      <c r="Y14" s="465">
        <v>575</v>
      </c>
      <c r="Z14" s="463">
        <v>550</v>
      </c>
      <c r="AA14" s="463">
        <v>625</v>
      </c>
      <c r="AB14" s="463">
        <v>675</v>
      </c>
      <c r="AC14" s="464">
        <v>625</v>
      </c>
      <c r="AD14" s="438">
        <f t="shared" si="1"/>
        <v>575</v>
      </c>
      <c r="AE14" s="439">
        <f t="shared" si="2"/>
        <v>500</v>
      </c>
      <c r="AF14" s="440">
        <f t="shared" si="3"/>
        <v>541.66666666666663</v>
      </c>
      <c r="AG14" s="438">
        <f t="shared" si="4"/>
        <v>650</v>
      </c>
      <c r="AH14" s="439">
        <f t="shared" si="5"/>
        <v>550</v>
      </c>
      <c r="AI14" s="441">
        <f t="shared" si="6"/>
        <v>600</v>
      </c>
      <c r="AJ14" s="440">
        <f t="shared" si="7"/>
        <v>625</v>
      </c>
      <c r="AK14" s="439">
        <f t="shared" si="8"/>
        <v>525</v>
      </c>
      <c r="AL14" s="441">
        <f t="shared" si="9"/>
        <v>575</v>
      </c>
      <c r="AM14" s="442">
        <f t="shared" si="10"/>
        <v>675</v>
      </c>
      <c r="AN14" s="443">
        <f t="shared" si="11"/>
        <v>575</v>
      </c>
      <c r="AO14" s="441">
        <f t="shared" si="12"/>
        <v>616.66666666666663</v>
      </c>
      <c r="AP14" s="443">
        <f t="shared" si="13"/>
        <v>625</v>
      </c>
      <c r="AQ14" s="443">
        <f t="shared" si="14"/>
        <v>525</v>
      </c>
      <c r="AR14" s="440">
        <f t="shared" si="15"/>
        <v>583.33333333333337</v>
      </c>
      <c r="AS14" s="444">
        <f t="shared" si="17"/>
        <v>541.66666666666663</v>
      </c>
      <c r="AT14" s="445">
        <f t="shared" si="18"/>
        <v>600</v>
      </c>
      <c r="AU14" s="445">
        <f t="shared" si="19"/>
        <v>575</v>
      </c>
      <c r="AV14" s="445">
        <f t="shared" si="20"/>
        <v>616.66666666666663</v>
      </c>
      <c r="AW14" s="502">
        <f t="shared" si="21"/>
        <v>583.33333333333337</v>
      </c>
      <c r="AX14" s="444"/>
      <c r="AY14" s="445"/>
      <c r="AZ14" s="445"/>
      <c r="BA14" s="445"/>
      <c r="BB14" s="446"/>
      <c r="BC14" s="563">
        <f t="shared" si="22"/>
        <v>541.66666666666663</v>
      </c>
      <c r="BD14" s="445">
        <f t="shared" si="23"/>
        <v>600</v>
      </c>
      <c r="BE14" s="445">
        <f t="shared" si="24"/>
        <v>575</v>
      </c>
      <c r="BF14" s="445">
        <f t="shared" si="25"/>
        <v>616.66666666666663</v>
      </c>
      <c r="BG14" s="446">
        <f t="shared" si="26"/>
        <v>583.33333333333337</v>
      </c>
      <c r="BH14" s="504">
        <f t="shared" si="16"/>
        <v>583.33333333333326</v>
      </c>
      <c r="BI14" s="62">
        <f t="shared" si="27"/>
        <v>5.8333333333333321</v>
      </c>
      <c r="BJ14" s="623">
        <v>0.5</v>
      </c>
      <c r="BK14" s="623"/>
      <c r="BL14" s="333">
        <f t="shared" si="28"/>
        <v>5.3333333333333321</v>
      </c>
      <c r="BM14" s="60">
        <v>9</v>
      </c>
    </row>
    <row r="15" spans="1:111" x14ac:dyDescent="0.35">
      <c r="A15" s="275"/>
      <c r="B15" s="97">
        <v>10</v>
      </c>
      <c r="C15" s="100" t="str">
        <f>VLOOKUP(B:B,'Start List Youth'!C:F,2,FALSE)</f>
        <v>BLATTER Phoebe Matilda</v>
      </c>
      <c r="D15" s="127" t="str">
        <f>VLOOKUP(B:B,'Start List Youth'!C:F,4,FALSE)</f>
        <v>SVB</v>
      </c>
      <c r="E15" s="88">
        <v>575</v>
      </c>
      <c r="F15" s="89">
        <v>550</v>
      </c>
      <c r="G15" s="463">
        <v>500</v>
      </c>
      <c r="H15" s="463">
        <v>550</v>
      </c>
      <c r="I15" s="464">
        <v>575</v>
      </c>
      <c r="J15" s="465">
        <v>625</v>
      </c>
      <c r="K15" s="463">
        <v>575</v>
      </c>
      <c r="L15" s="463">
        <v>525</v>
      </c>
      <c r="M15" s="463">
        <v>550</v>
      </c>
      <c r="N15" s="464">
        <v>450</v>
      </c>
      <c r="O15" s="465">
        <v>600</v>
      </c>
      <c r="P15" s="463">
        <v>600</v>
      </c>
      <c r="Q15" s="463">
        <v>525</v>
      </c>
      <c r="R15" s="463">
        <v>575</v>
      </c>
      <c r="S15" s="464">
        <v>475</v>
      </c>
      <c r="T15" s="557">
        <v>600</v>
      </c>
      <c r="U15" s="463">
        <v>550</v>
      </c>
      <c r="V15" s="463">
        <v>500</v>
      </c>
      <c r="W15" s="463">
        <v>550</v>
      </c>
      <c r="X15" s="558">
        <v>500</v>
      </c>
      <c r="Y15" s="465">
        <v>600</v>
      </c>
      <c r="Z15" s="463">
        <v>600</v>
      </c>
      <c r="AA15" s="463">
        <v>475</v>
      </c>
      <c r="AB15" s="463">
        <v>625</v>
      </c>
      <c r="AC15" s="464">
        <v>500</v>
      </c>
      <c r="AD15" s="438">
        <f t="shared" si="1"/>
        <v>625</v>
      </c>
      <c r="AE15" s="439">
        <f t="shared" si="2"/>
        <v>575</v>
      </c>
      <c r="AF15" s="440">
        <f t="shared" si="3"/>
        <v>600</v>
      </c>
      <c r="AG15" s="438">
        <f t="shared" si="4"/>
        <v>600</v>
      </c>
      <c r="AH15" s="439">
        <f t="shared" si="5"/>
        <v>550</v>
      </c>
      <c r="AI15" s="441">
        <f t="shared" si="6"/>
        <v>575</v>
      </c>
      <c r="AJ15" s="440">
        <f t="shared" si="7"/>
        <v>525</v>
      </c>
      <c r="AK15" s="439">
        <f t="shared" si="8"/>
        <v>475</v>
      </c>
      <c r="AL15" s="441">
        <f t="shared" si="9"/>
        <v>508.33333333333331</v>
      </c>
      <c r="AM15" s="442">
        <f t="shared" si="10"/>
        <v>625</v>
      </c>
      <c r="AN15" s="443">
        <f t="shared" si="11"/>
        <v>550</v>
      </c>
      <c r="AO15" s="441">
        <f t="shared" si="12"/>
        <v>558.33333333333337</v>
      </c>
      <c r="AP15" s="443">
        <f t="shared" si="13"/>
        <v>575</v>
      </c>
      <c r="AQ15" s="443">
        <f t="shared" si="14"/>
        <v>450</v>
      </c>
      <c r="AR15" s="440">
        <f t="shared" si="15"/>
        <v>491.66666666666669</v>
      </c>
      <c r="AS15" s="444">
        <f t="shared" si="17"/>
        <v>600</v>
      </c>
      <c r="AT15" s="445">
        <f t="shared" si="18"/>
        <v>575</v>
      </c>
      <c r="AU15" s="445">
        <f t="shared" si="19"/>
        <v>508.33333333333331</v>
      </c>
      <c r="AV15" s="445">
        <f t="shared" si="20"/>
        <v>558.33333333333337</v>
      </c>
      <c r="AW15" s="502">
        <f t="shared" si="21"/>
        <v>491.66666666666669</v>
      </c>
      <c r="AX15" s="444">
        <v>200</v>
      </c>
      <c r="AY15" s="445"/>
      <c r="AZ15" s="445"/>
      <c r="BA15" s="445"/>
      <c r="BB15" s="446"/>
      <c r="BC15" s="563">
        <f t="shared" si="22"/>
        <v>400</v>
      </c>
      <c r="BD15" s="445">
        <f t="shared" si="23"/>
        <v>575</v>
      </c>
      <c r="BE15" s="445">
        <f t="shared" si="24"/>
        <v>508.33333333333331</v>
      </c>
      <c r="BF15" s="445">
        <f t="shared" si="25"/>
        <v>558.33333333333337</v>
      </c>
      <c r="BG15" s="446">
        <f t="shared" si="26"/>
        <v>491.66666666666669</v>
      </c>
      <c r="BH15" s="504">
        <f t="shared" si="16"/>
        <v>506.66666666666663</v>
      </c>
      <c r="BI15" s="62">
        <f t="shared" si="27"/>
        <v>5.0666666666666664</v>
      </c>
      <c r="BJ15" s="623"/>
      <c r="BK15" s="623">
        <v>0.5</v>
      </c>
      <c r="BL15" s="333">
        <f t="shared" si="28"/>
        <v>4.5666666666666664</v>
      </c>
      <c r="BM15" s="60">
        <v>10</v>
      </c>
    </row>
    <row r="16" spans="1:111" x14ac:dyDescent="0.35">
      <c r="A16" s="275"/>
      <c r="B16" s="97">
        <v>11</v>
      </c>
      <c r="C16" s="100" t="str">
        <f>VLOOKUP(B:B,'Start List Youth'!C:F,2,FALSE)</f>
        <v>GERMANIER Marion</v>
      </c>
      <c r="D16" s="127" t="str">
        <f>VLOOKUP(B:B,'Start List Youth'!C:F,4,FALSE)</f>
        <v>CNM</v>
      </c>
      <c r="E16" s="88">
        <v>500</v>
      </c>
      <c r="F16" s="89">
        <v>500</v>
      </c>
      <c r="G16" s="463">
        <v>500</v>
      </c>
      <c r="H16" s="463">
        <v>550</v>
      </c>
      <c r="I16" s="464">
        <v>550</v>
      </c>
      <c r="J16" s="465">
        <v>575</v>
      </c>
      <c r="K16" s="463">
        <v>600</v>
      </c>
      <c r="L16" s="463">
        <v>550</v>
      </c>
      <c r="M16" s="463">
        <v>575</v>
      </c>
      <c r="N16" s="464">
        <v>550</v>
      </c>
      <c r="O16" s="465">
        <v>575</v>
      </c>
      <c r="P16" s="463">
        <v>600</v>
      </c>
      <c r="Q16" s="463">
        <v>550</v>
      </c>
      <c r="R16" s="463">
        <v>600</v>
      </c>
      <c r="S16" s="464">
        <v>525</v>
      </c>
      <c r="T16" s="557">
        <v>525</v>
      </c>
      <c r="U16" s="463">
        <v>550</v>
      </c>
      <c r="V16" s="463">
        <v>525</v>
      </c>
      <c r="W16" s="463">
        <v>550</v>
      </c>
      <c r="X16" s="558">
        <v>525</v>
      </c>
      <c r="Y16" s="465">
        <v>600</v>
      </c>
      <c r="Z16" s="463">
        <v>575</v>
      </c>
      <c r="AA16" s="463">
        <v>500</v>
      </c>
      <c r="AB16" s="463">
        <v>600</v>
      </c>
      <c r="AC16" s="464">
        <v>600</v>
      </c>
      <c r="AD16" s="438">
        <f t="shared" si="1"/>
        <v>600</v>
      </c>
      <c r="AE16" s="439">
        <f t="shared" si="2"/>
        <v>500</v>
      </c>
      <c r="AF16" s="440">
        <f t="shared" si="3"/>
        <v>558.33333333333337</v>
      </c>
      <c r="AG16" s="438">
        <f t="shared" si="4"/>
        <v>600</v>
      </c>
      <c r="AH16" s="439">
        <f t="shared" si="5"/>
        <v>500</v>
      </c>
      <c r="AI16" s="441">
        <f t="shared" si="6"/>
        <v>575</v>
      </c>
      <c r="AJ16" s="440">
        <f t="shared" si="7"/>
        <v>550</v>
      </c>
      <c r="AK16" s="439">
        <f t="shared" si="8"/>
        <v>500</v>
      </c>
      <c r="AL16" s="441">
        <f t="shared" si="9"/>
        <v>525</v>
      </c>
      <c r="AM16" s="442">
        <f t="shared" si="10"/>
        <v>600</v>
      </c>
      <c r="AN16" s="443">
        <f t="shared" si="11"/>
        <v>550</v>
      </c>
      <c r="AO16" s="441">
        <f t="shared" si="12"/>
        <v>575</v>
      </c>
      <c r="AP16" s="443">
        <f t="shared" si="13"/>
        <v>600</v>
      </c>
      <c r="AQ16" s="443">
        <f t="shared" si="14"/>
        <v>525</v>
      </c>
      <c r="AR16" s="440">
        <f t="shared" si="15"/>
        <v>541.66666666666663</v>
      </c>
      <c r="AS16" s="444">
        <f t="shared" si="17"/>
        <v>558.33333333333337</v>
      </c>
      <c r="AT16" s="445">
        <f t="shared" si="18"/>
        <v>575</v>
      </c>
      <c r="AU16" s="445">
        <f t="shared" si="19"/>
        <v>525</v>
      </c>
      <c r="AV16" s="445">
        <f t="shared" si="20"/>
        <v>575</v>
      </c>
      <c r="AW16" s="502">
        <f t="shared" si="21"/>
        <v>541.66666666666663</v>
      </c>
      <c r="AX16" s="444"/>
      <c r="AY16" s="445"/>
      <c r="AZ16" s="445"/>
      <c r="BA16" s="445"/>
      <c r="BB16" s="446"/>
      <c r="BC16" s="563">
        <f t="shared" si="22"/>
        <v>558.33333333333337</v>
      </c>
      <c r="BD16" s="445">
        <f t="shared" si="23"/>
        <v>575</v>
      </c>
      <c r="BE16" s="445">
        <f t="shared" si="24"/>
        <v>525</v>
      </c>
      <c r="BF16" s="445">
        <f t="shared" si="25"/>
        <v>575</v>
      </c>
      <c r="BG16" s="446">
        <f t="shared" si="26"/>
        <v>541.66666666666663</v>
      </c>
      <c r="BH16" s="504">
        <f t="shared" si="16"/>
        <v>555</v>
      </c>
      <c r="BI16" s="62">
        <f t="shared" si="27"/>
        <v>5.55</v>
      </c>
      <c r="BJ16" s="623">
        <v>0.5</v>
      </c>
      <c r="BK16" s="623"/>
      <c r="BL16" s="333">
        <f t="shared" si="28"/>
        <v>5.05</v>
      </c>
      <c r="BM16" s="60">
        <v>11</v>
      </c>
    </row>
    <row r="17" spans="1:65" x14ac:dyDescent="0.35">
      <c r="A17" s="275"/>
      <c r="B17" s="97">
        <v>12</v>
      </c>
      <c r="C17" s="100" t="str">
        <f>VLOOKUP(B:B,'Start List Youth'!C:F,2,FALSE)</f>
        <v>LECLERC Anastasia</v>
      </c>
      <c r="D17" s="127" t="str">
        <f>VLOOKUP(B:B,'Start List Youth'!C:F,4,FALSE)</f>
        <v>GN1885</v>
      </c>
      <c r="E17" s="88">
        <v>500</v>
      </c>
      <c r="F17" s="89">
        <v>450</v>
      </c>
      <c r="G17" s="463">
        <v>450</v>
      </c>
      <c r="H17" s="463">
        <v>525</v>
      </c>
      <c r="I17" s="464">
        <v>475</v>
      </c>
      <c r="J17" s="465">
        <v>600</v>
      </c>
      <c r="K17" s="463">
        <v>650</v>
      </c>
      <c r="L17" s="463">
        <v>475</v>
      </c>
      <c r="M17" s="463">
        <v>550</v>
      </c>
      <c r="N17" s="464">
        <v>525</v>
      </c>
      <c r="O17" s="465">
        <v>550</v>
      </c>
      <c r="P17" s="463">
        <v>625</v>
      </c>
      <c r="Q17" s="463">
        <v>500</v>
      </c>
      <c r="R17" s="463">
        <v>550</v>
      </c>
      <c r="S17" s="464">
        <v>550</v>
      </c>
      <c r="T17" s="557">
        <v>525</v>
      </c>
      <c r="U17" s="463">
        <v>525</v>
      </c>
      <c r="V17" s="463">
        <v>525</v>
      </c>
      <c r="W17" s="463">
        <v>550</v>
      </c>
      <c r="X17" s="558">
        <v>525</v>
      </c>
      <c r="Y17" s="465">
        <v>525</v>
      </c>
      <c r="Z17" s="463">
        <v>550</v>
      </c>
      <c r="AA17" s="463">
        <v>400</v>
      </c>
      <c r="AB17" s="463">
        <v>525</v>
      </c>
      <c r="AC17" s="464">
        <v>450</v>
      </c>
      <c r="AD17" s="438">
        <f t="shared" si="1"/>
        <v>600</v>
      </c>
      <c r="AE17" s="439">
        <f t="shared" si="2"/>
        <v>500</v>
      </c>
      <c r="AF17" s="440">
        <f t="shared" si="3"/>
        <v>533.33333333333337</v>
      </c>
      <c r="AG17" s="438">
        <f t="shared" si="4"/>
        <v>650</v>
      </c>
      <c r="AH17" s="439">
        <f t="shared" si="5"/>
        <v>450</v>
      </c>
      <c r="AI17" s="441">
        <f t="shared" si="6"/>
        <v>566.66666666666663</v>
      </c>
      <c r="AJ17" s="440">
        <f t="shared" si="7"/>
        <v>525</v>
      </c>
      <c r="AK17" s="439">
        <f t="shared" si="8"/>
        <v>400</v>
      </c>
      <c r="AL17" s="441">
        <f t="shared" si="9"/>
        <v>475</v>
      </c>
      <c r="AM17" s="442">
        <f t="shared" si="10"/>
        <v>550</v>
      </c>
      <c r="AN17" s="443">
        <f t="shared" si="11"/>
        <v>525</v>
      </c>
      <c r="AO17" s="441">
        <f t="shared" si="12"/>
        <v>541.66666666666663</v>
      </c>
      <c r="AP17" s="443">
        <f t="shared" si="13"/>
        <v>550</v>
      </c>
      <c r="AQ17" s="443">
        <f t="shared" si="14"/>
        <v>450</v>
      </c>
      <c r="AR17" s="440">
        <f t="shared" si="15"/>
        <v>508.33333333333331</v>
      </c>
      <c r="AS17" s="444">
        <f t="shared" si="17"/>
        <v>533.33333333333337</v>
      </c>
      <c r="AT17" s="445">
        <f t="shared" si="18"/>
        <v>566.66666666666663</v>
      </c>
      <c r="AU17" s="445">
        <f t="shared" si="19"/>
        <v>475</v>
      </c>
      <c r="AV17" s="445">
        <f t="shared" si="20"/>
        <v>541.66666666666663</v>
      </c>
      <c r="AW17" s="502">
        <f t="shared" si="21"/>
        <v>508.33333333333331</v>
      </c>
      <c r="AX17" s="444"/>
      <c r="AY17" s="445">
        <v>200</v>
      </c>
      <c r="AZ17" s="445">
        <v>200</v>
      </c>
      <c r="BA17" s="445"/>
      <c r="BB17" s="446"/>
      <c r="BC17" s="563">
        <f t="shared" si="22"/>
        <v>533.33333333333337</v>
      </c>
      <c r="BD17" s="445">
        <f t="shared" si="23"/>
        <v>366.66666666666663</v>
      </c>
      <c r="BE17" s="445">
        <f t="shared" si="24"/>
        <v>275</v>
      </c>
      <c r="BF17" s="445">
        <f t="shared" si="25"/>
        <v>541.66666666666663</v>
      </c>
      <c r="BG17" s="446">
        <f t="shared" si="26"/>
        <v>508.33333333333331</v>
      </c>
      <c r="BH17" s="504">
        <f t="shared" si="16"/>
        <v>445</v>
      </c>
      <c r="BI17" s="62">
        <f t="shared" si="27"/>
        <v>4.45</v>
      </c>
      <c r="BJ17" s="623"/>
      <c r="BK17" s="623"/>
      <c r="BL17" s="333">
        <f t="shared" si="28"/>
        <v>4.45</v>
      </c>
      <c r="BM17" s="60">
        <v>12</v>
      </c>
    </row>
    <row r="18" spans="1:65" x14ac:dyDescent="0.35">
      <c r="A18" s="658" t="s">
        <v>297</v>
      </c>
      <c r="B18" s="636">
        <v>13</v>
      </c>
      <c r="C18" s="627" t="str">
        <f>VLOOKUP(B:B,'Start List Youth'!C:F,2,FALSE)</f>
        <v>VONLANTHEN Julie</v>
      </c>
      <c r="D18" s="628" t="str">
        <f>VLOOKUP(B:B,'Start List Youth'!C:F,4,FALSE)</f>
        <v>ASB</v>
      </c>
      <c r="E18" s="637"/>
      <c r="F18" s="638"/>
      <c r="G18" s="638"/>
      <c r="H18" s="638"/>
      <c r="I18" s="639"/>
      <c r="J18" s="637"/>
      <c r="K18" s="638"/>
      <c r="L18" s="638"/>
      <c r="M18" s="638"/>
      <c r="N18" s="639"/>
      <c r="O18" s="637"/>
      <c r="P18" s="638"/>
      <c r="Q18" s="638"/>
      <c r="R18" s="638"/>
      <c r="S18" s="639"/>
      <c r="T18" s="640"/>
      <c r="U18" s="638"/>
      <c r="V18" s="638"/>
      <c r="W18" s="638"/>
      <c r="X18" s="641"/>
      <c r="Y18" s="637"/>
      <c r="Z18" s="638"/>
      <c r="AA18" s="638"/>
      <c r="AB18" s="638"/>
      <c r="AC18" s="639"/>
      <c r="AD18" s="642">
        <f t="shared" si="1"/>
        <v>0</v>
      </c>
      <c r="AE18" s="643">
        <f t="shared" si="2"/>
        <v>0</v>
      </c>
      <c r="AF18" s="644">
        <f t="shared" si="3"/>
        <v>0</v>
      </c>
      <c r="AG18" s="642">
        <f t="shared" si="4"/>
        <v>0</v>
      </c>
      <c r="AH18" s="643">
        <f t="shared" si="5"/>
        <v>0</v>
      </c>
      <c r="AI18" s="645">
        <f t="shared" si="6"/>
        <v>0</v>
      </c>
      <c r="AJ18" s="644">
        <f t="shared" si="7"/>
        <v>0</v>
      </c>
      <c r="AK18" s="643">
        <f t="shared" si="8"/>
        <v>0</v>
      </c>
      <c r="AL18" s="645">
        <f t="shared" si="9"/>
        <v>0</v>
      </c>
      <c r="AM18" s="646">
        <f t="shared" si="10"/>
        <v>0</v>
      </c>
      <c r="AN18" s="647">
        <f t="shared" si="11"/>
        <v>0</v>
      </c>
      <c r="AO18" s="645">
        <f t="shared" si="12"/>
        <v>0</v>
      </c>
      <c r="AP18" s="647">
        <f t="shared" si="13"/>
        <v>0</v>
      </c>
      <c r="AQ18" s="647">
        <f t="shared" si="14"/>
        <v>0</v>
      </c>
      <c r="AR18" s="644">
        <f t="shared" si="15"/>
        <v>0</v>
      </c>
      <c r="AS18" s="648">
        <f t="shared" si="17"/>
        <v>0</v>
      </c>
      <c r="AT18" s="649">
        <f t="shared" si="18"/>
        <v>0</v>
      </c>
      <c r="AU18" s="649">
        <f t="shared" si="19"/>
        <v>0</v>
      </c>
      <c r="AV18" s="649">
        <f t="shared" si="20"/>
        <v>0</v>
      </c>
      <c r="AW18" s="650">
        <f t="shared" si="21"/>
        <v>0</v>
      </c>
      <c r="AX18" s="648"/>
      <c r="AY18" s="649"/>
      <c r="AZ18" s="649"/>
      <c r="BA18" s="649"/>
      <c r="BB18" s="651"/>
      <c r="BC18" s="652">
        <f t="shared" si="22"/>
        <v>0</v>
      </c>
      <c r="BD18" s="649">
        <f t="shared" si="23"/>
        <v>0</v>
      </c>
      <c r="BE18" s="649">
        <f t="shared" si="24"/>
        <v>0</v>
      </c>
      <c r="BF18" s="649">
        <f t="shared" si="25"/>
        <v>0</v>
      </c>
      <c r="BG18" s="651">
        <f t="shared" si="26"/>
        <v>0</v>
      </c>
      <c r="BH18" s="653">
        <f t="shared" si="16"/>
        <v>0</v>
      </c>
      <c r="BI18" s="654">
        <f t="shared" si="27"/>
        <v>0</v>
      </c>
      <c r="BJ18" s="655"/>
      <c r="BK18" s="655"/>
      <c r="BL18" s="656">
        <f t="shared" si="28"/>
        <v>0</v>
      </c>
      <c r="BM18" s="626">
        <v>13</v>
      </c>
    </row>
    <row r="19" spans="1:65" x14ac:dyDescent="0.35">
      <c r="A19" s="275"/>
      <c r="B19" s="97">
        <v>14</v>
      </c>
      <c r="C19" s="100" t="str">
        <f>VLOOKUP(B:B,'Start List Youth'!C:F,2,FALSE)</f>
        <v>ROBERT-NICOUD Alice</v>
      </c>
      <c r="D19" s="127" t="str">
        <f>VLOOKUP(B:B,'Start List Youth'!C:F,4,FALSE)</f>
        <v>MN</v>
      </c>
      <c r="E19" s="88">
        <v>650</v>
      </c>
      <c r="F19" s="89">
        <v>650</v>
      </c>
      <c r="G19" s="463">
        <v>600</v>
      </c>
      <c r="H19" s="463">
        <v>650</v>
      </c>
      <c r="I19" s="464">
        <v>500</v>
      </c>
      <c r="J19" s="465">
        <v>700</v>
      </c>
      <c r="K19" s="463">
        <v>725</v>
      </c>
      <c r="L19" s="463">
        <v>650</v>
      </c>
      <c r="M19" s="463">
        <v>650</v>
      </c>
      <c r="N19" s="464">
        <v>600</v>
      </c>
      <c r="O19" s="465">
        <v>675</v>
      </c>
      <c r="P19" s="463">
        <v>700</v>
      </c>
      <c r="Q19" s="463">
        <v>675</v>
      </c>
      <c r="R19" s="463">
        <v>675</v>
      </c>
      <c r="S19" s="464">
        <v>625</v>
      </c>
      <c r="T19" s="557">
        <v>700</v>
      </c>
      <c r="U19" s="463">
        <v>700</v>
      </c>
      <c r="V19" s="463">
        <v>625</v>
      </c>
      <c r="W19" s="463">
        <v>650</v>
      </c>
      <c r="X19" s="558">
        <v>600</v>
      </c>
      <c r="Y19" s="465">
        <v>650</v>
      </c>
      <c r="Z19" s="463">
        <v>675</v>
      </c>
      <c r="AA19" s="463">
        <v>625</v>
      </c>
      <c r="AB19" s="463">
        <v>675</v>
      </c>
      <c r="AC19" s="464">
        <v>625</v>
      </c>
      <c r="AD19" s="438">
        <f t="shared" si="1"/>
        <v>700</v>
      </c>
      <c r="AE19" s="439">
        <f t="shared" si="2"/>
        <v>650</v>
      </c>
      <c r="AF19" s="440">
        <f t="shared" si="3"/>
        <v>675</v>
      </c>
      <c r="AG19" s="438">
        <f t="shared" si="4"/>
        <v>725</v>
      </c>
      <c r="AH19" s="439">
        <f t="shared" si="5"/>
        <v>650</v>
      </c>
      <c r="AI19" s="441">
        <f t="shared" si="6"/>
        <v>691.66666666666663</v>
      </c>
      <c r="AJ19" s="440">
        <f t="shared" si="7"/>
        <v>675</v>
      </c>
      <c r="AK19" s="439">
        <f t="shared" si="8"/>
        <v>600</v>
      </c>
      <c r="AL19" s="441">
        <f t="shared" si="9"/>
        <v>633.33333333333337</v>
      </c>
      <c r="AM19" s="442">
        <f t="shared" si="10"/>
        <v>675</v>
      </c>
      <c r="AN19" s="443">
        <f t="shared" si="11"/>
        <v>650</v>
      </c>
      <c r="AO19" s="441">
        <f t="shared" si="12"/>
        <v>658.33333333333337</v>
      </c>
      <c r="AP19" s="443">
        <f t="shared" si="13"/>
        <v>625</v>
      </c>
      <c r="AQ19" s="443">
        <f t="shared" si="14"/>
        <v>500</v>
      </c>
      <c r="AR19" s="440">
        <f t="shared" si="15"/>
        <v>608.33333333333337</v>
      </c>
      <c r="AS19" s="444">
        <f t="shared" si="17"/>
        <v>675</v>
      </c>
      <c r="AT19" s="445">
        <f t="shared" si="18"/>
        <v>691.66666666666663</v>
      </c>
      <c r="AU19" s="445">
        <f t="shared" si="19"/>
        <v>633.33333333333337</v>
      </c>
      <c r="AV19" s="445">
        <f t="shared" si="20"/>
        <v>658.33333333333337</v>
      </c>
      <c r="AW19" s="502">
        <f t="shared" si="21"/>
        <v>608.33333333333337</v>
      </c>
      <c r="AX19" s="444"/>
      <c r="AY19" s="445"/>
      <c r="AZ19" s="445"/>
      <c r="BA19" s="445"/>
      <c r="BB19" s="446"/>
      <c r="BC19" s="563">
        <f t="shared" si="22"/>
        <v>675</v>
      </c>
      <c r="BD19" s="445">
        <f t="shared" si="23"/>
        <v>691.66666666666663</v>
      </c>
      <c r="BE19" s="445">
        <f t="shared" si="24"/>
        <v>633.33333333333337</v>
      </c>
      <c r="BF19" s="445">
        <f t="shared" si="25"/>
        <v>658.33333333333337</v>
      </c>
      <c r="BG19" s="446">
        <f t="shared" si="26"/>
        <v>608.33333333333337</v>
      </c>
      <c r="BH19" s="504">
        <f t="shared" si="16"/>
        <v>653.33333333333337</v>
      </c>
      <c r="BI19" s="62">
        <f t="shared" si="27"/>
        <v>6.5333333333333341</v>
      </c>
      <c r="BJ19" s="623"/>
      <c r="BK19" s="623"/>
      <c r="BL19" s="333">
        <f t="shared" si="28"/>
        <v>6.5333333333333341</v>
      </c>
      <c r="BM19" s="60">
        <v>14</v>
      </c>
    </row>
    <row r="20" spans="1:65" x14ac:dyDescent="0.35">
      <c r="A20" s="275"/>
      <c r="B20" s="97">
        <v>15</v>
      </c>
      <c r="C20" s="100" t="str">
        <f>VLOOKUP(B:B,'Start List Youth'!C:F,2,FALSE)</f>
        <v>MENDOLA Sofia</v>
      </c>
      <c r="D20" s="127" t="str">
        <f>VLOOKUP(B:B,'Start List Youth'!C:F,4,FALSE)</f>
        <v>LNZ</v>
      </c>
      <c r="E20" s="88">
        <v>625</v>
      </c>
      <c r="F20" s="89">
        <v>625</v>
      </c>
      <c r="G20" s="463">
        <v>575</v>
      </c>
      <c r="H20" s="463">
        <v>675</v>
      </c>
      <c r="I20" s="464">
        <v>675</v>
      </c>
      <c r="J20" s="465">
        <v>750</v>
      </c>
      <c r="K20" s="463">
        <v>750</v>
      </c>
      <c r="L20" s="463">
        <v>650</v>
      </c>
      <c r="M20" s="463">
        <v>700</v>
      </c>
      <c r="N20" s="464">
        <v>675</v>
      </c>
      <c r="O20" s="465">
        <v>650</v>
      </c>
      <c r="P20" s="463">
        <v>700</v>
      </c>
      <c r="Q20" s="463">
        <v>625</v>
      </c>
      <c r="R20" s="463">
        <v>675</v>
      </c>
      <c r="S20" s="464">
        <v>675</v>
      </c>
      <c r="T20" s="557">
        <v>750</v>
      </c>
      <c r="U20" s="463">
        <v>725</v>
      </c>
      <c r="V20" s="463">
        <v>600</v>
      </c>
      <c r="W20" s="463">
        <v>650</v>
      </c>
      <c r="X20" s="558">
        <v>650</v>
      </c>
      <c r="Y20" s="465">
        <v>625</v>
      </c>
      <c r="Z20" s="463">
        <v>725</v>
      </c>
      <c r="AA20" s="463">
        <v>700</v>
      </c>
      <c r="AB20" s="463">
        <v>775</v>
      </c>
      <c r="AC20" s="464">
        <v>725</v>
      </c>
      <c r="AD20" s="438">
        <f t="shared" si="1"/>
        <v>750</v>
      </c>
      <c r="AE20" s="439">
        <f t="shared" si="2"/>
        <v>625</v>
      </c>
      <c r="AF20" s="440">
        <f t="shared" si="3"/>
        <v>675</v>
      </c>
      <c r="AG20" s="438">
        <f t="shared" si="4"/>
        <v>750</v>
      </c>
      <c r="AH20" s="439">
        <f t="shared" si="5"/>
        <v>625</v>
      </c>
      <c r="AI20" s="441">
        <f t="shared" si="6"/>
        <v>716.66666666666663</v>
      </c>
      <c r="AJ20" s="440">
        <f t="shared" si="7"/>
        <v>700</v>
      </c>
      <c r="AK20" s="439">
        <f t="shared" si="8"/>
        <v>575</v>
      </c>
      <c r="AL20" s="441">
        <f t="shared" si="9"/>
        <v>625</v>
      </c>
      <c r="AM20" s="442">
        <f t="shared" si="10"/>
        <v>775</v>
      </c>
      <c r="AN20" s="443">
        <f t="shared" si="11"/>
        <v>650</v>
      </c>
      <c r="AO20" s="441">
        <f t="shared" si="12"/>
        <v>683.33333333333337</v>
      </c>
      <c r="AP20" s="443">
        <f t="shared" si="13"/>
        <v>725</v>
      </c>
      <c r="AQ20" s="443">
        <f t="shared" si="14"/>
        <v>650</v>
      </c>
      <c r="AR20" s="440">
        <f t="shared" si="15"/>
        <v>675</v>
      </c>
      <c r="AS20" s="444">
        <f t="shared" si="17"/>
        <v>675</v>
      </c>
      <c r="AT20" s="445">
        <f t="shared" si="18"/>
        <v>716.66666666666663</v>
      </c>
      <c r="AU20" s="445">
        <f t="shared" si="19"/>
        <v>625</v>
      </c>
      <c r="AV20" s="445">
        <f t="shared" si="20"/>
        <v>683.33333333333337</v>
      </c>
      <c r="AW20" s="502">
        <f t="shared" si="21"/>
        <v>675</v>
      </c>
      <c r="AX20" s="444"/>
      <c r="AY20" s="445"/>
      <c r="AZ20" s="445"/>
      <c r="BA20" s="445"/>
      <c r="BB20" s="446"/>
      <c r="BC20" s="563">
        <f t="shared" si="22"/>
        <v>675</v>
      </c>
      <c r="BD20" s="445">
        <f t="shared" si="23"/>
        <v>716.66666666666663</v>
      </c>
      <c r="BE20" s="445">
        <f t="shared" si="24"/>
        <v>625</v>
      </c>
      <c r="BF20" s="445">
        <f t="shared" si="25"/>
        <v>683.33333333333337</v>
      </c>
      <c r="BG20" s="446">
        <f t="shared" si="26"/>
        <v>675</v>
      </c>
      <c r="BH20" s="504">
        <f t="shared" si="16"/>
        <v>675</v>
      </c>
      <c r="BI20" s="62">
        <f t="shared" si="27"/>
        <v>6.75</v>
      </c>
      <c r="BJ20" s="623"/>
      <c r="BK20" s="623"/>
      <c r="BL20" s="333">
        <f t="shared" si="28"/>
        <v>6.75</v>
      </c>
      <c r="BM20" s="60">
        <v>15</v>
      </c>
    </row>
    <row r="21" spans="1:65" x14ac:dyDescent="0.35">
      <c r="A21" s="275"/>
      <c r="B21" s="97">
        <v>16</v>
      </c>
      <c r="C21" s="100" t="str">
        <f>VLOOKUP(B:B,'Start List Youth'!C:F,2,FALSE)</f>
        <v>AURINO Mia</v>
      </c>
      <c r="D21" s="127" t="str">
        <f>VLOOKUP(B:B,'Start List Youth'!C:F,4,FALSE)</f>
        <v>LUG</v>
      </c>
      <c r="E21" s="88">
        <v>475</v>
      </c>
      <c r="F21" s="89">
        <v>500</v>
      </c>
      <c r="G21" s="463">
        <v>500</v>
      </c>
      <c r="H21" s="463">
        <v>525</v>
      </c>
      <c r="I21" s="464">
        <v>500</v>
      </c>
      <c r="J21" s="465">
        <v>500</v>
      </c>
      <c r="K21" s="463">
        <v>550</v>
      </c>
      <c r="L21" s="463">
        <v>450</v>
      </c>
      <c r="M21" s="463">
        <v>500</v>
      </c>
      <c r="N21" s="464">
        <v>500</v>
      </c>
      <c r="O21" s="465">
        <v>525</v>
      </c>
      <c r="P21" s="463">
        <v>650</v>
      </c>
      <c r="Q21" s="463">
        <v>550</v>
      </c>
      <c r="R21" s="463">
        <v>600</v>
      </c>
      <c r="S21" s="464">
        <v>575</v>
      </c>
      <c r="T21" s="557">
        <v>500</v>
      </c>
      <c r="U21" s="463">
        <v>550</v>
      </c>
      <c r="V21" s="463">
        <v>475</v>
      </c>
      <c r="W21" s="463">
        <v>475</v>
      </c>
      <c r="X21" s="558">
        <v>475</v>
      </c>
      <c r="Y21" s="465">
        <v>475</v>
      </c>
      <c r="Z21" s="463">
        <v>525</v>
      </c>
      <c r="AA21" s="463">
        <v>425</v>
      </c>
      <c r="AB21" s="463">
        <v>500</v>
      </c>
      <c r="AC21" s="464">
        <v>450</v>
      </c>
      <c r="AD21" s="438">
        <f t="shared" si="1"/>
        <v>525</v>
      </c>
      <c r="AE21" s="439">
        <f t="shared" si="2"/>
        <v>475</v>
      </c>
      <c r="AF21" s="440">
        <f t="shared" si="3"/>
        <v>491.66666666666669</v>
      </c>
      <c r="AG21" s="438">
        <f t="shared" si="4"/>
        <v>650</v>
      </c>
      <c r="AH21" s="439">
        <f t="shared" si="5"/>
        <v>500</v>
      </c>
      <c r="AI21" s="441">
        <f t="shared" si="6"/>
        <v>541.66666666666663</v>
      </c>
      <c r="AJ21" s="440">
        <f t="shared" si="7"/>
        <v>550</v>
      </c>
      <c r="AK21" s="439">
        <f t="shared" si="8"/>
        <v>425</v>
      </c>
      <c r="AL21" s="441">
        <f t="shared" si="9"/>
        <v>475</v>
      </c>
      <c r="AM21" s="442">
        <f t="shared" si="10"/>
        <v>600</v>
      </c>
      <c r="AN21" s="443">
        <f t="shared" si="11"/>
        <v>475</v>
      </c>
      <c r="AO21" s="441">
        <f t="shared" si="12"/>
        <v>508.33333333333331</v>
      </c>
      <c r="AP21" s="443">
        <f t="shared" si="13"/>
        <v>575</v>
      </c>
      <c r="AQ21" s="443">
        <f t="shared" si="14"/>
        <v>450</v>
      </c>
      <c r="AR21" s="440">
        <f t="shared" si="15"/>
        <v>491.66666666666669</v>
      </c>
      <c r="AS21" s="444">
        <f t="shared" si="17"/>
        <v>491.66666666666669</v>
      </c>
      <c r="AT21" s="445">
        <f t="shared" si="18"/>
        <v>541.66666666666663</v>
      </c>
      <c r="AU21" s="445">
        <f t="shared" si="19"/>
        <v>475</v>
      </c>
      <c r="AV21" s="445">
        <f t="shared" si="20"/>
        <v>508.33333333333331</v>
      </c>
      <c r="AW21" s="502">
        <f t="shared" si="21"/>
        <v>491.66666666666669</v>
      </c>
      <c r="AX21" s="444">
        <v>200</v>
      </c>
      <c r="AY21" s="445"/>
      <c r="AZ21" s="445">
        <v>200</v>
      </c>
      <c r="BA21" s="445"/>
      <c r="BB21" s="446"/>
      <c r="BC21" s="563">
        <f t="shared" si="22"/>
        <v>291.66666666666669</v>
      </c>
      <c r="BD21" s="445">
        <f t="shared" si="23"/>
        <v>541.66666666666663</v>
      </c>
      <c r="BE21" s="445">
        <f t="shared" si="24"/>
        <v>275</v>
      </c>
      <c r="BF21" s="445">
        <f t="shared" si="25"/>
        <v>508.33333333333331</v>
      </c>
      <c r="BG21" s="446">
        <f t="shared" si="26"/>
        <v>491.66666666666669</v>
      </c>
      <c r="BH21" s="504">
        <f t="shared" si="16"/>
        <v>421.66666666666663</v>
      </c>
      <c r="BI21" s="62">
        <f t="shared" si="27"/>
        <v>4.2166666666666659</v>
      </c>
      <c r="BJ21" s="623"/>
      <c r="BK21" s="623">
        <v>0.5</v>
      </c>
      <c r="BL21" s="333">
        <f t="shared" si="28"/>
        <v>3.7166666666666659</v>
      </c>
      <c r="BM21" s="60">
        <v>16</v>
      </c>
    </row>
    <row r="22" spans="1:65" x14ac:dyDescent="0.35">
      <c r="A22" s="275"/>
      <c r="B22" s="97">
        <v>17</v>
      </c>
      <c r="C22" s="100" t="str">
        <f>VLOOKUP(B:B,'Start List Youth'!C:F,2,FALSE)</f>
        <v>ORIOL CRUELLAS Blanca</v>
      </c>
      <c r="D22" s="127" t="str">
        <f>VLOOKUP(B:B,'Start List Youth'!C:F,4,FALSE)</f>
        <v>RFN</v>
      </c>
      <c r="E22" s="88">
        <v>600</v>
      </c>
      <c r="F22" s="89">
        <v>575</v>
      </c>
      <c r="G22" s="463">
        <v>600</v>
      </c>
      <c r="H22" s="463">
        <v>575</v>
      </c>
      <c r="I22" s="464">
        <v>500</v>
      </c>
      <c r="J22" s="465">
        <v>625</v>
      </c>
      <c r="K22" s="463">
        <v>600</v>
      </c>
      <c r="L22" s="463">
        <v>550</v>
      </c>
      <c r="M22" s="463">
        <v>625</v>
      </c>
      <c r="N22" s="464">
        <v>550</v>
      </c>
      <c r="O22" s="465">
        <v>625</v>
      </c>
      <c r="P22" s="463">
        <v>600</v>
      </c>
      <c r="Q22" s="463">
        <v>625</v>
      </c>
      <c r="R22" s="463">
        <v>575</v>
      </c>
      <c r="S22" s="464">
        <v>525</v>
      </c>
      <c r="T22" s="557">
        <v>625</v>
      </c>
      <c r="U22" s="463">
        <v>600</v>
      </c>
      <c r="V22" s="463">
        <v>600</v>
      </c>
      <c r="W22" s="463">
        <v>625</v>
      </c>
      <c r="X22" s="558">
        <v>600</v>
      </c>
      <c r="Y22" s="465">
        <v>600</v>
      </c>
      <c r="Z22" s="463">
        <v>575</v>
      </c>
      <c r="AA22" s="463">
        <v>600</v>
      </c>
      <c r="AB22" s="463">
        <v>525</v>
      </c>
      <c r="AC22" s="464">
        <v>550</v>
      </c>
      <c r="AD22" s="438">
        <f t="shared" si="1"/>
        <v>625</v>
      </c>
      <c r="AE22" s="439">
        <f t="shared" si="2"/>
        <v>600</v>
      </c>
      <c r="AF22" s="440">
        <f t="shared" si="3"/>
        <v>616.66666666666663</v>
      </c>
      <c r="AG22" s="438">
        <f t="shared" si="4"/>
        <v>600</v>
      </c>
      <c r="AH22" s="439">
        <f t="shared" si="5"/>
        <v>575</v>
      </c>
      <c r="AI22" s="441">
        <f t="shared" si="6"/>
        <v>591.66666666666663</v>
      </c>
      <c r="AJ22" s="440">
        <f t="shared" si="7"/>
        <v>625</v>
      </c>
      <c r="AK22" s="439">
        <f t="shared" si="8"/>
        <v>550</v>
      </c>
      <c r="AL22" s="441">
        <f t="shared" si="9"/>
        <v>600</v>
      </c>
      <c r="AM22" s="442">
        <f t="shared" si="10"/>
        <v>625</v>
      </c>
      <c r="AN22" s="443">
        <f t="shared" si="11"/>
        <v>525</v>
      </c>
      <c r="AO22" s="441">
        <f t="shared" si="12"/>
        <v>591.66666666666663</v>
      </c>
      <c r="AP22" s="443">
        <f t="shared" si="13"/>
        <v>600</v>
      </c>
      <c r="AQ22" s="443">
        <f t="shared" si="14"/>
        <v>500</v>
      </c>
      <c r="AR22" s="440">
        <f t="shared" si="15"/>
        <v>541.66666666666663</v>
      </c>
      <c r="AS22" s="444">
        <f t="shared" si="17"/>
        <v>616.66666666666663</v>
      </c>
      <c r="AT22" s="445">
        <f t="shared" si="18"/>
        <v>591.66666666666663</v>
      </c>
      <c r="AU22" s="445">
        <f t="shared" si="19"/>
        <v>600</v>
      </c>
      <c r="AV22" s="445">
        <f t="shared" si="20"/>
        <v>591.66666666666663</v>
      </c>
      <c r="AW22" s="502">
        <f t="shared" si="21"/>
        <v>541.66666666666663</v>
      </c>
      <c r="AX22" s="444"/>
      <c r="AY22" s="445"/>
      <c r="AZ22" s="445">
        <v>200</v>
      </c>
      <c r="BA22" s="445"/>
      <c r="BB22" s="446"/>
      <c r="BC22" s="563">
        <f t="shared" si="22"/>
        <v>616.66666666666663</v>
      </c>
      <c r="BD22" s="445">
        <f t="shared" si="23"/>
        <v>591.66666666666663</v>
      </c>
      <c r="BE22" s="445">
        <f t="shared" si="24"/>
        <v>400</v>
      </c>
      <c r="BF22" s="445">
        <f t="shared" si="25"/>
        <v>591.66666666666663</v>
      </c>
      <c r="BG22" s="446">
        <f t="shared" si="26"/>
        <v>541.66666666666663</v>
      </c>
      <c r="BH22" s="504">
        <f t="shared" si="16"/>
        <v>548.33333333333326</v>
      </c>
      <c r="BI22" s="62">
        <f t="shared" si="27"/>
        <v>5.4833333333333325</v>
      </c>
      <c r="BJ22" s="623">
        <v>0.5</v>
      </c>
      <c r="BK22" s="623"/>
      <c r="BL22" s="333">
        <f t="shared" si="28"/>
        <v>4.9833333333333325</v>
      </c>
      <c r="BM22" s="60">
        <v>17</v>
      </c>
    </row>
    <row r="23" spans="1:65" x14ac:dyDescent="0.35">
      <c r="A23" s="275"/>
      <c r="B23" s="97">
        <v>18</v>
      </c>
      <c r="C23" s="100" t="str">
        <f>VLOOKUP(B:B,'Start List Youth'!C:F,2,FALSE)</f>
        <v>GRUNDTVIG Cecilia</v>
      </c>
      <c r="D23" s="127" t="str">
        <f>VLOOKUP(B:B,'Start List Youth'!C:F,4,FALSE)</f>
        <v>LNZ</v>
      </c>
      <c r="E23" s="88">
        <v>575</v>
      </c>
      <c r="F23" s="89">
        <v>600</v>
      </c>
      <c r="G23" s="463">
        <v>575</v>
      </c>
      <c r="H23" s="463">
        <v>625</v>
      </c>
      <c r="I23" s="464">
        <v>625</v>
      </c>
      <c r="J23" s="465">
        <v>575</v>
      </c>
      <c r="K23" s="463">
        <v>650</v>
      </c>
      <c r="L23" s="463">
        <v>575</v>
      </c>
      <c r="M23" s="463">
        <v>650</v>
      </c>
      <c r="N23" s="464">
        <v>600</v>
      </c>
      <c r="O23" s="465">
        <v>600</v>
      </c>
      <c r="P23" s="463">
        <v>675</v>
      </c>
      <c r="Q23" s="463">
        <v>650</v>
      </c>
      <c r="R23" s="463">
        <v>625</v>
      </c>
      <c r="S23" s="464">
        <v>650</v>
      </c>
      <c r="T23" s="557">
        <v>575</v>
      </c>
      <c r="U23" s="463">
        <v>625</v>
      </c>
      <c r="V23" s="463">
        <v>600</v>
      </c>
      <c r="W23" s="463">
        <v>600</v>
      </c>
      <c r="X23" s="558">
        <v>625</v>
      </c>
      <c r="Y23" s="465">
        <v>625</v>
      </c>
      <c r="Z23" s="463">
        <v>650</v>
      </c>
      <c r="AA23" s="463">
        <v>600</v>
      </c>
      <c r="AB23" s="463">
        <v>675</v>
      </c>
      <c r="AC23" s="464">
        <v>625</v>
      </c>
      <c r="AD23" s="438">
        <f t="shared" si="1"/>
        <v>625</v>
      </c>
      <c r="AE23" s="439">
        <f t="shared" si="2"/>
        <v>575</v>
      </c>
      <c r="AF23" s="440">
        <f t="shared" si="3"/>
        <v>583.33333333333337</v>
      </c>
      <c r="AG23" s="438">
        <f t="shared" si="4"/>
        <v>675</v>
      </c>
      <c r="AH23" s="439">
        <f t="shared" si="5"/>
        <v>600</v>
      </c>
      <c r="AI23" s="441">
        <f t="shared" si="6"/>
        <v>641.66666666666663</v>
      </c>
      <c r="AJ23" s="440">
        <f t="shared" si="7"/>
        <v>650</v>
      </c>
      <c r="AK23" s="439">
        <f t="shared" si="8"/>
        <v>575</v>
      </c>
      <c r="AL23" s="441">
        <f t="shared" si="9"/>
        <v>591.66666666666663</v>
      </c>
      <c r="AM23" s="442">
        <f t="shared" si="10"/>
        <v>675</v>
      </c>
      <c r="AN23" s="443">
        <f t="shared" si="11"/>
        <v>600</v>
      </c>
      <c r="AO23" s="441">
        <f t="shared" si="12"/>
        <v>633.33333333333337</v>
      </c>
      <c r="AP23" s="443">
        <f t="shared" si="13"/>
        <v>650</v>
      </c>
      <c r="AQ23" s="443">
        <f t="shared" si="14"/>
        <v>600</v>
      </c>
      <c r="AR23" s="440">
        <f t="shared" si="15"/>
        <v>625</v>
      </c>
      <c r="AS23" s="444">
        <f t="shared" si="17"/>
        <v>583.33333333333337</v>
      </c>
      <c r="AT23" s="445">
        <f t="shared" si="18"/>
        <v>641.66666666666663</v>
      </c>
      <c r="AU23" s="445">
        <f t="shared" si="19"/>
        <v>591.66666666666663</v>
      </c>
      <c r="AV23" s="445">
        <f t="shared" si="20"/>
        <v>633.33333333333337</v>
      </c>
      <c r="AW23" s="502">
        <f t="shared" si="21"/>
        <v>625</v>
      </c>
      <c r="AX23" s="444"/>
      <c r="AY23" s="445"/>
      <c r="AZ23" s="445"/>
      <c r="BA23" s="445"/>
      <c r="BB23" s="446"/>
      <c r="BC23" s="563">
        <f t="shared" si="22"/>
        <v>583.33333333333337</v>
      </c>
      <c r="BD23" s="445">
        <f t="shared" si="23"/>
        <v>641.66666666666663</v>
      </c>
      <c r="BE23" s="445">
        <f t="shared" si="24"/>
        <v>591.66666666666663</v>
      </c>
      <c r="BF23" s="445">
        <f t="shared" si="25"/>
        <v>633.33333333333337</v>
      </c>
      <c r="BG23" s="446">
        <f t="shared" si="26"/>
        <v>625</v>
      </c>
      <c r="BH23" s="504">
        <f t="shared" si="16"/>
        <v>615</v>
      </c>
      <c r="BI23" s="62">
        <f t="shared" si="27"/>
        <v>6.15</v>
      </c>
      <c r="BJ23" s="623"/>
      <c r="BK23" s="623"/>
      <c r="BL23" s="333">
        <f t="shared" si="28"/>
        <v>6.15</v>
      </c>
      <c r="BM23" s="60">
        <v>18</v>
      </c>
    </row>
    <row r="24" spans="1:65" x14ac:dyDescent="0.35">
      <c r="A24" s="275"/>
      <c r="B24" s="97">
        <v>19</v>
      </c>
      <c r="C24" s="100" t="str">
        <f>VLOOKUP(B:B,'Start List Youth'!C:F,2,FALSE)</f>
        <v>AFFOLTER Elena</v>
      </c>
      <c r="D24" s="127" t="str">
        <f>VLOOKUP(B:B,'Start List Youth'!C:F,4,FALSE)</f>
        <v>LNZ</v>
      </c>
      <c r="E24" s="88">
        <v>475</v>
      </c>
      <c r="F24" s="89">
        <v>575</v>
      </c>
      <c r="G24" s="463">
        <v>525</v>
      </c>
      <c r="H24" s="463">
        <v>550</v>
      </c>
      <c r="I24" s="464">
        <v>500</v>
      </c>
      <c r="J24" s="465">
        <v>550</v>
      </c>
      <c r="K24" s="463">
        <v>625</v>
      </c>
      <c r="L24" s="463">
        <v>475</v>
      </c>
      <c r="M24" s="463">
        <v>600</v>
      </c>
      <c r="N24" s="464">
        <v>550</v>
      </c>
      <c r="O24" s="465">
        <v>500</v>
      </c>
      <c r="P24" s="463">
        <v>600</v>
      </c>
      <c r="Q24" s="463">
        <v>600</v>
      </c>
      <c r="R24" s="463">
        <v>575</v>
      </c>
      <c r="S24" s="464">
        <v>550</v>
      </c>
      <c r="T24" s="557">
        <v>500</v>
      </c>
      <c r="U24" s="463">
        <v>600</v>
      </c>
      <c r="V24" s="463">
        <v>500</v>
      </c>
      <c r="W24" s="463">
        <v>550</v>
      </c>
      <c r="X24" s="558">
        <v>575</v>
      </c>
      <c r="Y24" s="465">
        <v>500</v>
      </c>
      <c r="Z24" s="463">
        <v>625</v>
      </c>
      <c r="AA24" s="463">
        <v>575</v>
      </c>
      <c r="AB24" s="463">
        <v>625</v>
      </c>
      <c r="AC24" s="464">
        <v>650</v>
      </c>
      <c r="AD24" s="438">
        <f t="shared" si="1"/>
        <v>550</v>
      </c>
      <c r="AE24" s="439">
        <f t="shared" si="2"/>
        <v>475</v>
      </c>
      <c r="AF24" s="440">
        <f t="shared" si="3"/>
        <v>500</v>
      </c>
      <c r="AG24" s="438">
        <f t="shared" si="4"/>
        <v>625</v>
      </c>
      <c r="AH24" s="439">
        <f t="shared" si="5"/>
        <v>575</v>
      </c>
      <c r="AI24" s="441">
        <f t="shared" si="6"/>
        <v>608.33333333333337</v>
      </c>
      <c r="AJ24" s="440">
        <f t="shared" si="7"/>
        <v>600</v>
      </c>
      <c r="AK24" s="439">
        <f t="shared" si="8"/>
        <v>475</v>
      </c>
      <c r="AL24" s="441">
        <f t="shared" si="9"/>
        <v>533.33333333333337</v>
      </c>
      <c r="AM24" s="442">
        <f t="shared" si="10"/>
        <v>625</v>
      </c>
      <c r="AN24" s="443">
        <f t="shared" si="11"/>
        <v>550</v>
      </c>
      <c r="AO24" s="441">
        <f t="shared" si="12"/>
        <v>575</v>
      </c>
      <c r="AP24" s="443">
        <f t="shared" si="13"/>
        <v>650</v>
      </c>
      <c r="AQ24" s="443">
        <f t="shared" si="14"/>
        <v>500</v>
      </c>
      <c r="AR24" s="440">
        <f t="shared" si="15"/>
        <v>558.33333333333337</v>
      </c>
      <c r="AS24" s="444">
        <f t="shared" si="17"/>
        <v>500</v>
      </c>
      <c r="AT24" s="445">
        <f t="shared" si="18"/>
        <v>608.33333333333337</v>
      </c>
      <c r="AU24" s="445">
        <f t="shared" si="19"/>
        <v>533.33333333333337</v>
      </c>
      <c r="AV24" s="445">
        <f t="shared" si="20"/>
        <v>575</v>
      </c>
      <c r="AW24" s="502">
        <f t="shared" si="21"/>
        <v>558.33333333333337</v>
      </c>
      <c r="AX24" s="444"/>
      <c r="AY24" s="445"/>
      <c r="AZ24" s="445"/>
      <c r="BA24" s="445"/>
      <c r="BB24" s="446"/>
      <c r="BC24" s="563">
        <f t="shared" si="22"/>
        <v>500</v>
      </c>
      <c r="BD24" s="445">
        <f t="shared" si="23"/>
        <v>608.33333333333337</v>
      </c>
      <c r="BE24" s="445">
        <f t="shared" si="24"/>
        <v>533.33333333333337</v>
      </c>
      <c r="BF24" s="445">
        <f t="shared" si="25"/>
        <v>575</v>
      </c>
      <c r="BG24" s="446">
        <f t="shared" si="26"/>
        <v>558.33333333333337</v>
      </c>
      <c r="BH24" s="504">
        <f t="shared" si="16"/>
        <v>555.00000000000011</v>
      </c>
      <c r="BI24" s="62">
        <f t="shared" si="27"/>
        <v>5.5500000000000007</v>
      </c>
      <c r="BJ24" s="623"/>
      <c r="BK24" s="623"/>
      <c r="BL24" s="333">
        <f t="shared" si="28"/>
        <v>5.5500000000000007</v>
      </c>
      <c r="BM24" s="60">
        <v>19</v>
      </c>
    </row>
    <row r="25" spans="1:65" x14ac:dyDescent="0.35">
      <c r="A25" s="275"/>
      <c r="B25" s="97">
        <v>20</v>
      </c>
      <c r="C25" s="100" t="str">
        <f>VLOOKUP(B:B,'Start List Youth'!C:F,2,FALSE)</f>
        <v>SCHWÖBEL Paula</v>
      </c>
      <c r="D25" s="127" t="str">
        <f>VLOOKUP(B:B,'Start List Youth'!C:F,4,FALSE)</f>
        <v>LNZ</v>
      </c>
      <c r="E25" s="88">
        <v>725</v>
      </c>
      <c r="F25" s="89">
        <v>700</v>
      </c>
      <c r="G25" s="463">
        <v>750</v>
      </c>
      <c r="H25" s="463">
        <v>725</v>
      </c>
      <c r="I25" s="464">
        <v>750</v>
      </c>
      <c r="J25" s="465">
        <v>700</v>
      </c>
      <c r="K25" s="463">
        <v>700</v>
      </c>
      <c r="L25" s="463">
        <v>675</v>
      </c>
      <c r="M25" s="463">
        <v>700</v>
      </c>
      <c r="N25" s="464">
        <v>700</v>
      </c>
      <c r="O25" s="465">
        <v>725</v>
      </c>
      <c r="P25" s="463">
        <v>700</v>
      </c>
      <c r="Q25" s="463">
        <v>700</v>
      </c>
      <c r="R25" s="463">
        <v>675</v>
      </c>
      <c r="S25" s="464">
        <v>725</v>
      </c>
      <c r="T25" s="557">
        <v>725</v>
      </c>
      <c r="U25" s="463">
        <v>650</v>
      </c>
      <c r="V25" s="463">
        <v>750</v>
      </c>
      <c r="W25" s="463">
        <v>750</v>
      </c>
      <c r="X25" s="558">
        <v>800</v>
      </c>
      <c r="Y25" s="465">
        <v>750</v>
      </c>
      <c r="Z25" s="463">
        <v>775</v>
      </c>
      <c r="AA25" s="463">
        <v>675</v>
      </c>
      <c r="AB25" s="463">
        <v>775</v>
      </c>
      <c r="AC25" s="464">
        <v>750</v>
      </c>
      <c r="AD25" s="438">
        <f t="shared" si="1"/>
        <v>750</v>
      </c>
      <c r="AE25" s="439">
        <f t="shared" si="2"/>
        <v>700</v>
      </c>
      <c r="AF25" s="440">
        <f t="shared" si="3"/>
        <v>725</v>
      </c>
      <c r="AG25" s="438">
        <f t="shared" si="4"/>
        <v>775</v>
      </c>
      <c r="AH25" s="439">
        <f t="shared" si="5"/>
        <v>650</v>
      </c>
      <c r="AI25" s="441">
        <f t="shared" si="6"/>
        <v>700</v>
      </c>
      <c r="AJ25" s="440">
        <f t="shared" si="7"/>
        <v>750</v>
      </c>
      <c r="AK25" s="439">
        <f t="shared" si="8"/>
        <v>675</v>
      </c>
      <c r="AL25" s="441">
        <f t="shared" si="9"/>
        <v>708.33333333333337</v>
      </c>
      <c r="AM25" s="442">
        <f t="shared" si="10"/>
        <v>775</v>
      </c>
      <c r="AN25" s="443">
        <f t="shared" si="11"/>
        <v>675</v>
      </c>
      <c r="AO25" s="441">
        <f t="shared" si="12"/>
        <v>725</v>
      </c>
      <c r="AP25" s="443">
        <f t="shared" si="13"/>
        <v>800</v>
      </c>
      <c r="AQ25" s="443">
        <f t="shared" si="14"/>
        <v>700</v>
      </c>
      <c r="AR25" s="440">
        <f t="shared" si="15"/>
        <v>741.66666666666663</v>
      </c>
      <c r="AS25" s="444">
        <f t="shared" si="17"/>
        <v>725</v>
      </c>
      <c r="AT25" s="445">
        <f t="shared" si="18"/>
        <v>700</v>
      </c>
      <c r="AU25" s="445">
        <f t="shared" si="19"/>
        <v>708.33333333333337</v>
      </c>
      <c r="AV25" s="445">
        <f t="shared" si="20"/>
        <v>725</v>
      </c>
      <c r="AW25" s="502">
        <f t="shared" si="21"/>
        <v>741.66666666666663</v>
      </c>
      <c r="AX25" s="444"/>
      <c r="AY25" s="445"/>
      <c r="AZ25" s="445"/>
      <c r="BA25" s="445"/>
      <c r="BB25" s="446"/>
      <c r="BC25" s="563">
        <f t="shared" si="22"/>
        <v>725</v>
      </c>
      <c r="BD25" s="445">
        <f t="shared" si="23"/>
        <v>700</v>
      </c>
      <c r="BE25" s="445">
        <f t="shared" si="24"/>
        <v>708.33333333333337</v>
      </c>
      <c r="BF25" s="445">
        <f t="shared" si="25"/>
        <v>725</v>
      </c>
      <c r="BG25" s="446">
        <f t="shared" si="26"/>
        <v>741.66666666666663</v>
      </c>
      <c r="BH25" s="504">
        <f t="shared" si="16"/>
        <v>720</v>
      </c>
      <c r="BI25" s="62">
        <f t="shared" si="27"/>
        <v>7.2</v>
      </c>
      <c r="BJ25" s="623"/>
      <c r="BK25" s="623"/>
      <c r="BL25" s="333">
        <f t="shared" si="28"/>
        <v>7.2</v>
      </c>
      <c r="BM25" s="60">
        <v>20</v>
      </c>
    </row>
    <row r="26" spans="1:65" x14ac:dyDescent="0.35">
      <c r="A26" s="275"/>
      <c r="B26" s="97">
        <v>21</v>
      </c>
      <c r="C26" s="100" t="str">
        <f>VLOOKUP(B:B,'Start List Youth'!C:F,2,FALSE)</f>
        <v>GRIECO Alessia</v>
      </c>
      <c r="D26" s="127" t="str">
        <f>VLOOKUP(B:B,'Start List Youth'!C:F,4,FALSE)</f>
        <v>FLOS</v>
      </c>
      <c r="E26" s="88">
        <v>600</v>
      </c>
      <c r="F26" s="89">
        <v>600</v>
      </c>
      <c r="G26" s="463">
        <v>525</v>
      </c>
      <c r="H26" s="463">
        <v>625</v>
      </c>
      <c r="I26" s="464">
        <v>625</v>
      </c>
      <c r="J26" s="465">
        <v>650</v>
      </c>
      <c r="K26" s="463">
        <v>650</v>
      </c>
      <c r="L26" s="463">
        <v>550</v>
      </c>
      <c r="M26" s="463">
        <v>625</v>
      </c>
      <c r="N26" s="464">
        <v>575</v>
      </c>
      <c r="O26" s="465">
        <v>650</v>
      </c>
      <c r="P26" s="463">
        <v>625</v>
      </c>
      <c r="Q26" s="463">
        <v>600</v>
      </c>
      <c r="R26" s="463">
        <v>625</v>
      </c>
      <c r="S26" s="464">
        <v>650</v>
      </c>
      <c r="T26" s="557">
        <v>625</v>
      </c>
      <c r="U26" s="463">
        <v>600</v>
      </c>
      <c r="V26" s="463">
        <v>550</v>
      </c>
      <c r="W26" s="463">
        <v>600</v>
      </c>
      <c r="X26" s="558">
        <v>600</v>
      </c>
      <c r="Y26" s="465">
        <v>600</v>
      </c>
      <c r="Z26" s="463">
        <v>650</v>
      </c>
      <c r="AA26" s="463">
        <v>525</v>
      </c>
      <c r="AB26" s="463">
        <v>650</v>
      </c>
      <c r="AC26" s="464">
        <v>625</v>
      </c>
      <c r="AD26" s="438">
        <f t="shared" si="1"/>
        <v>650</v>
      </c>
      <c r="AE26" s="439">
        <f t="shared" si="2"/>
        <v>600</v>
      </c>
      <c r="AF26" s="440">
        <f t="shared" si="3"/>
        <v>625</v>
      </c>
      <c r="AG26" s="438">
        <f t="shared" si="4"/>
        <v>650</v>
      </c>
      <c r="AH26" s="439">
        <f t="shared" si="5"/>
        <v>600</v>
      </c>
      <c r="AI26" s="441">
        <f t="shared" si="6"/>
        <v>625</v>
      </c>
      <c r="AJ26" s="440">
        <f t="shared" si="7"/>
        <v>600</v>
      </c>
      <c r="AK26" s="439">
        <f t="shared" si="8"/>
        <v>525</v>
      </c>
      <c r="AL26" s="441">
        <f t="shared" si="9"/>
        <v>541.66666666666663</v>
      </c>
      <c r="AM26" s="442">
        <f t="shared" si="10"/>
        <v>650</v>
      </c>
      <c r="AN26" s="443">
        <f t="shared" si="11"/>
        <v>600</v>
      </c>
      <c r="AO26" s="441">
        <f t="shared" si="12"/>
        <v>625</v>
      </c>
      <c r="AP26" s="443">
        <f t="shared" si="13"/>
        <v>650</v>
      </c>
      <c r="AQ26" s="443">
        <f t="shared" si="14"/>
        <v>575</v>
      </c>
      <c r="AR26" s="440">
        <f t="shared" si="15"/>
        <v>616.66666666666663</v>
      </c>
      <c r="AS26" s="444">
        <f t="shared" si="17"/>
        <v>625</v>
      </c>
      <c r="AT26" s="445">
        <f t="shared" si="18"/>
        <v>625</v>
      </c>
      <c r="AU26" s="445">
        <f t="shared" si="19"/>
        <v>541.66666666666663</v>
      </c>
      <c r="AV26" s="445">
        <f t="shared" si="20"/>
        <v>625</v>
      </c>
      <c r="AW26" s="502">
        <f t="shared" si="21"/>
        <v>616.66666666666663</v>
      </c>
      <c r="AX26" s="444"/>
      <c r="AY26" s="445">
        <v>200</v>
      </c>
      <c r="AZ26" s="445"/>
      <c r="BA26" s="445"/>
      <c r="BB26" s="446"/>
      <c r="BC26" s="563">
        <f t="shared" si="22"/>
        <v>625</v>
      </c>
      <c r="BD26" s="445">
        <f t="shared" si="23"/>
        <v>425</v>
      </c>
      <c r="BE26" s="445">
        <f t="shared" si="24"/>
        <v>541.66666666666663</v>
      </c>
      <c r="BF26" s="445">
        <f t="shared" si="25"/>
        <v>625</v>
      </c>
      <c r="BG26" s="446">
        <f t="shared" si="26"/>
        <v>616.66666666666663</v>
      </c>
      <c r="BH26" s="504">
        <f t="shared" si="16"/>
        <v>566.66666666666663</v>
      </c>
      <c r="BI26" s="62">
        <f t="shared" si="27"/>
        <v>5.6666666666666661</v>
      </c>
      <c r="BJ26" s="623"/>
      <c r="BK26" s="623"/>
      <c r="BL26" s="333">
        <f t="shared" si="28"/>
        <v>5.6666666666666661</v>
      </c>
      <c r="BM26" s="60">
        <v>21</v>
      </c>
    </row>
    <row r="27" spans="1:65" x14ac:dyDescent="0.35">
      <c r="A27" s="275"/>
      <c r="B27" s="97">
        <v>22</v>
      </c>
      <c r="C27" s="100" t="str">
        <f>VLOOKUP(B:B,'Start List Youth'!C:F,2,FALSE)</f>
        <v>MAURER-CECCHINI Valentine</v>
      </c>
      <c r="D27" s="127" t="str">
        <f>VLOOKUP(B:B,'Start List Youth'!C:F,4,FALSE)</f>
        <v>VA</v>
      </c>
      <c r="E27" s="88">
        <v>400</v>
      </c>
      <c r="F27" s="89">
        <v>475</v>
      </c>
      <c r="G27" s="463">
        <v>475</v>
      </c>
      <c r="H27" s="463">
        <v>525</v>
      </c>
      <c r="I27" s="464">
        <v>575</v>
      </c>
      <c r="J27" s="465">
        <v>425</v>
      </c>
      <c r="K27" s="463">
        <v>525</v>
      </c>
      <c r="L27" s="463">
        <v>450</v>
      </c>
      <c r="M27" s="463">
        <v>525</v>
      </c>
      <c r="N27" s="464">
        <v>550</v>
      </c>
      <c r="O27" s="465">
        <v>450</v>
      </c>
      <c r="P27" s="463">
        <v>500</v>
      </c>
      <c r="Q27" s="463">
        <v>500</v>
      </c>
      <c r="R27" s="463">
        <v>550</v>
      </c>
      <c r="S27" s="464">
        <v>575</v>
      </c>
      <c r="T27" s="557">
        <v>425</v>
      </c>
      <c r="U27" s="463">
        <v>500</v>
      </c>
      <c r="V27" s="463">
        <v>450</v>
      </c>
      <c r="W27" s="463">
        <v>500</v>
      </c>
      <c r="X27" s="558">
        <v>500</v>
      </c>
      <c r="Y27" s="465">
        <v>400</v>
      </c>
      <c r="Z27" s="463">
        <v>450</v>
      </c>
      <c r="AA27" s="463">
        <v>500</v>
      </c>
      <c r="AB27" s="463">
        <v>525</v>
      </c>
      <c r="AC27" s="464">
        <v>475</v>
      </c>
      <c r="AD27" s="438">
        <f t="shared" si="1"/>
        <v>450</v>
      </c>
      <c r="AE27" s="439">
        <f t="shared" si="2"/>
        <v>400</v>
      </c>
      <c r="AF27" s="440">
        <f t="shared" si="3"/>
        <v>416.66666666666669</v>
      </c>
      <c r="AG27" s="438">
        <f t="shared" si="4"/>
        <v>525</v>
      </c>
      <c r="AH27" s="439">
        <f t="shared" si="5"/>
        <v>450</v>
      </c>
      <c r="AI27" s="441">
        <f t="shared" si="6"/>
        <v>491.66666666666669</v>
      </c>
      <c r="AJ27" s="440">
        <f t="shared" si="7"/>
        <v>500</v>
      </c>
      <c r="AK27" s="439">
        <f t="shared" si="8"/>
        <v>450</v>
      </c>
      <c r="AL27" s="441">
        <f t="shared" si="9"/>
        <v>475</v>
      </c>
      <c r="AM27" s="442">
        <f t="shared" si="10"/>
        <v>550</v>
      </c>
      <c r="AN27" s="443">
        <f t="shared" si="11"/>
        <v>500</v>
      </c>
      <c r="AO27" s="441">
        <f t="shared" si="12"/>
        <v>525</v>
      </c>
      <c r="AP27" s="443">
        <f t="shared" si="13"/>
        <v>575</v>
      </c>
      <c r="AQ27" s="443">
        <f t="shared" si="14"/>
        <v>475</v>
      </c>
      <c r="AR27" s="440">
        <f t="shared" si="15"/>
        <v>541.66666666666663</v>
      </c>
      <c r="AS27" s="444">
        <f t="shared" si="17"/>
        <v>416.66666666666669</v>
      </c>
      <c r="AT27" s="445">
        <f t="shared" si="18"/>
        <v>491.66666666666669</v>
      </c>
      <c r="AU27" s="445">
        <f t="shared" si="19"/>
        <v>475</v>
      </c>
      <c r="AV27" s="445">
        <f t="shared" si="20"/>
        <v>525</v>
      </c>
      <c r="AW27" s="502">
        <f t="shared" si="21"/>
        <v>541.66666666666663</v>
      </c>
      <c r="AX27" s="444"/>
      <c r="AY27" s="445">
        <v>200</v>
      </c>
      <c r="AZ27" s="445"/>
      <c r="BA27" s="445"/>
      <c r="BB27" s="446"/>
      <c r="BC27" s="563">
        <f t="shared" si="22"/>
        <v>416.66666666666669</v>
      </c>
      <c r="BD27" s="445">
        <f t="shared" si="23"/>
        <v>291.66666666666669</v>
      </c>
      <c r="BE27" s="445">
        <f t="shared" si="24"/>
        <v>475</v>
      </c>
      <c r="BF27" s="445">
        <f t="shared" si="25"/>
        <v>525</v>
      </c>
      <c r="BG27" s="446">
        <f t="shared" si="26"/>
        <v>541.66666666666663</v>
      </c>
      <c r="BH27" s="504">
        <f t="shared" si="16"/>
        <v>450</v>
      </c>
      <c r="BI27" s="62">
        <f t="shared" si="27"/>
        <v>4.5</v>
      </c>
      <c r="BJ27" s="623"/>
      <c r="BK27" s="623"/>
      <c r="BL27" s="333">
        <f t="shared" si="28"/>
        <v>4.5</v>
      </c>
      <c r="BM27" s="60">
        <v>22</v>
      </c>
    </row>
    <row r="28" spans="1:65" x14ac:dyDescent="0.35">
      <c r="A28" s="275"/>
      <c r="B28" s="97">
        <v>23</v>
      </c>
      <c r="C28" s="100" t="str">
        <f>VLOOKUP(B:B,'Start List Youth'!C:F,2,FALSE)</f>
        <v>CARBONNEAU Camille</v>
      </c>
      <c r="D28" s="127" t="str">
        <f>VLOOKUP(B:B,'Start List Youth'!C:F,4,FALSE)</f>
        <v>SVB</v>
      </c>
      <c r="E28" s="88">
        <v>575</v>
      </c>
      <c r="F28" s="89">
        <v>575</v>
      </c>
      <c r="G28" s="463">
        <v>525</v>
      </c>
      <c r="H28" s="463">
        <v>575</v>
      </c>
      <c r="I28" s="464">
        <v>575</v>
      </c>
      <c r="J28" s="465">
        <v>650</v>
      </c>
      <c r="K28" s="463">
        <v>600</v>
      </c>
      <c r="L28" s="463">
        <v>550</v>
      </c>
      <c r="M28" s="463">
        <v>550</v>
      </c>
      <c r="N28" s="464">
        <v>525</v>
      </c>
      <c r="O28" s="465">
        <v>625</v>
      </c>
      <c r="P28" s="463">
        <v>575</v>
      </c>
      <c r="Q28" s="463">
        <v>525</v>
      </c>
      <c r="R28" s="463">
        <v>525</v>
      </c>
      <c r="S28" s="464">
        <v>550</v>
      </c>
      <c r="T28" s="557">
        <v>625</v>
      </c>
      <c r="U28" s="463">
        <v>575</v>
      </c>
      <c r="V28" s="463">
        <v>550</v>
      </c>
      <c r="W28" s="463">
        <v>550</v>
      </c>
      <c r="X28" s="558">
        <v>525</v>
      </c>
      <c r="Y28" s="465">
        <v>650</v>
      </c>
      <c r="Z28" s="463">
        <v>575</v>
      </c>
      <c r="AA28" s="463">
        <v>525</v>
      </c>
      <c r="AB28" s="463">
        <v>550</v>
      </c>
      <c r="AC28" s="464">
        <v>525</v>
      </c>
      <c r="AD28" s="438">
        <f t="shared" si="1"/>
        <v>650</v>
      </c>
      <c r="AE28" s="439">
        <f t="shared" si="2"/>
        <v>575</v>
      </c>
      <c r="AF28" s="440">
        <f t="shared" si="3"/>
        <v>633.33333333333337</v>
      </c>
      <c r="AG28" s="438">
        <f t="shared" si="4"/>
        <v>600</v>
      </c>
      <c r="AH28" s="439">
        <f t="shared" si="5"/>
        <v>575</v>
      </c>
      <c r="AI28" s="441">
        <f t="shared" si="6"/>
        <v>575</v>
      </c>
      <c r="AJ28" s="440">
        <f t="shared" si="7"/>
        <v>550</v>
      </c>
      <c r="AK28" s="439">
        <f t="shared" si="8"/>
        <v>525</v>
      </c>
      <c r="AL28" s="441">
        <f t="shared" si="9"/>
        <v>533.33333333333337</v>
      </c>
      <c r="AM28" s="442">
        <f t="shared" si="10"/>
        <v>575</v>
      </c>
      <c r="AN28" s="443">
        <f t="shared" si="11"/>
        <v>525</v>
      </c>
      <c r="AO28" s="441">
        <f t="shared" si="12"/>
        <v>550</v>
      </c>
      <c r="AP28" s="443">
        <f t="shared" si="13"/>
        <v>575</v>
      </c>
      <c r="AQ28" s="443">
        <f t="shared" si="14"/>
        <v>525</v>
      </c>
      <c r="AR28" s="440">
        <f t="shared" si="15"/>
        <v>533.33333333333337</v>
      </c>
      <c r="AS28" s="444">
        <f t="shared" si="17"/>
        <v>633.33333333333337</v>
      </c>
      <c r="AT28" s="445">
        <f t="shared" si="18"/>
        <v>575</v>
      </c>
      <c r="AU28" s="445">
        <f t="shared" si="19"/>
        <v>533.33333333333337</v>
      </c>
      <c r="AV28" s="445">
        <f t="shared" si="20"/>
        <v>550</v>
      </c>
      <c r="AW28" s="502">
        <f t="shared" si="21"/>
        <v>533.33333333333337</v>
      </c>
      <c r="AX28" s="444"/>
      <c r="AY28" s="445"/>
      <c r="AZ28" s="445"/>
      <c r="BA28" s="445"/>
      <c r="BB28" s="446"/>
      <c r="BC28" s="563">
        <f t="shared" si="22"/>
        <v>633.33333333333337</v>
      </c>
      <c r="BD28" s="445">
        <f t="shared" si="23"/>
        <v>575</v>
      </c>
      <c r="BE28" s="445">
        <f t="shared" si="24"/>
        <v>533.33333333333337</v>
      </c>
      <c r="BF28" s="445">
        <f t="shared" si="25"/>
        <v>550</v>
      </c>
      <c r="BG28" s="446">
        <f t="shared" si="26"/>
        <v>533.33333333333337</v>
      </c>
      <c r="BH28" s="504">
        <f t="shared" si="16"/>
        <v>565.00000000000011</v>
      </c>
      <c r="BI28" s="62">
        <f t="shared" si="27"/>
        <v>5.6500000000000012</v>
      </c>
      <c r="BJ28" s="623"/>
      <c r="BK28" s="623"/>
      <c r="BL28" s="333">
        <f t="shared" si="28"/>
        <v>5.6500000000000012</v>
      </c>
      <c r="BM28" s="60">
        <v>23</v>
      </c>
    </row>
    <row r="29" spans="1:65" x14ac:dyDescent="0.35">
      <c r="A29" s="275"/>
      <c r="B29" s="97">
        <v>24</v>
      </c>
      <c r="C29" s="100" t="str">
        <f>VLOOKUP(B:B,'Start List Youth'!C:F,2,FALSE)</f>
        <v>SCHEUZGER Zoé</v>
      </c>
      <c r="D29" s="127" t="str">
        <f>VLOOKUP(B:B,'Start List Youth'!C:F,4,FALSE)</f>
        <v>ASB</v>
      </c>
      <c r="E29" s="88">
        <v>550</v>
      </c>
      <c r="F29" s="89">
        <v>600</v>
      </c>
      <c r="G29" s="463">
        <v>525</v>
      </c>
      <c r="H29" s="463">
        <v>550</v>
      </c>
      <c r="I29" s="464">
        <v>525</v>
      </c>
      <c r="J29" s="465">
        <v>675</v>
      </c>
      <c r="K29" s="463">
        <v>675</v>
      </c>
      <c r="L29" s="463">
        <v>550</v>
      </c>
      <c r="M29" s="463">
        <v>650</v>
      </c>
      <c r="N29" s="464">
        <v>600</v>
      </c>
      <c r="O29" s="465">
        <v>525</v>
      </c>
      <c r="P29" s="463">
        <v>625</v>
      </c>
      <c r="Q29" s="463">
        <v>525</v>
      </c>
      <c r="R29" s="463">
        <v>600</v>
      </c>
      <c r="S29" s="464">
        <v>525</v>
      </c>
      <c r="T29" s="557">
        <v>600</v>
      </c>
      <c r="U29" s="463">
        <v>675</v>
      </c>
      <c r="V29" s="463">
        <v>550</v>
      </c>
      <c r="W29" s="463">
        <v>550</v>
      </c>
      <c r="X29" s="558">
        <v>575</v>
      </c>
      <c r="Y29" s="465">
        <v>600</v>
      </c>
      <c r="Z29" s="463">
        <v>700</v>
      </c>
      <c r="AA29" s="463">
        <v>525</v>
      </c>
      <c r="AB29" s="463">
        <v>650</v>
      </c>
      <c r="AC29" s="464">
        <v>625</v>
      </c>
      <c r="AD29" s="438">
        <f t="shared" si="1"/>
        <v>675</v>
      </c>
      <c r="AE29" s="439">
        <f t="shared" si="2"/>
        <v>525</v>
      </c>
      <c r="AF29" s="440">
        <f t="shared" si="3"/>
        <v>583.33333333333337</v>
      </c>
      <c r="AG29" s="438">
        <f t="shared" si="4"/>
        <v>700</v>
      </c>
      <c r="AH29" s="439">
        <f t="shared" si="5"/>
        <v>600</v>
      </c>
      <c r="AI29" s="441">
        <f t="shared" si="6"/>
        <v>658.33333333333337</v>
      </c>
      <c r="AJ29" s="440">
        <f t="shared" si="7"/>
        <v>550</v>
      </c>
      <c r="AK29" s="439">
        <f t="shared" si="8"/>
        <v>525</v>
      </c>
      <c r="AL29" s="441">
        <f t="shared" si="9"/>
        <v>533.33333333333337</v>
      </c>
      <c r="AM29" s="442">
        <f t="shared" si="10"/>
        <v>650</v>
      </c>
      <c r="AN29" s="443">
        <f t="shared" si="11"/>
        <v>550</v>
      </c>
      <c r="AO29" s="441">
        <f t="shared" si="12"/>
        <v>600</v>
      </c>
      <c r="AP29" s="443">
        <f t="shared" si="13"/>
        <v>625</v>
      </c>
      <c r="AQ29" s="443">
        <f t="shared" si="14"/>
        <v>525</v>
      </c>
      <c r="AR29" s="440">
        <f t="shared" si="15"/>
        <v>566.66666666666663</v>
      </c>
      <c r="AS29" s="444">
        <f t="shared" si="17"/>
        <v>583.33333333333337</v>
      </c>
      <c r="AT29" s="445">
        <f t="shared" si="18"/>
        <v>658.33333333333337</v>
      </c>
      <c r="AU29" s="445">
        <f t="shared" si="19"/>
        <v>533.33333333333337</v>
      </c>
      <c r="AV29" s="445">
        <f t="shared" si="20"/>
        <v>600</v>
      </c>
      <c r="AW29" s="502">
        <f t="shared" si="21"/>
        <v>566.66666666666663</v>
      </c>
      <c r="AX29" s="444"/>
      <c r="AY29" s="445"/>
      <c r="AZ29" s="445"/>
      <c r="BA29" s="445"/>
      <c r="BB29" s="446"/>
      <c r="BC29" s="563">
        <f t="shared" si="22"/>
        <v>583.33333333333337</v>
      </c>
      <c r="BD29" s="445">
        <f t="shared" si="23"/>
        <v>658.33333333333337</v>
      </c>
      <c r="BE29" s="445">
        <f t="shared" si="24"/>
        <v>533.33333333333337</v>
      </c>
      <c r="BF29" s="445">
        <f t="shared" si="25"/>
        <v>600</v>
      </c>
      <c r="BG29" s="446">
        <f t="shared" si="26"/>
        <v>566.66666666666663</v>
      </c>
      <c r="BH29" s="504">
        <f t="shared" si="16"/>
        <v>588.33333333333326</v>
      </c>
      <c r="BI29" s="62">
        <f t="shared" si="27"/>
        <v>5.8833333333333329</v>
      </c>
      <c r="BJ29" s="623">
        <v>0.5</v>
      </c>
      <c r="BK29" s="623"/>
      <c r="BL29" s="333">
        <f t="shared" si="28"/>
        <v>5.3833333333333329</v>
      </c>
      <c r="BM29" s="60">
        <v>24</v>
      </c>
    </row>
    <row r="30" spans="1:65" x14ac:dyDescent="0.35">
      <c r="A30" s="658" t="s">
        <v>297</v>
      </c>
      <c r="B30" s="636">
        <v>25</v>
      </c>
      <c r="C30" s="627" t="str">
        <f>VLOOKUP(B:B,'Start List Youth'!C:F,2,FALSE)</f>
        <v>ALESSI Giulia</v>
      </c>
      <c r="D30" s="628" t="str">
        <f>VLOOKUP(B:B,'Start List Youth'!C:F,4,FALSE)</f>
        <v>MORG</v>
      </c>
      <c r="E30" s="637"/>
      <c r="F30" s="638"/>
      <c r="G30" s="638"/>
      <c r="H30" s="638"/>
      <c r="I30" s="639"/>
      <c r="J30" s="637"/>
      <c r="K30" s="638"/>
      <c r="L30" s="638"/>
      <c r="M30" s="638"/>
      <c r="N30" s="639"/>
      <c r="O30" s="637"/>
      <c r="P30" s="638"/>
      <c r="Q30" s="638"/>
      <c r="R30" s="638"/>
      <c r="S30" s="639"/>
      <c r="T30" s="640"/>
      <c r="U30" s="638"/>
      <c r="V30" s="638"/>
      <c r="W30" s="638"/>
      <c r="X30" s="641"/>
      <c r="Y30" s="637"/>
      <c r="Z30" s="638"/>
      <c r="AA30" s="638"/>
      <c r="AB30" s="638"/>
      <c r="AC30" s="639"/>
      <c r="AD30" s="642">
        <f t="shared" si="1"/>
        <v>0</v>
      </c>
      <c r="AE30" s="643">
        <f t="shared" si="2"/>
        <v>0</v>
      </c>
      <c r="AF30" s="644">
        <f t="shared" si="3"/>
        <v>0</v>
      </c>
      <c r="AG30" s="642">
        <f t="shared" si="4"/>
        <v>0</v>
      </c>
      <c r="AH30" s="643">
        <f t="shared" si="5"/>
        <v>0</v>
      </c>
      <c r="AI30" s="645">
        <f t="shared" si="6"/>
        <v>0</v>
      </c>
      <c r="AJ30" s="644">
        <f t="shared" si="7"/>
        <v>0</v>
      </c>
      <c r="AK30" s="643">
        <f t="shared" si="8"/>
        <v>0</v>
      </c>
      <c r="AL30" s="645">
        <f t="shared" si="9"/>
        <v>0</v>
      </c>
      <c r="AM30" s="646">
        <f t="shared" si="10"/>
        <v>0</v>
      </c>
      <c r="AN30" s="647">
        <f t="shared" si="11"/>
        <v>0</v>
      </c>
      <c r="AO30" s="645">
        <f t="shared" si="12"/>
        <v>0</v>
      </c>
      <c r="AP30" s="647">
        <f t="shared" si="13"/>
        <v>0</v>
      </c>
      <c r="AQ30" s="647">
        <f t="shared" si="14"/>
        <v>0</v>
      </c>
      <c r="AR30" s="644">
        <f t="shared" si="15"/>
        <v>0</v>
      </c>
      <c r="AS30" s="648">
        <f t="shared" si="17"/>
        <v>0</v>
      </c>
      <c r="AT30" s="649">
        <f t="shared" si="18"/>
        <v>0</v>
      </c>
      <c r="AU30" s="649">
        <f t="shared" si="19"/>
        <v>0</v>
      </c>
      <c r="AV30" s="649">
        <f t="shared" si="20"/>
        <v>0</v>
      </c>
      <c r="AW30" s="650">
        <f t="shared" si="21"/>
        <v>0</v>
      </c>
      <c r="AX30" s="648"/>
      <c r="AY30" s="649"/>
      <c r="AZ30" s="649"/>
      <c r="BA30" s="649"/>
      <c r="BB30" s="651"/>
      <c r="BC30" s="652">
        <f t="shared" si="22"/>
        <v>0</v>
      </c>
      <c r="BD30" s="649">
        <f t="shared" si="23"/>
        <v>0</v>
      </c>
      <c r="BE30" s="649">
        <f t="shared" si="24"/>
        <v>0</v>
      </c>
      <c r="BF30" s="649">
        <f t="shared" si="25"/>
        <v>0</v>
      </c>
      <c r="BG30" s="651">
        <f t="shared" si="26"/>
        <v>0</v>
      </c>
      <c r="BH30" s="653">
        <f t="shared" si="16"/>
        <v>0</v>
      </c>
      <c r="BI30" s="654">
        <f t="shared" si="27"/>
        <v>0</v>
      </c>
      <c r="BJ30" s="655"/>
      <c r="BK30" s="655"/>
      <c r="BL30" s="656">
        <f t="shared" si="28"/>
        <v>0</v>
      </c>
      <c r="BM30" s="626">
        <v>25</v>
      </c>
    </row>
    <row r="31" spans="1:65" x14ac:dyDescent="0.35">
      <c r="A31" s="658" t="s">
        <v>297</v>
      </c>
      <c r="B31" s="636">
        <v>26</v>
      </c>
      <c r="C31" s="627" t="str">
        <f>VLOOKUP(B:B,'Start List Youth'!C:F,2,FALSE)</f>
        <v>SCHMID Leona</v>
      </c>
      <c r="D31" s="628" t="str">
        <f>VLOOKUP(B:B,'Start List Youth'!C:F,4,FALSE)</f>
        <v>ASB</v>
      </c>
      <c r="E31" s="637"/>
      <c r="F31" s="638"/>
      <c r="G31" s="638"/>
      <c r="H31" s="638"/>
      <c r="I31" s="639"/>
      <c r="J31" s="637"/>
      <c r="K31" s="638"/>
      <c r="L31" s="638"/>
      <c r="M31" s="638"/>
      <c r="N31" s="639"/>
      <c r="O31" s="637"/>
      <c r="P31" s="638"/>
      <c r="Q31" s="638"/>
      <c r="R31" s="638"/>
      <c r="S31" s="639"/>
      <c r="T31" s="640"/>
      <c r="U31" s="638"/>
      <c r="V31" s="638"/>
      <c r="W31" s="638"/>
      <c r="X31" s="641"/>
      <c r="Y31" s="637"/>
      <c r="Z31" s="638"/>
      <c r="AA31" s="638"/>
      <c r="AB31" s="638"/>
      <c r="AC31" s="639"/>
      <c r="AD31" s="642">
        <f t="shared" si="1"/>
        <v>0</v>
      </c>
      <c r="AE31" s="643">
        <f t="shared" si="2"/>
        <v>0</v>
      </c>
      <c r="AF31" s="644">
        <f t="shared" si="3"/>
        <v>0</v>
      </c>
      <c r="AG31" s="642">
        <f t="shared" si="4"/>
        <v>0</v>
      </c>
      <c r="AH31" s="643">
        <f t="shared" si="5"/>
        <v>0</v>
      </c>
      <c r="AI31" s="645">
        <f t="shared" si="6"/>
        <v>0</v>
      </c>
      <c r="AJ31" s="644">
        <f t="shared" si="7"/>
        <v>0</v>
      </c>
      <c r="AK31" s="643">
        <f t="shared" si="8"/>
        <v>0</v>
      </c>
      <c r="AL31" s="645">
        <f t="shared" si="9"/>
        <v>0</v>
      </c>
      <c r="AM31" s="646">
        <f t="shared" si="10"/>
        <v>0</v>
      </c>
      <c r="AN31" s="647">
        <f t="shared" si="11"/>
        <v>0</v>
      </c>
      <c r="AO31" s="645">
        <f t="shared" si="12"/>
        <v>0</v>
      </c>
      <c r="AP31" s="647">
        <f t="shared" si="13"/>
        <v>0</v>
      </c>
      <c r="AQ31" s="647">
        <f t="shared" si="14"/>
        <v>0</v>
      </c>
      <c r="AR31" s="644">
        <f t="shared" si="15"/>
        <v>0</v>
      </c>
      <c r="AS31" s="648">
        <f t="shared" si="17"/>
        <v>0</v>
      </c>
      <c r="AT31" s="649">
        <f t="shared" si="18"/>
        <v>0</v>
      </c>
      <c r="AU31" s="649">
        <f t="shared" si="19"/>
        <v>0</v>
      </c>
      <c r="AV31" s="649">
        <f t="shared" si="20"/>
        <v>0</v>
      </c>
      <c r="AW31" s="650">
        <f t="shared" si="21"/>
        <v>0</v>
      </c>
      <c r="AX31" s="648"/>
      <c r="AY31" s="649"/>
      <c r="AZ31" s="649"/>
      <c r="BA31" s="649"/>
      <c r="BB31" s="651"/>
      <c r="BC31" s="652">
        <f t="shared" si="22"/>
        <v>0</v>
      </c>
      <c r="BD31" s="649">
        <f t="shared" si="23"/>
        <v>0</v>
      </c>
      <c r="BE31" s="649">
        <f t="shared" si="24"/>
        <v>0</v>
      </c>
      <c r="BF31" s="649">
        <f t="shared" si="25"/>
        <v>0</v>
      </c>
      <c r="BG31" s="651">
        <f t="shared" si="26"/>
        <v>0</v>
      </c>
      <c r="BH31" s="653">
        <f t="shared" si="16"/>
        <v>0</v>
      </c>
      <c r="BI31" s="654">
        <f t="shared" si="27"/>
        <v>0</v>
      </c>
      <c r="BJ31" s="655"/>
      <c r="BK31" s="655"/>
      <c r="BL31" s="656">
        <f t="shared" si="28"/>
        <v>0</v>
      </c>
      <c r="BM31" s="626">
        <v>26</v>
      </c>
    </row>
    <row r="32" spans="1:65" x14ac:dyDescent="0.35">
      <c r="A32" s="275"/>
      <c r="B32" s="97">
        <v>27</v>
      </c>
      <c r="C32" s="100" t="str">
        <f>VLOOKUP(B:B,'Start List Youth'!C:F,2,FALSE)</f>
        <v>SALOMEZ Maïa</v>
      </c>
      <c r="D32" s="127" t="str">
        <f>VLOOKUP(B:B,'Start List Youth'!C:F,4,FALSE)</f>
        <v>VA</v>
      </c>
      <c r="E32" s="88">
        <v>300</v>
      </c>
      <c r="F32" s="89">
        <v>425</v>
      </c>
      <c r="G32" s="463">
        <v>300</v>
      </c>
      <c r="H32" s="463">
        <v>450</v>
      </c>
      <c r="I32" s="464">
        <v>475</v>
      </c>
      <c r="J32" s="465">
        <v>350</v>
      </c>
      <c r="K32" s="463">
        <v>400</v>
      </c>
      <c r="L32" s="463">
        <v>350</v>
      </c>
      <c r="M32" s="463">
        <v>400</v>
      </c>
      <c r="N32" s="464">
        <v>500</v>
      </c>
      <c r="O32" s="465">
        <v>350</v>
      </c>
      <c r="P32" s="463">
        <v>450</v>
      </c>
      <c r="Q32" s="463">
        <v>200</v>
      </c>
      <c r="R32" s="463">
        <v>425</v>
      </c>
      <c r="S32" s="464">
        <v>375</v>
      </c>
      <c r="T32" s="557">
        <v>375</v>
      </c>
      <c r="U32" s="463">
        <v>425</v>
      </c>
      <c r="V32" s="463">
        <v>300</v>
      </c>
      <c r="W32" s="463">
        <v>450</v>
      </c>
      <c r="X32" s="558">
        <v>400</v>
      </c>
      <c r="Y32" s="465">
        <v>350</v>
      </c>
      <c r="Z32" s="463">
        <v>450</v>
      </c>
      <c r="AA32" s="463">
        <v>300</v>
      </c>
      <c r="AB32" s="463">
        <v>375</v>
      </c>
      <c r="AC32" s="464">
        <v>400</v>
      </c>
      <c r="AD32" s="438">
        <f t="shared" si="1"/>
        <v>375</v>
      </c>
      <c r="AE32" s="439">
        <f t="shared" si="2"/>
        <v>300</v>
      </c>
      <c r="AF32" s="440">
        <f t="shared" si="3"/>
        <v>350</v>
      </c>
      <c r="AG32" s="438">
        <f t="shared" si="4"/>
        <v>450</v>
      </c>
      <c r="AH32" s="439">
        <f t="shared" si="5"/>
        <v>400</v>
      </c>
      <c r="AI32" s="441">
        <f t="shared" si="6"/>
        <v>433.33333333333331</v>
      </c>
      <c r="AJ32" s="440">
        <f t="shared" si="7"/>
        <v>350</v>
      </c>
      <c r="AK32" s="439">
        <f t="shared" si="8"/>
        <v>200</v>
      </c>
      <c r="AL32" s="441">
        <f t="shared" si="9"/>
        <v>300</v>
      </c>
      <c r="AM32" s="442">
        <f t="shared" si="10"/>
        <v>450</v>
      </c>
      <c r="AN32" s="443">
        <f t="shared" si="11"/>
        <v>375</v>
      </c>
      <c r="AO32" s="441">
        <f t="shared" si="12"/>
        <v>425</v>
      </c>
      <c r="AP32" s="443">
        <f t="shared" si="13"/>
        <v>500</v>
      </c>
      <c r="AQ32" s="443">
        <f t="shared" si="14"/>
        <v>375</v>
      </c>
      <c r="AR32" s="440">
        <f t="shared" si="15"/>
        <v>425</v>
      </c>
      <c r="AS32" s="444">
        <f t="shared" si="17"/>
        <v>350</v>
      </c>
      <c r="AT32" s="445">
        <f t="shared" si="18"/>
        <v>433.33333333333331</v>
      </c>
      <c r="AU32" s="445">
        <f t="shared" si="19"/>
        <v>300</v>
      </c>
      <c r="AV32" s="445">
        <f t="shared" si="20"/>
        <v>425</v>
      </c>
      <c r="AW32" s="502">
        <f t="shared" si="21"/>
        <v>425</v>
      </c>
      <c r="AX32" s="444">
        <v>200</v>
      </c>
      <c r="AY32" s="445">
        <v>200</v>
      </c>
      <c r="AZ32" s="445">
        <v>200</v>
      </c>
      <c r="BA32" s="445"/>
      <c r="BB32" s="446"/>
      <c r="BC32" s="563">
        <f t="shared" si="22"/>
        <v>150</v>
      </c>
      <c r="BD32" s="445">
        <f t="shared" si="23"/>
        <v>233.33333333333331</v>
      </c>
      <c r="BE32" s="445">
        <f t="shared" si="24"/>
        <v>100</v>
      </c>
      <c r="BF32" s="445">
        <f t="shared" si="25"/>
        <v>425</v>
      </c>
      <c r="BG32" s="446">
        <f t="shared" si="26"/>
        <v>425</v>
      </c>
      <c r="BH32" s="504">
        <f t="shared" si="16"/>
        <v>266.66666666666663</v>
      </c>
      <c r="BI32" s="62">
        <f t="shared" si="27"/>
        <v>2.6666666666666661</v>
      </c>
      <c r="BJ32" s="623">
        <v>0.5</v>
      </c>
      <c r="BK32" s="623"/>
      <c r="BL32" s="333">
        <f t="shared" si="28"/>
        <v>2.1666666666666661</v>
      </c>
      <c r="BM32" s="60">
        <v>27</v>
      </c>
    </row>
    <row r="33" spans="1:65" x14ac:dyDescent="0.35">
      <c r="A33" s="275"/>
      <c r="B33" s="97">
        <v>28</v>
      </c>
      <c r="C33" s="100" t="str">
        <f>VLOOKUP(B:B,'Start List Youth'!C:F,2,FALSE)</f>
        <v>NENNI Linda</v>
      </c>
      <c r="D33" s="127" t="str">
        <f>VLOOKUP(B:B,'Start List Youth'!C:F,4,FALSE)</f>
        <v>LUG</v>
      </c>
      <c r="E33" s="88">
        <v>525</v>
      </c>
      <c r="F33" s="89">
        <v>575</v>
      </c>
      <c r="G33" s="463">
        <v>575</v>
      </c>
      <c r="H33" s="463">
        <v>550</v>
      </c>
      <c r="I33" s="464">
        <v>525</v>
      </c>
      <c r="J33" s="465">
        <v>650</v>
      </c>
      <c r="K33" s="463">
        <v>650</v>
      </c>
      <c r="L33" s="463">
        <v>575</v>
      </c>
      <c r="M33" s="463">
        <v>550</v>
      </c>
      <c r="N33" s="464">
        <v>550</v>
      </c>
      <c r="O33" s="465">
        <v>525</v>
      </c>
      <c r="P33" s="463">
        <v>600</v>
      </c>
      <c r="Q33" s="463">
        <v>625</v>
      </c>
      <c r="R33" s="463">
        <v>550</v>
      </c>
      <c r="S33" s="464">
        <v>575</v>
      </c>
      <c r="T33" s="557">
        <v>550</v>
      </c>
      <c r="U33" s="463">
        <v>550</v>
      </c>
      <c r="V33" s="463">
        <v>625</v>
      </c>
      <c r="W33" s="463">
        <v>550</v>
      </c>
      <c r="X33" s="558">
        <v>525</v>
      </c>
      <c r="Y33" s="465">
        <v>625</v>
      </c>
      <c r="Z33" s="463">
        <v>600</v>
      </c>
      <c r="AA33" s="463">
        <v>525</v>
      </c>
      <c r="AB33" s="463">
        <v>575</v>
      </c>
      <c r="AC33" s="464">
        <v>600</v>
      </c>
      <c r="AD33" s="438">
        <f t="shared" si="1"/>
        <v>650</v>
      </c>
      <c r="AE33" s="439">
        <f t="shared" si="2"/>
        <v>525</v>
      </c>
      <c r="AF33" s="440">
        <f t="shared" si="3"/>
        <v>566.66666666666663</v>
      </c>
      <c r="AG33" s="438">
        <f t="shared" si="4"/>
        <v>650</v>
      </c>
      <c r="AH33" s="439">
        <f t="shared" si="5"/>
        <v>550</v>
      </c>
      <c r="AI33" s="441">
        <f t="shared" si="6"/>
        <v>591.66666666666663</v>
      </c>
      <c r="AJ33" s="440">
        <f t="shared" si="7"/>
        <v>625</v>
      </c>
      <c r="AK33" s="439">
        <f t="shared" si="8"/>
        <v>525</v>
      </c>
      <c r="AL33" s="441">
        <f t="shared" si="9"/>
        <v>591.66666666666663</v>
      </c>
      <c r="AM33" s="442">
        <f t="shared" si="10"/>
        <v>575</v>
      </c>
      <c r="AN33" s="443">
        <f t="shared" si="11"/>
        <v>550</v>
      </c>
      <c r="AO33" s="441">
        <f t="shared" si="12"/>
        <v>550</v>
      </c>
      <c r="AP33" s="443">
        <f t="shared" si="13"/>
        <v>600</v>
      </c>
      <c r="AQ33" s="443">
        <f t="shared" si="14"/>
        <v>525</v>
      </c>
      <c r="AR33" s="440">
        <f t="shared" si="15"/>
        <v>550</v>
      </c>
      <c r="AS33" s="444">
        <f t="shared" si="17"/>
        <v>566.66666666666663</v>
      </c>
      <c r="AT33" s="445">
        <f t="shared" si="18"/>
        <v>591.66666666666663</v>
      </c>
      <c r="AU33" s="445">
        <f t="shared" si="19"/>
        <v>591.66666666666663</v>
      </c>
      <c r="AV33" s="445">
        <f t="shared" si="20"/>
        <v>550</v>
      </c>
      <c r="AW33" s="502">
        <f t="shared" si="21"/>
        <v>550</v>
      </c>
      <c r="AX33" s="444"/>
      <c r="AY33" s="445"/>
      <c r="AZ33" s="445">
        <v>200</v>
      </c>
      <c r="BA33" s="445"/>
      <c r="BB33" s="446"/>
      <c r="BC33" s="563">
        <f t="shared" si="22"/>
        <v>566.66666666666663</v>
      </c>
      <c r="BD33" s="445">
        <f t="shared" si="23"/>
        <v>591.66666666666663</v>
      </c>
      <c r="BE33" s="445">
        <f t="shared" si="24"/>
        <v>391.66666666666663</v>
      </c>
      <c r="BF33" s="445">
        <f t="shared" si="25"/>
        <v>550</v>
      </c>
      <c r="BG33" s="446">
        <f t="shared" si="26"/>
        <v>550</v>
      </c>
      <c r="BH33" s="504">
        <f t="shared" si="16"/>
        <v>530</v>
      </c>
      <c r="BI33" s="62">
        <f t="shared" si="27"/>
        <v>5.3</v>
      </c>
      <c r="BJ33" s="623"/>
      <c r="BK33" s="623"/>
      <c r="BL33" s="333">
        <f t="shared" si="28"/>
        <v>5.3</v>
      </c>
      <c r="BM33" s="60">
        <v>28</v>
      </c>
    </row>
    <row r="34" spans="1:65" x14ac:dyDescent="0.35">
      <c r="A34" s="275"/>
      <c r="B34" s="97">
        <v>29</v>
      </c>
      <c r="C34" s="100" t="str">
        <f>VLOOKUP(B:B,'Start List Youth'!C:F,2,FALSE)</f>
        <v>LA PORTA Aurora</v>
      </c>
      <c r="D34" s="127" t="str">
        <f>VLOOKUP(B:B,'Start List Youth'!C:F,4,FALSE)</f>
        <v>SVB</v>
      </c>
      <c r="E34" s="88">
        <v>625</v>
      </c>
      <c r="F34" s="89">
        <v>625</v>
      </c>
      <c r="G34" s="463">
        <v>675</v>
      </c>
      <c r="H34" s="463">
        <v>700</v>
      </c>
      <c r="I34" s="464">
        <v>700</v>
      </c>
      <c r="J34" s="465">
        <v>700</v>
      </c>
      <c r="K34" s="463">
        <v>725</v>
      </c>
      <c r="L34" s="463">
        <v>700</v>
      </c>
      <c r="M34" s="463">
        <v>675</v>
      </c>
      <c r="N34" s="464">
        <v>700</v>
      </c>
      <c r="O34" s="465">
        <v>650</v>
      </c>
      <c r="P34" s="463">
        <v>700</v>
      </c>
      <c r="Q34" s="463">
        <v>700</v>
      </c>
      <c r="R34" s="463">
        <v>675</v>
      </c>
      <c r="S34" s="464">
        <v>700</v>
      </c>
      <c r="T34" s="557">
        <v>625</v>
      </c>
      <c r="U34" s="463">
        <v>750</v>
      </c>
      <c r="V34" s="463">
        <v>750</v>
      </c>
      <c r="W34" s="463">
        <v>750</v>
      </c>
      <c r="X34" s="558">
        <v>800</v>
      </c>
      <c r="Y34" s="465">
        <v>675</v>
      </c>
      <c r="Z34" s="463">
        <v>700</v>
      </c>
      <c r="AA34" s="463">
        <v>775</v>
      </c>
      <c r="AB34" s="463">
        <v>800</v>
      </c>
      <c r="AC34" s="464">
        <v>750</v>
      </c>
      <c r="AD34" s="438">
        <f t="shared" si="1"/>
        <v>700</v>
      </c>
      <c r="AE34" s="439">
        <f t="shared" si="2"/>
        <v>625</v>
      </c>
      <c r="AF34" s="440">
        <f t="shared" si="3"/>
        <v>650</v>
      </c>
      <c r="AG34" s="438">
        <f t="shared" si="4"/>
        <v>750</v>
      </c>
      <c r="AH34" s="439">
        <f t="shared" si="5"/>
        <v>625</v>
      </c>
      <c r="AI34" s="441">
        <f t="shared" si="6"/>
        <v>708.33333333333337</v>
      </c>
      <c r="AJ34" s="440">
        <f t="shared" si="7"/>
        <v>775</v>
      </c>
      <c r="AK34" s="439">
        <f t="shared" si="8"/>
        <v>675</v>
      </c>
      <c r="AL34" s="441">
        <f t="shared" si="9"/>
        <v>716.66666666666663</v>
      </c>
      <c r="AM34" s="442">
        <f t="shared" si="10"/>
        <v>800</v>
      </c>
      <c r="AN34" s="443">
        <f t="shared" si="11"/>
        <v>675</v>
      </c>
      <c r="AO34" s="441">
        <f t="shared" si="12"/>
        <v>708.33333333333337</v>
      </c>
      <c r="AP34" s="443">
        <f t="shared" si="13"/>
        <v>800</v>
      </c>
      <c r="AQ34" s="443">
        <f t="shared" si="14"/>
        <v>700</v>
      </c>
      <c r="AR34" s="440">
        <f t="shared" si="15"/>
        <v>716.66666666666663</v>
      </c>
      <c r="AS34" s="444">
        <f t="shared" si="17"/>
        <v>650</v>
      </c>
      <c r="AT34" s="445">
        <f t="shared" si="18"/>
        <v>708.33333333333337</v>
      </c>
      <c r="AU34" s="445">
        <f t="shared" si="19"/>
        <v>716.66666666666663</v>
      </c>
      <c r="AV34" s="445">
        <f t="shared" si="20"/>
        <v>708.33333333333337</v>
      </c>
      <c r="AW34" s="502">
        <f t="shared" si="21"/>
        <v>716.66666666666663</v>
      </c>
      <c r="AX34" s="444"/>
      <c r="AY34" s="445"/>
      <c r="AZ34" s="445"/>
      <c r="BA34" s="445"/>
      <c r="BB34" s="446"/>
      <c r="BC34" s="563">
        <f t="shared" si="22"/>
        <v>650</v>
      </c>
      <c r="BD34" s="445">
        <f t="shared" si="23"/>
        <v>708.33333333333337</v>
      </c>
      <c r="BE34" s="445">
        <f t="shared" si="24"/>
        <v>716.66666666666663</v>
      </c>
      <c r="BF34" s="445">
        <f t="shared" si="25"/>
        <v>708.33333333333337</v>
      </c>
      <c r="BG34" s="446">
        <f t="shared" si="26"/>
        <v>716.66666666666663</v>
      </c>
      <c r="BH34" s="504">
        <f t="shared" si="16"/>
        <v>700</v>
      </c>
      <c r="BI34" s="62">
        <f t="shared" si="27"/>
        <v>7</v>
      </c>
      <c r="BJ34" s="623"/>
      <c r="BK34" s="623"/>
      <c r="BL34" s="333">
        <f t="shared" si="28"/>
        <v>7</v>
      </c>
      <c r="BM34" s="60">
        <v>29</v>
      </c>
    </row>
    <row r="35" spans="1:65" x14ac:dyDescent="0.35">
      <c r="A35" s="275"/>
      <c r="B35" s="97">
        <v>30</v>
      </c>
      <c r="C35" s="100" t="str">
        <f>VLOOKUP(B:B,'Start List Youth'!C:F,2,FALSE)</f>
        <v>TRÖSCH Naira</v>
      </c>
      <c r="D35" s="127" t="str">
        <f>VLOOKUP(B:B,'Start List Youth'!C:F,4,FALSE)</f>
        <v>ASB</v>
      </c>
      <c r="E35" s="88">
        <v>675</v>
      </c>
      <c r="F35" s="89">
        <v>650</v>
      </c>
      <c r="G35" s="463">
        <v>675</v>
      </c>
      <c r="H35" s="463">
        <v>675</v>
      </c>
      <c r="I35" s="464">
        <v>700</v>
      </c>
      <c r="J35" s="465">
        <v>750</v>
      </c>
      <c r="K35" s="463">
        <v>725</v>
      </c>
      <c r="L35" s="463">
        <v>725</v>
      </c>
      <c r="M35" s="463">
        <v>650</v>
      </c>
      <c r="N35" s="464">
        <v>675</v>
      </c>
      <c r="O35" s="465">
        <v>700</v>
      </c>
      <c r="P35" s="463">
        <v>700</v>
      </c>
      <c r="Q35" s="463">
        <v>700</v>
      </c>
      <c r="R35" s="463">
        <v>650</v>
      </c>
      <c r="S35" s="464">
        <v>675</v>
      </c>
      <c r="T35" s="557">
        <v>675</v>
      </c>
      <c r="U35" s="463">
        <v>725</v>
      </c>
      <c r="V35" s="463">
        <v>750</v>
      </c>
      <c r="W35" s="463">
        <v>675</v>
      </c>
      <c r="X35" s="558">
        <v>775</v>
      </c>
      <c r="Y35" s="465">
        <v>725</v>
      </c>
      <c r="Z35" s="463">
        <v>675</v>
      </c>
      <c r="AA35" s="463">
        <v>750</v>
      </c>
      <c r="AB35" s="463">
        <v>775</v>
      </c>
      <c r="AC35" s="464">
        <v>725</v>
      </c>
      <c r="AD35" s="438">
        <f t="shared" si="1"/>
        <v>750</v>
      </c>
      <c r="AE35" s="439">
        <f t="shared" si="2"/>
        <v>675</v>
      </c>
      <c r="AF35" s="440">
        <f t="shared" si="3"/>
        <v>700</v>
      </c>
      <c r="AG35" s="438">
        <f t="shared" si="4"/>
        <v>725</v>
      </c>
      <c r="AH35" s="439">
        <f t="shared" si="5"/>
        <v>650</v>
      </c>
      <c r="AI35" s="441">
        <f t="shared" si="6"/>
        <v>700</v>
      </c>
      <c r="AJ35" s="440">
        <f t="shared" si="7"/>
        <v>750</v>
      </c>
      <c r="AK35" s="439">
        <f t="shared" si="8"/>
        <v>675</v>
      </c>
      <c r="AL35" s="441">
        <f t="shared" si="9"/>
        <v>725</v>
      </c>
      <c r="AM35" s="442">
        <f t="shared" si="10"/>
        <v>775</v>
      </c>
      <c r="AN35" s="443">
        <f t="shared" si="11"/>
        <v>650</v>
      </c>
      <c r="AO35" s="441">
        <f t="shared" si="12"/>
        <v>666.66666666666663</v>
      </c>
      <c r="AP35" s="443">
        <f t="shared" si="13"/>
        <v>775</v>
      </c>
      <c r="AQ35" s="443">
        <f t="shared" si="14"/>
        <v>675</v>
      </c>
      <c r="AR35" s="440">
        <f t="shared" si="15"/>
        <v>700</v>
      </c>
      <c r="AS35" s="444">
        <f t="shared" si="17"/>
        <v>700</v>
      </c>
      <c r="AT35" s="445">
        <f t="shared" si="18"/>
        <v>700</v>
      </c>
      <c r="AU35" s="445">
        <f t="shared" si="19"/>
        <v>725</v>
      </c>
      <c r="AV35" s="445">
        <f t="shared" si="20"/>
        <v>666.66666666666663</v>
      </c>
      <c r="AW35" s="502">
        <f t="shared" si="21"/>
        <v>700</v>
      </c>
      <c r="AX35" s="444"/>
      <c r="AY35" s="445"/>
      <c r="AZ35" s="445"/>
      <c r="BA35" s="445"/>
      <c r="BB35" s="446"/>
      <c r="BC35" s="563">
        <f t="shared" si="22"/>
        <v>700</v>
      </c>
      <c r="BD35" s="445">
        <f t="shared" si="23"/>
        <v>700</v>
      </c>
      <c r="BE35" s="445">
        <f t="shared" si="24"/>
        <v>725</v>
      </c>
      <c r="BF35" s="445">
        <f t="shared" si="25"/>
        <v>666.66666666666663</v>
      </c>
      <c r="BG35" s="446">
        <f t="shared" si="26"/>
        <v>700</v>
      </c>
      <c r="BH35" s="504">
        <f t="shared" si="16"/>
        <v>698.33333333333326</v>
      </c>
      <c r="BI35" s="62">
        <f t="shared" si="27"/>
        <v>6.9833333333333325</v>
      </c>
      <c r="BJ35" s="623"/>
      <c r="BK35" s="623"/>
      <c r="BL35" s="333">
        <f t="shared" si="28"/>
        <v>6.9833333333333325</v>
      </c>
      <c r="BM35" s="60">
        <v>30</v>
      </c>
    </row>
    <row r="36" spans="1:65" x14ac:dyDescent="0.35">
      <c r="A36" s="275"/>
      <c r="B36" s="97">
        <v>31</v>
      </c>
      <c r="C36" s="100" t="str">
        <f>VLOOKUP(B:B,'Start List Youth'!C:F,2,FALSE)</f>
        <v>ANDREEVA Nikol</v>
      </c>
      <c r="D36" s="127" t="str">
        <f>VLOOKUP(B:B,'Start List Youth'!C:F,4,FALSE)</f>
        <v>FLOS</v>
      </c>
      <c r="E36" s="88">
        <v>650</v>
      </c>
      <c r="F36" s="89">
        <v>625</v>
      </c>
      <c r="G36" s="463">
        <v>575</v>
      </c>
      <c r="H36" s="463">
        <v>625</v>
      </c>
      <c r="I36" s="464">
        <v>575</v>
      </c>
      <c r="J36" s="465">
        <v>675</v>
      </c>
      <c r="K36" s="463">
        <v>650</v>
      </c>
      <c r="L36" s="463">
        <v>600</v>
      </c>
      <c r="M36" s="463">
        <v>625</v>
      </c>
      <c r="N36" s="464">
        <v>600</v>
      </c>
      <c r="O36" s="465">
        <v>625</v>
      </c>
      <c r="P36" s="463">
        <v>625</v>
      </c>
      <c r="Q36" s="463">
        <v>575</v>
      </c>
      <c r="R36" s="463">
        <v>575</v>
      </c>
      <c r="S36" s="464">
        <v>550</v>
      </c>
      <c r="T36" s="557">
        <v>650</v>
      </c>
      <c r="U36" s="463">
        <v>650</v>
      </c>
      <c r="V36" s="463">
        <v>575</v>
      </c>
      <c r="W36" s="463">
        <v>625</v>
      </c>
      <c r="X36" s="558">
        <v>600</v>
      </c>
      <c r="Y36" s="465">
        <v>600</v>
      </c>
      <c r="Z36" s="463">
        <v>675</v>
      </c>
      <c r="AA36" s="463">
        <v>600</v>
      </c>
      <c r="AB36" s="463">
        <v>675</v>
      </c>
      <c r="AC36" s="464">
        <v>650</v>
      </c>
      <c r="AD36" s="438">
        <f t="shared" si="1"/>
        <v>675</v>
      </c>
      <c r="AE36" s="439">
        <f t="shared" si="2"/>
        <v>600</v>
      </c>
      <c r="AF36" s="440">
        <f t="shared" si="3"/>
        <v>641.66666666666663</v>
      </c>
      <c r="AG36" s="438">
        <f t="shared" si="4"/>
        <v>675</v>
      </c>
      <c r="AH36" s="439">
        <f t="shared" si="5"/>
        <v>625</v>
      </c>
      <c r="AI36" s="441">
        <f t="shared" si="6"/>
        <v>641.66666666666663</v>
      </c>
      <c r="AJ36" s="440">
        <f t="shared" si="7"/>
        <v>600</v>
      </c>
      <c r="AK36" s="439">
        <f t="shared" si="8"/>
        <v>575</v>
      </c>
      <c r="AL36" s="441">
        <f t="shared" si="9"/>
        <v>583.33333333333337</v>
      </c>
      <c r="AM36" s="442">
        <f t="shared" si="10"/>
        <v>675</v>
      </c>
      <c r="AN36" s="443">
        <f t="shared" si="11"/>
        <v>575</v>
      </c>
      <c r="AO36" s="441">
        <f t="shared" si="12"/>
        <v>625</v>
      </c>
      <c r="AP36" s="443">
        <f t="shared" si="13"/>
        <v>650</v>
      </c>
      <c r="AQ36" s="443">
        <f t="shared" si="14"/>
        <v>550</v>
      </c>
      <c r="AR36" s="440">
        <f t="shared" si="15"/>
        <v>591.66666666666663</v>
      </c>
      <c r="AS36" s="444">
        <f t="shared" si="17"/>
        <v>641.66666666666663</v>
      </c>
      <c r="AT36" s="445">
        <f t="shared" si="18"/>
        <v>641.66666666666663</v>
      </c>
      <c r="AU36" s="445">
        <f t="shared" si="19"/>
        <v>583.33333333333337</v>
      </c>
      <c r="AV36" s="445">
        <f t="shared" si="20"/>
        <v>625</v>
      </c>
      <c r="AW36" s="502">
        <f t="shared" si="21"/>
        <v>591.66666666666663</v>
      </c>
      <c r="AX36" s="444"/>
      <c r="AY36" s="445"/>
      <c r="AZ36" s="445"/>
      <c r="BA36" s="445"/>
      <c r="BB36" s="446"/>
      <c r="BC36" s="563">
        <f t="shared" si="22"/>
        <v>641.66666666666663</v>
      </c>
      <c r="BD36" s="445">
        <f t="shared" si="23"/>
        <v>641.66666666666663</v>
      </c>
      <c r="BE36" s="445">
        <f t="shared" si="24"/>
        <v>583.33333333333337</v>
      </c>
      <c r="BF36" s="445">
        <f t="shared" si="25"/>
        <v>625</v>
      </c>
      <c r="BG36" s="446">
        <f t="shared" si="26"/>
        <v>591.66666666666663</v>
      </c>
      <c r="BH36" s="504">
        <f t="shared" si="16"/>
        <v>616.66666666666663</v>
      </c>
      <c r="BI36" s="62">
        <f t="shared" si="27"/>
        <v>6.1666666666666661</v>
      </c>
      <c r="BJ36" s="623"/>
      <c r="BK36" s="623"/>
      <c r="BL36" s="333">
        <f t="shared" si="28"/>
        <v>6.1666666666666661</v>
      </c>
      <c r="BM36" s="60">
        <v>31</v>
      </c>
    </row>
    <row r="37" spans="1:65" x14ac:dyDescent="0.35">
      <c r="A37" s="275"/>
      <c r="B37" s="97">
        <v>32</v>
      </c>
      <c r="C37" s="100" t="str">
        <f>VLOOKUP(B:B,'Start List Youth'!C:F,2,FALSE)</f>
        <v>MERI Dalia Nayla</v>
      </c>
      <c r="D37" s="127" t="str">
        <f>VLOOKUP(B:B,'Start List Youth'!C:F,4,FALSE)</f>
        <v>SRSO</v>
      </c>
      <c r="E37" s="88">
        <v>550</v>
      </c>
      <c r="F37" s="89">
        <v>550</v>
      </c>
      <c r="G37" s="463">
        <v>550</v>
      </c>
      <c r="H37" s="463">
        <v>525</v>
      </c>
      <c r="I37" s="464">
        <v>500</v>
      </c>
      <c r="J37" s="465">
        <v>600</v>
      </c>
      <c r="K37" s="463">
        <v>600</v>
      </c>
      <c r="L37" s="463">
        <v>550</v>
      </c>
      <c r="M37" s="463">
        <v>575</v>
      </c>
      <c r="N37" s="464">
        <v>550</v>
      </c>
      <c r="O37" s="465">
        <v>600</v>
      </c>
      <c r="P37" s="463">
        <v>600</v>
      </c>
      <c r="Q37" s="463">
        <v>625</v>
      </c>
      <c r="R37" s="463">
        <v>575</v>
      </c>
      <c r="S37" s="464">
        <v>575</v>
      </c>
      <c r="T37" s="557">
        <v>525</v>
      </c>
      <c r="U37" s="463">
        <v>600</v>
      </c>
      <c r="V37" s="463">
        <v>550</v>
      </c>
      <c r="W37" s="463">
        <v>600</v>
      </c>
      <c r="X37" s="558">
        <v>500</v>
      </c>
      <c r="Y37" s="465">
        <v>550</v>
      </c>
      <c r="Z37" s="463">
        <v>575</v>
      </c>
      <c r="AA37" s="463">
        <v>500</v>
      </c>
      <c r="AB37" s="463">
        <v>550</v>
      </c>
      <c r="AC37" s="464">
        <v>575</v>
      </c>
      <c r="AD37" s="438">
        <f t="shared" si="1"/>
        <v>600</v>
      </c>
      <c r="AE37" s="439">
        <f t="shared" si="2"/>
        <v>525</v>
      </c>
      <c r="AF37" s="440">
        <f t="shared" si="3"/>
        <v>566.66666666666663</v>
      </c>
      <c r="AG37" s="438">
        <f t="shared" si="4"/>
        <v>600</v>
      </c>
      <c r="AH37" s="439">
        <f t="shared" si="5"/>
        <v>550</v>
      </c>
      <c r="AI37" s="441">
        <f t="shared" si="6"/>
        <v>591.66666666666663</v>
      </c>
      <c r="AJ37" s="440">
        <f t="shared" si="7"/>
        <v>625</v>
      </c>
      <c r="AK37" s="439">
        <f t="shared" si="8"/>
        <v>500</v>
      </c>
      <c r="AL37" s="441">
        <f t="shared" si="9"/>
        <v>550</v>
      </c>
      <c r="AM37" s="442">
        <f t="shared" si="10"/>
        <v>600</v>
      </c>
      <c r="AN37" s="443">
        <f t="shared" si="11"/>
        <v>525</v>
      </c>
      <c r="AO37" s="441">
        <f t="shared" si="12"/>
        <v>566.66666666666663</v>
      </c>
      <c r="AP37" s="443">
        <f t="shared" si="13"/>
        <v>575</v>
      </c>
      <c r="AQ37" s="443">
        <f t="shared" si="14"/>
        <v>500</v>
      </c>
      <c r="AR37" s="440">
        <f t="shared" si="15"/>
        <v>541.66666666666663</v>
      </c>
      <c r="AS37" s="444">
        <f t="shared" si="17"/>
        <v>566.66666666666663</v>
      </c>
      <c r="AT37" s="445">
        <f t="shared" si="18"/>
        <v>591.66666666666663</v>
      </c>
      <c r="AU37" s="445">
        <f t="shared" si="19"/>
        <v>550</v>
      </c>
      <c r="AV37" s="445">
        <f t="shared" si="20"/>
        <v>566.66666666666663</v>
      </c>
      <c r="AW37" s="502">
        <f t="shared" si="21"/>
        <v>541.66666666666663</v>
      </c>
      <c r="AX37" s="444">
        <v>200</v>
      </c>
      <c r="AY37" s="445"/>
      <c r="AZ37" s="445">
        <v>200</v>
      </c>
      <c r="BA37" s="445"/>
      <c r="BB37" s="446"/>
      <c r="BC37" s="563">
        <f t="shared" si="22"/>
        <v>366.66666666666663</v>
      </c>
      <c r="BD37" s="445">
        <f t="shared" si="23"/>
        <v>591.66666666666663</v>
      </c>
      <c r="BE37" s="445">
        <f t="shared" si="24"/>
        <v>350</v>
      </c>
      <c r="BF37" s="445">
        <f t="shared" si="25"/>
        <v>566.66666666666663</v>
      </c>
      <c r="BG37" s="446">
        <f t="shared" si="26"/>
        <v>541.66666666666663</v>
      </c>
      <c r="BH37" s="504">
        <f t="shared" si="16"/>
        <v>483.33333333333331</v>
      </c>
      <c r="BI37" s="62">
        <f t="shared" si="27"/>
        <v>4.833333333333333</v>
      </c>
      <c r="BJ37" s="623">
        <v>0.5</v>
      </c>
      <c r="BK37" s="623"/>
      <c r="BL37" s="333">
        <f t="shared" si="28"/>
        <v>4.333333333333333</v>
      </c>
      <c r="BM37" s="60">
        <v>32</v>
      </c>
    </row>
    <row r="38" spans="1:65" x14ac:dyDescent="0.35">
      <c r="A38" s="275"/>
      <c r="B38" s="97">
        <v>33</v>
      </c>
      <c r="C38" s="100" t="str">
        <f>VLOOKUP(B:B,'Start List Youth'!C:F,2,FALSE)</f>
        <v>PANERO Iris</v>
      </c>
      <c r="D38" s="127" t="str">
        <f>VLOOKUP(B:B,'Start List Youth'!C:F,4,FALSE)</f>
        <v>LUG</v>
      </c>
      <c r="E38" s="88">
        <v>500</v>
      </c>
      <c r="F38" s="89">
        <v>600</v>
      </c>
      <c r="G38" s="463">
        <v>550</v>
      </c>
      <c r="H38" s="463">
        <v>575</v>
      </c>
      <c r="I38" s="464">
        <v>475</v>
      </c>
      <c r="J38" s="465">
        <v>575</v>
      </c>
      <c r="K38" s="463">
        <v>600</v>
      </c>
      <c r="L38" s="463">
        <v>575</v>
      </c>
      <c r="M38" s="463">
        <v>550</v>
      </c>
      <c r="N38" s="464">
        <v>525</v>
      </c>
      <c r="O38" s="465">
        <v>525</v>
      </c>
      <c r="P38" s="463">
        <v>625</v>
      </c>
      <c r="Q38" s="463">
        <v>625</v>
      </c>
      <c r="R38" s="463">
        <v>600</v>
      </c>
      <c r="S38" s="464">
        <v>525</v>
      </c>
      <c r="T38" s="557">
        <v>500</v>
      </c>
      <c r="U38" s="463">
        <v>600</v>
      </c>
      <c r="V38" s="463">
        <v>575</v>
      </c>
      <c r="W38" s="463">
        <v>475</v>
      </c>
      <c r="X38" s="558">
        <v>475</v>
      </c>
      <c r="Y38" s="465">
        <v>500</v>
      </c>
      <c r="Z38" s="463">
        <v>650</v>
      </c>
      <c r="AA38" s="463">
        <v>625</v>
      </c>
      <c r="AB38" s="463">
        <v>650</v>
      </c>
      <c r="AC38" s="464">
        <v>600</v>
      </c>
      <c r="AD38" s="438">
        <f t="shared" ref="AD38:AD69" si="29">MAX(E38,J38,O38,T38,Y38)</f>
        <v>575</v>
      </c>
      <c r="AE38" s="439">
        <f t="shared" ref="AE38:AE69" si="30">MIN(E38,J38,O38,T38,Y38)</f>
        <v>500</v>
      </c>
      <c r="AF38" s="440">
        <f t="shared" ref="AF38:AF69" si="31">(SUM(E38,J38,O38,T38,Y38)-AD38-AE38)/3</f>
        <v>508.33333333333331</v>
      </c>
      <c r="AG38" s="438">
        <f t="shared" ref="AG38:AG69" si="32">MAX(F38,K38,P38,U38,Z38)</f>
        <v>650</v>
      </c>
      <c r="AH38" s="439">
        <f t="shared" ref="AH38:AH69" si="33">MIN(F38,K38,P38,U38,Z38)</f>
        <v>600</v>
      </c>
      <c r="AI38" s="441">
        <f t="shared" ref="AI38:AI69" si="34">(SUM(F38,K38,P38,U38,Z38)-AG38-AH38)/3</f>
        <v>608.33333333333337</v>
      </c>
      <c r="AJ38" s="440">
        <f t="shared" ref="AJ38:AJ69" si="35">MAX(G38,L38,Q38,V38,AA38)</f>
        <v>625</v>
      </c>
      <c r="AK38" s="439">
        <f t="shared" ref="AK38:AK69" si="36">MIN(G38,L38,Q38,V38,AA38)</f>
        <v>550</v>
      </c>
      <c r="AL38" s="441">
        <f t="shared" ref="AL38:AL69" si="37">(SUM(G38,L38,Q38,V38,AA38)-AJ38-AK38)/3</f>
        <v>591.66666666666663</v>
      </c>
      <c r="AM38" s="442">
        <f t="shared" ref="AM38:AM69" si="38">MAX(H38,M38,R38,W38,AB38)</f>
        <v>650</v>
      </c>
      <c r="AN38" s="443">
        <f t="shared" ref="AN38:AN69" si="39">MIN(H38,M38,R38,W38,AB38)</f>
        <v>475</v>
      </c>
      <c r="AO38" s="441">
        <f t="shared" ref="AO38:AO69" si="40">(SUM(H38,M38,R38,W38,AB38)-AM38-AN38)/3</f>
        <v>575</v>
      </c>
      <c r="AP38" s="443">
        <f t="shared" ref="AP38:AP69" si="41">MAX(I38,N38,S38,X38,AC38)</f>
        <v>600</v>
      </c>
      <c r="AQ38" s="443">
        <f t="shared" ref="AQ38:AQ69" si="42">MIN(I38,N38,S38,X38,AC38)</f>
        <v>475</v>
      </c>
      <c r="AR38" s="440">
        <f t="shared" ref="AR38:AR69" si="43">(SUM(I38,N38,S38,X38,AC38)-AP38-AQ38)/3</f>
        <v>508.33333333333331</v>
      </c>
      <c r="AS38" s="444">
        <f t="shared" si="17"/>
        <v>508.33333333333331</v>
      </c>
      <c r="AT38" s="445">
        <f t="shared" si="18"/>
        <v>608.33333333333337</v>
      </c>
      <c r="AU38" s="445">
        <f t="shared" si="19"/>
        <v>591.66666666666663</v>
      </c>
      <c r="AV38" s="445">
        <f t="shared" si="20"/>
        <v>575</v>
      </c>
      <c r="AW38" s="502">
        <f t="shared" si="21"/>
        <v>508.33333333333331</v>
      </c>
      <c r="AX38" s="444">
        <v>200</v>
      </c>
      <c r="AY38" s="445"/>
      <c r="AZ38" s="445"/>
      <c r="BA38" s="445"/>
      <c r="BB38" s="446"/>
      <c r="BC38" s="563">
        <f t="shared" si="22"/>
        <v>308.33333333333331</v>
      </c>
      <c r="BD38" s="445">
        <f t="shared" si="23"/>
        <v>608.33333333333337</v>
      </c>
      <c r="BE38" s="445">
        <f t="shared" si="24"/>
        <v>591.66666666666663</v>
      </c>
      <c r="BF38" s="445">
        <f t="shared" si="25"/>
        <v>575</v>
      </c>
      <c r="BG38" s="446">
        <f t="shared" si="26"/>
        <v>508.33333333333331</v>
      </c>
      <c r="BH38" s="504">
        <f t="shared" si="16"/>
        <v>518.33333333333337</v>
      </c>
      <c r="BI38" s="62">
        <f t="shared" si="27"/>
        <v>5.1833333333333336</v>
      </c>
      <c r="BJ38" s="623"/>
      <c r="BK38" s="623"/>
      <c r="BL38" s="333">
        <f t="shared" si="28"/>
        <v>5.1833333333333336</v>
      </c>
      <c r="BM38" s="60">
        <v>33</v>
      </c>
    </row>
    <row r="39" spans="1:65" x14ac:dyDescent="0.35">
      <c r="A39" s="275"/>
      <c r="B39" s="97">
        <v>34</v>
      </c>
      <c r="C39" s="100" t="str">
        <f>VLOOKUP(B:B,'Start List Youth'!C:F,2,FALSE)</f>
        <v>JANSSENS Abigaëlle</v>
      </c>
      <c r="D39" s="127" t="str">
        <f>VLOOKUP(B:B,'Start List Youth'!C:F,4,FALSE)</f>
        <v>GN1885</v>
      </c>
      <c r="E39" s="88">
        <v>575</v>
      </c>
      <c r="F39" s="89">
        <v>575</v>
      </c>
      <c r="G39" s="463">
        <v>600</v>
      </c>
      <c r="H39" s="463">
        <v>600</v>
      </c>
      <c r="I39" s="464">
        <v>550</v>
      </c>
      <c r="J39" s="465">
        <v>675</v>
      </c>
      <c r="K39" s="463">
        <v>650</v>
      </c>
      <c r="L39" s="463">
        <v>625</v>
      </c>
      <c r="M39" s="463">
        <v>600</v>
      </c>
      <c r="N39" s="464">
        <v>600</v>
      </c>
      <c r="O39" s="465">
        <v>600</v>
      </c>
      <c r="P39" s="463">
        <v>650</v>
      </c>
      <c r="Q39" s="463">
        <v>650</v>
      </c>
      <c r="R39" s="463">
        <v>650</v>
      </c>
      <c r="S39" s="464">
        <v>625</v>
      </c>
      <c r="T39" s="557">
        <v>625</v>
      </c>
      <c r="U39" s="463">
        <v>650</v>
      </c>
      <c r="V39" s="463">
        <v>650</v>
      </c>
      <c r="W39" s="463">
        <v>675</v>
      </c>
      <c r="X39" s="558">
        <v>600</v>
      </c>
      <c r="Y39" s="465">
        <v>625</v>
      </c>
      <c r="Z39" s="463">
        <v>650</v>
      </c>
      <c r="AA39" s="463">
        <v>600</v>
      </c>
      <c r="AB39" s="463">
        <v>625</v>
      </c>
      <c r="AC39" s="464">
        <v>575</v>
      </c>
      <c r="AD39" s="438">
        <f t="shared" si="29"/>
        <v>675</v>
      </c>
      <c r="AE39" s="439">
        <f t="shared" si="30"/>
        <v>575</v>
      </c>
      <c r="AF39" s="440">
        <f t="shared" si="31"/>
        <v>616.66666666666663</v>
      </c>
      <c r="AG39" s="438">
        <f t="shared" si="32"/>
        <v>650</v>
      </c>
      <c r="AH39" s="439">
        <f t="shared" si="33"/>
        <v>575</v>
      </c>
      <c r="AI39" s="441">
        <f t="shared" si="34"/>
        <v>650</v>
      </c>
      <c r="AJ39" s="440">
        <f t="shared" si="35"/>
        <v>650</v>
      </c>
      <c r="AK39" s="439">
        <f t="shared" si="36"/>
        <v>600</v>
      </c>
      <c r="AL39" s="441">
        <f t="shared" si="37"/>
        <v>625</v>
      </c>
      <c r="AM39" s="442">
        <f t="shared" si="38"/>
        <v>675</v>
      </c>
      <c r="AN39" s="443">
        <f t="shared" si="39"/>
        <v>600</v>
      </c>
      <c r="AO39" s="441">
        <f t="shared" si="40"/>
        <v>625</v>
      </c>
      <c r="AP39" s="443">
        <f t="shared" si="41"/>
        <v>625</v>
      </c>
      <c r="AQ39" s="443">
        <f t="shared" si="42"/>
        <v>550</v>
      </c>
      <c r="AR39" s="440">
        <f t="shared" si="43"/>
        <v>591.66666666666663</v>
      </c>
      <c r="AS39" s="444">
        <f t="shared" si="17"/>
        <v>616.66666666666663</v>
      </c>
      <c r="AT39" s="445">
        <f t="shared" si="18"/>
        <v>650</v>
      </c>
      <c r="AU39" s="445">
        <f t="shared" si="19"/>
        <v>625</v>
      </c>
      <c r="AV39" s="445">
        <f t="shared" si="20"/>
        <v>625</v>
      </c>
      <c r="AW39" s="502">
        <f t="shared" si="21"/>
        <v>591.66666666666663</v>
      </c>
      <c r="AX39" s="444"/>
      <c r="AY39" s="445"/>
      <c r="AZ39" s="445"/>
      <c r="BA39" s="445"/>
      <c r="BB39" s="446"/>
      <c r="BC39" s="563">
        <f t="shared" si="22"/>
        <v>616.66666666666663</v>
      </c>
      <c r="BD39" s="445">
        <f t="shared" si="23"/>
        <v>650</v>
      </c>
      <c r="BE39" s="445">
        <f t="shared" si="24"/>
        <v>625</v>
      </c>
      <c r="BF39" s="445">
        <f t="shared" si="25"/>
        <v>625</v>
      </c>
      <c r="BG39" s="446">
        <f t="shared" si="26"/>
        <v>591.66666666666663</v>
      </c>
      <c r="BH39" s="504">
        <f t="shared" si="16"/>
        <v>621.66666666666663</v>
      </c>
      <c r="BI39" s="62">
        <f t="shared" si="27"/>
        <v>6.2166666666666659</v>
      </c>
      <c r="BJ39" s="623"/>
      <c r="BK39" s="623"/>
      <c r="BL39" s="333">
        <f t="shared" si="28"/>
        <v>6.2166666666666659</v>
      </c>
      <c r="BM39" s="60">
        <v>34</v>
      </c>
    </row>
    <row r="40" spans="1:65" x14ac:dyDescent="0.35">
      <c r="A40" s="275"/>
      <c r="B40" s="97">
        <v>35</v>
      </c>
      <c r="C40" s="100" t="str">
        <f>VLOOKUP(B:B,'Start List Youth'!C:F,2,FALSE)</f>
        <v>MAGNENAT Celya</v>
      </c>
      <c r="D40" s="127" t="str">
        <f>VLOOKUP(B:B,'Start List Youth'!C:F,4,FALSE)</f>
        <v>MORG</v>
      </c>
      <c r="E40" s="88">
        <v>725</v>
      </c>
      <c r="F40" s="89">
        <v>700</v>
      </c>
      <c r="G40" s="463">
        <v>700</v>
      </c>
      <c r="H40" s="463">
        <v>675</v>
      </c>
      <c r="I40" s="464">
        <v>700</v>
      </c>
      <c r="J40" s="465">
        <v>750</v>
      </c>
      <c r="K40" s="463">
        <v>750</v>
      </c>
      <c r="L40" s="463">
        <v>725</v>
      </c>
      <c r="M40" s="463">
        <v>750</v>
      </c>
      <c r="N40" s="464">
        <v>650</v>
      </c>
      <c r="O40" s="465">
        <v>775</v>
      </c>
      <c r="P40" s="463">
        <v>775</v>
      </c>
      <c r="Q40" s="463">
        <v>750</v>
      </c>
      <c r="R40" s="463">
        <v>725</v>
      </c>
      <c r="S40" s="464">
        <v>700</v>
      </c>
      <c r="T40" s="557">
        <v>750</v>
      </c>
      <c r="U40" s="463">
        <v>750</v>
      </c>
      <c r="V40" s="463">
        <v>775</v>
      </c>
      <c r="W40" s="463">
        <v>750</v>
      </c>
      <c r="X40" s="558">
        <v>800</v>
      </c>
      <c r="Y40" s="465">
        <v>700</v>
      </c>
      <c r="Z40" s="463">
        <v>675</v>
      </c>
      <c r="AA40" s="463">
        <v>750</v>
      </c>
      <c r="AB40" s="463">
        <v>775</v>
      </c>
      <c r="AC40" s="464">
        <v>750</v>
      </c>
      <c r="AD40" s="438">
        <f t="shared" si="29"/>
        <v>775</v>
      </c>
      <c r="AE40" s="439">
        <f t="shared" si="30"/>
        <v>700</v>
      </c>
      <c r="AF40" s="440">
        <f t="shared" si="31"/>
        <v>741.66666666666663</v>
      </c>
      <c r="AG40" s="438">
        <f t="shared" si="32"/>
        <v>775</v>
      </c>
      <c r="AH40" s="439">
        <f t="shared" si="33"/>
        <v>675</v>
      </c>
      <c r="AI40" s="441">
        <f t="shared" si="34"/>
        <v>733.33333333333337</v>
      </c>
      <c r="AJ40" s="440">
        <f t="shared" si="35"/>
        <v>775</v>
      </c>
      <c r="AK40" s="439">
        <f t="shared" si="36"/>
        <v>700</v>
      </c>
      <c r="AL40" s="441">
        <f t="shared" si="37"/>
        <v>741.66666666666663</v>
      </c>
      <c r="AM40" s="442">
        <f t="shared" si="38"/>
        <v>775</v>
      </c>
      <c r="AN40" s="443">
        <f t="shared" si="39"/>
        <v>675</v>
      </c>
      <c r="AO40" s="441">
        <f t="shared" si="40"/>
        <v>741.66666666666663</v>
      </c>
      <c r="AP40" s="443">
        <f t="shared" si="41"/>
        <v>800</v>
      </c>
      <c r="AQ40" s="443">
        <f t="shared" si="42"/>
        <v>650</v>
      </c>
      <c r="AR40" s="440">
        <f t="shared" si="43"/>
        <v>716.66666666666663</v>
      </c>
      <c r="AS40" s="444">
        <f t="shared" si="17"/>
        <v>741.66666666666663</v>
      </c>
      <c r="AT40" s="445">
        <f t="shared" si="18"/>
        <v>733.33333333333337</v>
      </c>
      <c r="AU40" s="445">
        <f t="shared" si="19"/>
        <v>741.66666666666663</v>
      </c>
      <c r="AV40" s="445">
        <f t="shared" si="20"/>
        <v>741.66666666666663</v>
      </c>
      <c r="AW40" s="502">
        <f t="shared" si="21"/>
        <v>716.66666666666663</v>
      </c>
      <c r="AX40" s="444"/>
      <c r="AY40" s="445"/>
      <c r="AZ40" s="445"/>
      <c r="BA40" s="445"/>
      <c r="BB40" s="446"/>
      <c r="BC40" s="563">
        <f t="shared" si="22"/>
        <v>741.66666666666663</v>
      </c>
      <c r="BD40" s="445">
        <f t="shared" si="23"/>
        <v>733.33333333333337</v>
      </c>
      <c r="BE40" s="445">
        <f t="shared" si="24"/>
        <v>741.66666666666663</v>
      </c>
      <c r="BF40" s="445">
        <f t="shared" si="25"/>
        <v>741.66666666666663</v>
      </c>
      <c r="BG40" s="446">
        <f t="shared" si="26"/>
        <v>716.66666666666663</v>
      </c>
      <c r="BH40" s="504">
        <f t="shared" si="16"/>
        <v>734.99999999999989</v>
      </c>
      <c r="BI40" s="62">
        <f t="shared" si="27"/>
        <v>7.3499999999999988</v>
      </c>
      <c r="BJ40" s="623"/>
      <c r="BK40" s="623"/>
      <c r="BL40" s="333">
        <f t="shared" si="28"/>
        <v>7.3499999999999988</v>
      </c>
      <c r="BM40" s="60">
        <v>35</v>
      </c>
    </row>
    <row r="41" spans="1:65" x14ac:dyDescent="0.35">
      <c r="A41" s="275"/>
      <c r="B41" s="97">
        <v>36</v>
      </c>
      <c r="C41" s="100" t="str">
        <f>VLOOKUP(B:B,'Start List Youth'!C:F,2,FALSE)</f>
        <v>SERGEEVA Barbara</v>
      </c>
      <c r="D41" s="127" t="str">
        <f>VLOOKUP(B:B,'Start List Youth'!C:F,4,FALSE)</f>
        <v>GN1885</v>
      </c>
      <c r="E41" s="88">
        <v>550</v>
      </c>
      <c r="F41" s="89">
        <v>500</v>
      </c>
      <c r="G41" s="463">
        <v>575</v>
      </c>
      <c r="H41" s="463">
        <v>600</v>
      </c>
      <c r="I41" s="464">
        <v>575</v>
      </c>
      <c r="J41" s="465">
        <v>600</v>
      </c>
      <c r="K41" s="463">
        <v>575</v>
      </c>
      <c r="L41" s="463">
        <v>575</v>
      </c>
      <c r="M41" s="463">
        <v>575</v>
      </c>
      <c r="N41" s="464">
        <v>525</v>
      </c>
      <c r="O41" s="465">
        <v>575</v>
      </c>
      <c r="P41" s="463">
        <v>625</v>
      </c>
      <c r="Q41" s="463">
        <v>625</v>
      </c>
      <c r="R41" s="463">
        <v>625</v>
      </c>
      <c r="S41" s="464">
        <v>475</v>
      </c>
      <c r="T41" s="557">
        <v>650</v>
      </c>
      <c r="U41" s="463">
        <v>625</v>
      </c>
      <c r="V41" s="463">
        <v>650</v>
      </c>
      <c r="W41" s="463">
        <v>650</v>
      </c>
      <c r="X41" s="558">
        <v>675</v>
      </c>
      <c r="Y41" s="465">
        <v>500</v>
      </c>
      <c r="Z41" s="463">
        <v>475</v>
      </c>
      <c r="AA41" s="463">
        <v>525</v>
      </c>
      <c r="AB41" s="463">
        <v>550</v>
      </c>
      <c r="AC41" s="464">
        <v>650</v>
      </c>
      <c r="AD41" s="438">
        <f t="shared" si="29"/>
        <v>650</v>
      </c>
      <c r="AE41" s="439">
        <f t="shared" si="30"/>
        <v>500</v>
      </c>
      <c r="AF41" s="440">
        <f t="shared" si="31"/>
        <v>575</v>
      </c>
      <c r="AG41" s="438">
        <f t="shared" si="32"/>
        <v>625</v>
      </c>
      <c r="AH41" s="439">
        <f t="shared" si="33"/>
        <v>475</v>
      </c>
      <c r="AI41" s="441">
        <f t="shared" si="34"/>
        <v>566.66666666666663</v>
      </c>
      <c r="AJ41" s="440">
        <f t="shared" si="35"/>
        <v>650</v>
      </c>
      <c r="AK41" s="439">
        <f t="shared" si="36"/>
        <v>525</v>
      </c>
      <c r="AL41" s="441">
        <f t="shared" si="37"/>
        <v>591.66666666666663</v>
      </c>
      <c r="AM41" s="442">
        <f t="shared" si="38"/>
        <v>650</v>
      </c>
      <c r="AN41" s="443">
        <f t="shared" si="39"/>
        <v>550</v>
      </c>
      <c r="AO41" s="441">
        <f t="shared" si="40"/>
        <v>600</v>
      </c>
      <c r="AP41" s="443">
        <f t="shared" si="41"/>
        <v>675</v>
      </c>
      <c r="AQ41" s="443">
        <f t="shared" si="42"/>
        <v>475</v>
      </c>
      <c r="AR41" s="440">
        <f t="shared" si="43"/>
        <v>583.33333333333337</v>
      </c>
      <c r="AS41" s="444">
        <f t="shared" si="17"/>
        <v>575</v>
      </c>
      <c r="AT41" s="445">
        <f t="shared" si="18"/>
        <v>566.66666666666663</v>
      </c>
      <c r="AU41" s="445">
        <f t="shared" si="19"/>
        <v>591.66666666666663</v>
      </c>
      <c r="AV41" s="445">
        <f t="shared" si="20"/>
        <v>600</v>
      </c>
      <c r="AW41" s="502">
        <f t="shared" si="21"/>
        <v>583.33333333333337</v>
      </c>
      <c r="AX41" s="444">
        <v>200</v>
      </c>
      <c r="AY41" s="445"/>
      <c r="AZ41" s="445">
        <v>200</v>
      </c>
      <c r="BA41" s="445"/>
      <c r="BB41" s="446"/>
      <c r="BC41" s="563">
        <f t="shared" si="22"/>
        <v>375</v>
      </c>
      <c r="BD41" s="445">
        <f t="shared" si="23"/>
        <v>566.66666666666663</v>
      </c>
      <c r="BE41" s="445">
        <f t="shared" si="24"/>
        <v>391.66666666666663</v>
      </c>
      <c r="BF41" s="445">
        <f t="shared" si="25"/>
        <v>600</v>
      </c>
      <c r="BG41" s="446">
        <f t="shared" si="26"/>
        <v>583.33333333333337</v>
      </c>
      <c r="BH41" s="504">
        <f t="shared" si="16"/>
        <v>503.33333333333331</v>
      </c>
      <c r="BI41" s="62">
        <f t="shared" si="27"/>
        <v>5.0333333333333332</v>
      </c>
      <c r="BJ41" s="623">
        <v>0.5</v>
      </c>
      <c r="BK41" s="623"/>
      <c r="BL41" s="333">
        <f t="shared" si="28"/>
        <v>4.5333333333333332</v>
      </c>
      <c r="BM41" s="60">
        <v>36</v>
      </c>
    </row>
    <row r="42" spans="1:65" x14ac:dyDescent="0.35">
      <c r="A42" s="275"/>
      <c r="B42" s="97">
        <v>37</v>
      </c>
      <c r="C42" s="100" t="str">
        <f>VLOOKUP(B:B,'Start List Youth'!C:F,2,FALSE)</f>
        <v>SCHOBER Elisa</v>
      </c>
      <c r="D42" s="127" t="str">
        <f>VLOOKUP(B:B,'Start List Youth'!C:F,4,FALSE)</f>
        <v>GN1885</v>
      </c>
      <c r="E42" s="88">
        <v>575</v>
      </c>
      <c r="F42" s="89">
        <v>550</v>
      </c>
      <c r="G42" s="463">
        <v>600</v>
      </c>
      <c r="H42" s="463">
        <v>550</v>
      </c>
      <c r="I42" s="464">
        <v>525</v>
      </c>
      <c r="J42" s="465">
        <v>575</v>
      </c>
      <c r="K42" s="463">
        <v>600</v>
      </c>
      <c r="L42" s="463">
        <v>575</v>
      </c>
      <c r="M42" s="463">
        <v>550</v>
      </c>
      <c r="N42" s="464">
        <v>525</v>
      </c>
      <c r="O42" s="465">
        <v>550</v>
      </c>
      <c r="P42" s="463">
        <v>650</v>
      </c>
      <c r="Q42" s="463">
        <v>600</v>
      </c>
      <c r="R42" s="463">
        <v>600</v>
      </c>
      <c r="S42" s="464">
        <v>550</v>
      </c>
      <c r="T42" s="557">
        <v>575</v>
      </c>
      <c r="U42" s="463">
        <v>550</v>
      </c>
      <c r="V42" s="463">
        <v>550</v>
      </c>
      <c r="W42" s="463">
        <v>550</v>
      </c>
      <c r="X42" s="558">
        <v>575</v>
      </c>
      <c r="Y42" s="465">
        <v>575</v>
      </c>
      <c r="Z42" s="463">
        <v>550</v>
      </c>
      <c r="AA42" s="463">
        <v>525</v>
      </c>
      <c r="AB42" s="463">
        <v>575</v>
      </c>
      <c r="AC42" s="464">
        <v>525</v>
      </c>
      <c r="AD42" s="438">
        <f t="shared" si="29"/>
        <v>575</v>
      </c>
      <c r="AE42" s="439">
        <f t="shared" si="30"/>
        <v>550</v>
      </c>
      <c r="AF42" s="440">
        <f t="shared" si="31"/>
        <v>575</v>
      </c>
      <c r="AG42" s="438">
        <f t="shared" si="32"/>
        <v>650</v>
      </c>
      <c r="AH42" s="439">
        <f t="shared" si="33"/>
        <v>550</v>
      </c>
      <c r="AI42" s="441">
        <f t="shared" si="34"/>
        <v>566.66666666666663</v>
      </c>
      <c r="AJ42" s="440">
        <f t="shared" si="35"/>
        <v>600</v>
      </c>
      <c r="AK42" s="439">
        <f t="shared" si="36"/>
        <v>525</v>
      </c>
      <c r="AL42" s="441">
        <f t="shared" si="37"/>
        <v>575</v>
      </c>
      <c r="AM42" s="442">
        <f t="shared" si="38"/>
        <v>600</v>
      </c>
      <c r="AN42" s="443">
        <f t="shared" si="39"/>
        <v>550</v>
      </c>
      <c r="AO42" s="441">
        <f t="shared" si="40"/>
        <v>558.33333333333337</v>
      </c>
      <c r="AP42" s="443">
        <f t="shared" si="41"/>
        <v>575</v>
      </c>
      <c r="AQ42" s="443">
        <f t="shared" si="42"/>
        <v>525</v>
      </c>
      <c r="AR42" s="440">
        <f t="shared" si="43"/>
        <v>533.33333333333337</v>
      </c>
      <c r="AS42" s="444">
        <f t="shared" si="17"/>
        <v>575</v>
      </c>
      <c r="AT42" s="445">
        <f t="shared" si="18"/>
        <v>566.66666666666663</v>
      </c>
      <c r="AU42" s="445">
        <f t="shared" si="19"/>
        <v>575</v>
      </c>
      <c r="AV42" s="445">
        <f t="shared" si="20"/>
        <v>558.33333333333337</v>
      </c>
      <c r="AW42" s="502">
        <f t="shared" si="21"/>
        <v>533.33333333333337</v>
      </c>
      <c r="AX42" s="444"/>
      <c r="AY42" s="445">
        <v>200</v>
      </c>
      <c r="AZ42" s="445">
        <v>200</v>
      </c>
      <c r="BA42" s="445"/>
      <c r="BB42" s="446"/>
      <c r="BC42" s="563">
        <f t="shared" si="22"/>
        <v>575</v>
      </c>
      <c r="BD42" s="445">
        <f t="shared" si="23"/>
        <v>366.66666666666663</v>
      </c>
      <c r="BE42" s="445">
        <f t="shared" si="24"/>
        <v>375</v>
      </c>
      <c r="BF42" s="445">
        <f t="shared" si="25"/>
        <v>558.33333333333337</v>
      </c>
      <c r="BG42" s="446">
        <f t="shared" si="26"/>
        <v>533.33333333333337</v>
      </c>
      <c r="BH42" s="504">
        <f t="shared" si="16"/>
        <v>481.66666666666669</v>
      </c>
      <c r="BI42" s="62">
        <f t="shared" si="27"/>
        <v>4.8166666666666664</v>
      </c>
      <c r="BJ42" s="623">
        <v>0.5</v>
      </c>
      <c r="BK42" s="623"/>
      <c r="BL42" s="333">
        <f t="shared" si="28"/>
        <v>4.3166666666666664</v>
      </c>
      <c r="BM42" s="60">
        <v>37</v>
      </c>
    </row>
    <row r="43" spans="1:65" x14ac:dyDescent="0.35">
      <c r="A43" s="275"/>
      <c r="B43" s="97">
        <v>38</v>
      </c>
      <c r="C43" s="100" t="str">
        <f>VLOOKUP(B:B,'Start List Youth'!C:F,2,FALSE)</f>
        <v>DE PAOLI Beatrice</v>
      </c>
      <c r="D43" s="127" t="str">
        <f>VLOOKUP(B:B,'Start List Youth'!C:F,4,FALSE)</f>
        <v>MORG</v>
      </c>
      <c r="E43" s="88">
        <v>600</v>
      </c>
      <c r="F43" s="89">
        <v>575</v>
      </c>
      <c r="G43" s="463">
        <v>575</v>
      </c>
      <c r="H43" s="463">
        <v>575</v>
      </c>
      <c r="I43" s="464">
        <v>550</v>
      </c>
      <c r="J43" s="465">
        <v>650</v>
      </c>
      <c r="K43" s="463">
        <v>650</v>
      </c>
      <c r="L43" s="463">
        <v>600</v>
      </c>
      <c r="M43" s="463">
        <v>625</v>
      </c>
      <c r="N43" s="464">
        <v>600</v>
      </c>
      <c r="O43" s="465">
        <v>625</v>
      </c>
      <c r="P43" s="463">
        <v>600</v>
      </c>
      <c r="Q43" s="463">
        <v>650</v>
      </c>
      <c r="R43" s="463">
        <v>650</v>
      </c>
      <c r="S43" s="464">
        <v>600</v>
      </c>
      <c r="T43" s="557">
        <v>700</v>
      </c>
      <c r="U43" s="463">
        <v>675</v>
      </c>
      <c r="V43" s="463">
        <v>675</v>
      </c>
      <c r="W43" s="463">
        <v>700</v>
      </c>
      <c r="X43" s="558">
        <v>700</v>
      </c>
      <c r="Y43" s="465">
        <v>675</v>
      </c>
      <c r="Z43" s="463">
        <v>650</v>
      </c>
      <c r="AA43" s="463">
        <v>700</v>
      </c>
      <c r="AB43" s="463">
        <v>625</v>
      </c>
      <c r="AC43" s="464">
        <v>600</v>
      </c>
      <c r="AD43" s="438">
        <f t="shared" si="29"/>
        <v>700</v>
      </c>
      <c r="AE43" s="439">
        <f t="shared" si="30"/>
        <v>600</v>
      </c>
      <c r="AF43" s="440">
        <f t="shared" si="31"/>
        <v>650</v>
      </c>
      <c r="AG43" s="438">
        <f t="shared" si="32"/>
        <v>675</v>
      </c>
      <c r="AH43" s="439">
        <f t="shared" si="33"/>
        <v>575</v>
      </c>
      <c r="AI43" s="441">
        <f t="shared" si="34"/>
        <v>633.33333333333337</v>
      </c>
      <c r="AJ43" s="440">
        <f t="shared" si="35"/>
        <v>700</v>
      </c>
      <c r="AK43" s="439">
        <f t="shared" si="36"/>
        <v>575</v>
      </c>
      <c r="AL43" s="441">
        <f t="shared" si="37"/>
        <v>641.66666666666663</v>
      </c>
      <c r="AM43" s="442">
        <f t="shared" si="38"/>
        <v>700</v>
      </c>
      <c r="AN43" s="443">
        <f t="shared" si="39"/>
        <v>575</v>
      </c>
      <c r="AO43" s="441">
        <f t="shared" si="40"/>
        <v>633.33333333333337</v>
      </c>
      <c r="AP43" s="443">
        <f t="shared" si="41"/>
        <v>700</v>
      </c>
      <c r="AQ43" s="443">
        <f t="shared" si="42"/>
        <v>550</v>
      </c>
      <c r="AR43" s="440">
        <f t="shared" si="43"/>
        <v>600</v>
      </c>
      <c r="AS43" s="444">
        <f t="shared" si="17"/>
        <v>650</v>
      </c>
      <c r="AT43" s="445">
        <f t="shared" si="18"/>
        <v>633.33333333333337</v>
      </c>
      <c r="AU43" s="445">
        <f t="shared" si="19"/>
        <v>641.66666666666663</v>
      </c>
      <c r="AV43" s="445">
        <f t="shared" si="20"/>
        <v>633.33333333333337</v>
      </c>
      <c r="AW43" s="502">
        <f t="shared" si="21"/>
        <v>600</v>
      </c>
      <c r="AX43" s="444"/>
      <c r="AY43" s="445"/>
      <c r="AZ43" s="445"/>
      <c r="BA43" s="445"/>
      <c r="BB43" s="446"/>
      <c r="BC43" s="563">
        <f t="shared" si="22"/>
        <v>650</v>
      </c>
      <c r="BD43" s="445">
        <f t="shared" si="23"/>
        <v>633.33333333333337</v>
      </c>
      <c r="BE43" s="445">
        <f t="shared" si="24"/>
        <v>641.66666666666663</v>
      </c>
      <c r="BF43" s="445">
        <f t="shared" si="25"/>
        <v>633.33333333333337</v>
      </c>
      <c r="BG43" s="446">
        <f t="shared" si="26"/>
        <v>600</v>
      </c>
      <c r="BH43" s="504">
        <f t="shared" si="16"/>
        <v>631.66666666666674</v>
      </c>
      <c r="BI43" s="62">
        <f t="shared" si="27"/>
        <v>6.3166666666666673</v>
      </c>
      <c r="BJ43" s="623"/>
      <c r="BK43" s="623"/>
      <c r="BL43" s="333">
        <f t="shared" si="28"/>
        <v>6.3166666666666673</v>
      </c>
      <c r="BM43" s="60">
        <v>38</v>
      </c>
    </row>
    <row r="44" spans="1:65" x14ac:dyDescent="0.35">
      <c r="A44" s="275"/>
      <c r="B44" s="97">
        <v>39</v>
      </c>
      <c r="C44" s="100" t="str">
        <f>VLOOKUP(B:B,'Start List Youth'!C:F,2,FALSE)</f>
        <v>IACOZZA Alice</v>
      </c>
      <c r="D44" s="127" t="str">
        <f>VLOOKUP(B:B,'Start List Youth'!C:F,4,FALSE)</f>
        <v>LUG</v>
      </c>
      <c r="E44" s="88">
        <v>625</v>
      </c>
      <c r="F44" s="89">
        <v>600</v>
      </c>
      <c r="G44" s="463">
        <v>525</v>
      </c>
      <c r="H44" s="463">
        <v>575</v>
      </c>
      <c r="I44" s="464">
        <v>550</v>
      </c>
      <c r="J44" s="465">
        <v>625</v>
      </c>
      <c r="K44" s="463">
        <v>625</v>
      </c>
      <c r="L44" s="463">
        <v>575</v>
      </c>
      <c r="M44" s="463">
        <v>575</v>
      </c>
      <c r="N44" s="464">
        <v>525</v>
      </c>
      <c r="O44" s="465">
        <v>650</v>
      </c>
      <c r="P44" s="463">
        <v>625</v>
      </c>
      <c r="Q44" s="463">
        <v>600</v>
      </c>
      <c r="R44" s="463">
        <v>600</v>
      </c>
      <c r="S44" s="464">
        <v>550</v>
      </c>
      <c r="T44" s="557">
        <v>650</v>
      </c>
      <c r="U44" s="463">
        <v>625</v>
      </c>
      <c r="V44" s="463">
        <v>550</v>
      </c>
      <c r="W44" s="463">
        <v>600</v>
      </c>
      <c r="X44" s="558">
        <v>575</v>
      </c>
      <c r="Y44" s="465">
        <v>650</v>
      </c>
      <c r="Z44" s="463">
        <v>700</v>
      </c>
      <c r="AA44" s="463">
        <v>500</v>
      </c>
      <c r="AB44" s="463">
        <v>600</v>
      </c>
      <c r="AC44" s="464">
        <v>525</v>
      </c>
      <c r="AD44" s="438">
        <f t="shared" si="29"/>
        <v>650</v>
      </c>
      <c r="AE44" s="439">
        <f t="shared" si="30"/>
        <v>625</v>
      </c>
      <c r="AF44" s="440">
        <f t="shared" si="31"/>
        <v>641.66666666666663</v>
      </c>
      <c r="AG44" s="438">
        <f t="shared" si="32"/>
        <v>700</v>
      </c>
      <c r="AH44" s="439">
        <f t="shared" si="33"/>
        <v>600</v>
      </c>
      <c r="AI44" s="441">
        <f t="shared" si="34"/>
        <v>625</v>
      </c>
      <c r="AJ44" s="440">
        <f t="shared" si="35"/>
        <v>600</v>
      </c>
      <c r="AK44" s="439">
        <f t="shared" si="36"/>
        <v>500</v>
      </c>
      <c r="AL44" s="441">
        <f t="shared" si="37"/>
        <v>550</v>
      </c>
      <c r="AM44" s="442">
        <f t="shared" si="38"/>
        <v>600</v>
      </c>
      <c r="AN44" s="443">
        <f t="shared" si="39"/>
        <v>575</v>
      </c>
      <c r="AO44" s="441">
        <f t="shared" si="40"/>
        <v>591.66666666666663</v>
      </c>
      <c r="AP44" s="443">
        <f t="shared" si="41"/>
        <v>575</v>
      </c>
      <c r="AQ44" s="443">
        <f t="shared" si="42"/>
        <v>525</v>
      </c>
      <c r="AR44" s="440">
        <f t="shared" si="43"/>
        <v>541.66666666666663</v>
      </c>
      <c r="AS44" s="444">
        <f t="shared" si="17"/>
        <v>641.66666666666663</v>
      </c>
      <c r="AT44" s="445">
        <f t="shared" si="18"/>
        <v>625</v>
      </c>
      <c r="AU44" s="445">
        <f t="shared" si="19"/>
        <v>550</v>
      </c>
      <c r="AV44" s="445">
        <f t="shared" si="20"/>
        <v>591.66666666666663</v>
      </c>
      <c r="AW44" s="502">
        <f t="shared" si="21"/>
        <v>541.66666666666663</v>
      </c>
      <c r="AX44" s="444"/>
      <c r="AY44" s="445"/>
      <c r="AZ44" s="445"/>
      <c r="BA44" s="445"/>
      <c r="BB44" s="446"/>
      <c r="BC44" s="563">
        <f t="shared" si="22"/>
        <v>641.66666666666663</v>
      </c>
      <c r="BD44" s="445">
        <f t="shared" si="23"/>
        <v>625</v>
      </c>
      <c r="BE44" s="445">
        <f t="shared" si="24"/>
        <v>550</v>
      </c>
      <c r="BF44" s="445">
        <f t="shared" si="25"/>
        <v>591.66666666666663</v>
      </c>
      <c r="BG44" s="446">
        <f t="shared" si="26"/>
        <v>541.66666666666663</v>
      </c>
      <c r="BH44" s="504">
        <f t="shared" si="16"/>
        <v>589.99999999999989</v>
      </c>
      <c r="BI44" s="62">
        <f t="shared" si="27"/>
        <v>5.8999999999999986</v>
      </c>
      <c r="BJ44" s="623">
        <v>0.5</v>
      </c>
      <c r="BK44" s="623"/>
      <c r="BL44" s="333">
        <f t="shared" si="28"/>
        <v>5.3999999999999986</v>
      </c>
      <c r="BM44" s="60">
        <v>39</v>
      </c>
    </row>
    <row r="45" spans="1:65" x14ac:dyDescent="0.35">
      <c r="A45" s="275"/>
      <c r="B45" s="97">
        <v>40</v>
      </c>
      <c r="C45" s="100" t="str">
        <f>VLOOKUP(B:B,'Start List Youth'!C:F,2,FALSE)</f>
        <v>NAGYPÁL Réka</v>
      </c>
      <c r="D45" s="127" t="str">
        <f>VLOOKUP(B:B,'Start List Youth'!C:F,4,FALSE)</f>
        <v>FLOS</v>
      </c>
      <c r="E45" s="88">
        <v>650</v>
      </c>
      <c r="F45" s="89">
        <v>600</v>
      </c>
      <c r="G45" s="463">
        <v>575</v>
      </c>
      <c r="H45" s="463">
        <v>600</v>
      </c>
      <c r="I45" s="464">
        <v>525</v>
      </c>
      <c r="J45" s="465">
        <v>675</v>
      </c>
      <c r="K45" s="463">
        <v>650</v>
      </c>
      <c r="L45" s="463">
        <v>600</v>
      </c>
      <c r="M45" s="463">
        <v>625</v>
      </c>
      <c r="N45" s="464">
        <v>600</v>
      </c>
      <c r="O45" s="465">
        <v>675</v>
      </c>
      <c r="P45" s="463">
        <v>750</v>
      </c>
      <c r="Q45" s="463">
        <v>650</v>
      </c>
      <c r="R45" s="463">
        <v>675</v>
      </c>
      <c r="S45" s="464">
        <v>525</v>
      </c>
      <c r="T45" s="557">
        <v>650</v>
      </c>
      <c r="U45" s="463">
        <v>650</v>
      </c>
      <c r="V45" s="463">
        <v>600</v>
      </c>
      <c r="W45" s="463">
        <v>600</v>
      </c>
      <c r="X45" s="558">
        <v>550</v>
      </c>
      <c r="Y45" s="465">
        <v>675</v>
      </c>
      <c r="Z45" s="463">
        <v>725</v>
      </c>
      <c r="AA45" s="463">
        <v>600</v>
      </c>
      <c r="AB45" s="463">
        <v>650</v>
      </c>
      <c r="AC45" s="464">
        <v>600</v>
      </c>
      <c r="AD45" s="438">
        <f t="shared" si="29"/>
        <v>675</v>
      </c>
      <c r="AE45" s="439">
        <f t="shared" si="30"/>
        <v>650</v>
      </c>
      <c r="AF45" s="440">
        <f t="shared" si="31"/>
        <v>666.66666666666663</v>
      </c>
      <c r="AG45" s="438">
        <f t="shared" si="32"/>
        <v>750</v>
      </c>
      <c r="AH45" s="439">
        <f t="shared" si="33"/>
        <v>600</v>
      </c>
      <c r="AI45" s="441">
        <f t="shared" si="34"/>
        <v>675</v>
      </c>
      <c r="AJ45" s="440">
        <f t="shared" si="35"/>
        <v>650</v>
      </c>
      <c r="AK45" s="439">
        <f t="shared" si="36"/>
        <v>575</v>
      </c>
      <c r="AL45" s="441">
        <f t="shared" si="37"/>
        <v>600</v>
      </c>
      <c r="AM45" s="442">
        <f t="shared" si="38"/>
        <v>675</v>
      </c>
      <c r="AN45" s="443">
        <f t="shared" si="39"/>
        <v>600</v>
      </c>
      <c r="AO45" s="441">
        <f t="shared" si="40"/>
        <v>625</v>
      </c>
      <c r="AP45" s="443">
        <f t="shared" si="41"/>
        <v>600</v>
      </c>
      <c r="AQ45" s="443">
        <f t="shared" si="42"/>
        <v>525</v>
      </c>
      <c r="AR45" s="440">
        <f t="shared" si="43"/>
        <v>558.33333333333337</v>
      </c>
      <c r="AS45" s="444">
        <f t="shared" si="17"/>
        <v>666.66666666666663</v>
      </c>
      <c r="AT45" s="445">
        <f t="shared" si="18"/>
        <v>675</v>
      </c>
      <c r="AU45" s="445">
        <f t="shared" si="19"/>
        <v>600</v>
      </c>
      <c r="AV45" s="445">
        <f t="shared" si="20"/>
        <v>625</v>
      </c>
      <c r="AW45" s="502">
        <f t="shared" si="21"/>
        <v>558.33333333333337</v>
      </c>
      <c r="AX45" s="444"/>
      <c r="AY45" s="445"/>
      <c r="AZ45" s="445">
        <v>200</v>
      </c>
      <c r="BA45" s="445"/>
      <c r="BB45" s="446"/>
      <c r="BC45" s="563">
        <f t="shared" si="22"/>
        <v>666.66666666666663</v>
      </c>
      <c r="BD45" s="445">
        <f t="shared" si="23"/>
        <v>675</v>
      </c>
      <c r="BE45" s="445">
        <f t="shared" si="24"/>
        <v>400</v>
      </c>
      <c r="BF45" s="445">
        <f t="shared" si="25"/>
        <v>625</v>
      </c>
      <c r="BG45" s="446">
        <f t="shared" si="26"/>
        <v>558.33333333333337</v>
      </c>
      <c r="BH45" s="504">
        <f t="shared" si="16"/>
        <v>585</v>
      </c>
      <c r="BI45" s="62">
        <f t="shared" si="27"/>
        <v>5.85</v>
      </c>
      <c r="BJ45" s="623"/>
      <c r="BK45" s="623">
        <v>0.5</v>
      </c>
      <c r="BL45" s="333">
        <f t="shared" si="28"/>
        <v>5.35</v>
      </c>
      <c r="BM45" s="60">
        <v>40</v>
      </c>
    </row>
    <row r="46" spans="1:65" x14ac:dyDescent="0.35">
      <c r="A46" s="275"/>
      <c r="B46" s="97">
        <v>41</v>
      </c>
      <c r="C46" s="100" t="str">
        <f>VLOOKUP(B:B,'Start List Youth'!C:F,2,FALSE)</f>
        <v>LENZ Vanessa</v>
      </c>
      <c r="D46" s="127" t="str">
        <f>VLOOKUP(B:B,'Start List Youth'!C:F,4,FALSE)</f>
        <v>ASB</v>
      </c>
      <c r="E46" s="88">
        <v>675</v>
      </c>
      <c r="F46" s="89">
        <v>650</v>
      </c>
      <c r="G46" s="463">
        <v>700</v>
      </c>
      <c r="H46" s="463">
        <v>700</v>
      </c>
      <c r="I46" s="464">
        <v>650</v>
      </c>
      <c r="J46" s="465">
        <v>700</v>
      </c>
      <c r="K46" s="463">
        <v>725</v>
      </c>
      <c r="L46" s="463">
        <v>725</v>
      </c>
      <c r="M46" s="463">
        <v>700</v>
      </c>
      <c r="N46" s="464">
        <v>650</v>
      </c>
      <c r="O46" s="465">
        <v>700</v>
      </c>
      <c r="P46" s="463">
        <v>650</v>
      </c>
      <c r="Q46" s="463">
        <v>700</v>
      </c>
      <c r="R46" s="463">
        <v>725</v>
      </c>
      <c r="S46" s="464">
        <v>675</v>
      </c>
      <c r="T46" s="557">
        <v>675</v>
      </c>
      <c r="U46" s="463">
        <v>750</v>
      </c>
      <c r="V46" s="463">
        <v>725</v>
      </c>
      <c r="W46" s="463">
        <v>700</v>
      </c>
      <c r="X46" s="558">
        <v>725</v>
      </c>
      <c r="Y46" s="465">
        <v>725</v>
      </c>
      <c r="Z46" s="463">
        <v>700</v>
      </c>
      <c r="AA46" s="463">
        <v>725</v>
      </c>
      <c r="AB46" s="463">
        <v>750</v>
      </c>
      <c r="AC46" s="464">
        <v>775</v>
      </c>
      <c r="AD46" s="438">
        <f t="shared" si="29"/>
        <v>725</v>
      </c>
      <c r="AE46" s="439">
        <f t="shared" si="30"/>
        <v>675</v>
      </c>
      <c r="AF46" s="440">
        <f t="shared" si="31"/>
        <v>691.66666666666663</v>
      </c>
      <c r="AG46" s="438">
        <f t="shared" si="32"/>
        <v>750</v>
      </c>
      <c r="AH46" s="439">
        <f t="shared" si="33"/>
        <v>650</v>
      </c>
      <c r="AI46" s="441">
        <f t="shared" si="34"/>
        <v>691.66666666666663</v>
      </c>
      <c r="AJ46" s="440">
        <f t="shared" si="35"/>
        <v>725</v>
      </c>
      <c r="AK46" s="439">
        <f t="shared" si="36"/>
        <v>700</v>
      </c>
      <c r="AL46" s="441">
        <f t="shared" si="37"/>
        <v>716.66666666666663</v>
      </c>
      <c r="AM46" s="442">
        <f t="shared" si="38"/>
        <v>750</v>
      </c>
      <c r="AN46" s="443">
        <f t="shared" si="39"/>
        <v>700</v>
      </c>
      <c r="AO46" s="441">
        <f t="shared" si="40"/>
        <v>708.33333333333337</v>
      </c>
      <c r="AP46" s="443">
        <f t="shared" si="41"/>
        <v>775</v>
      </c>
      <c r="AQ46" s="443">
        <f t="shared" si="42"/>
        <v>650</v>
      </c>
      <c r="AR46" s="440">
        <f t="shared" si="43"/>
        <v>683.33333333333337</v>
      </c>
      <c r="AS46" s="444">
        <f t="shared" si="17"/>
        <v>691.66666666666663</v>
      </c>
      <c r="AT46" s="445">
        <f t="shared" si="18"/>
        <v>691.66666666666663</v>
      </c>
      <c r="AU46" s="445">
        <f t="shared" si="19"/>
        <v>716.66666666666663</v>
      </c>
      <c r="AV46" s="445">
        <f t="shared" si="20"/>
        <v>708.33333333333337</v>
      </c>
      <c r="AW46" s="502">
        <f t="shared" si="21"/>
        <v>683.33333333333337</v>
      </c>
      <c r="AX46" s="444"/>
      <c r="AY46" s="445"/>
      <c r="AZ46" s="445"/>
      <c r="BA46" s="445"/>
      <c r="BB46" s="446"/>
      <c r="BC46" s="563">
        <f t="shared" si="22"/>
        <v>691.66666666666663</v>
      </c>
      <c r="BD46" s="445">
        <f t="shared" si="23"/>
        <v>691.66666666666663</v>
      </c>
      <c r="BE46" s="445">
        <f t="shared" si="24"/>
        <v>716.66666666666663</v>
      </c>
      <c r="BF46" s="445">
        <f t="shared" si="25"/>
        <v>708.33333333333337</v>
      </c>
      <c r="BG46" s="446">
        <f t="shared" si="26"/>
        <v>683.33333333333337</v>
      </c>
      <c r="BH46" s="504">
        <f t="shared" si="16"/>
        <v>698.33333333333337</v>
      </c>
      <c r="BI46" s="62">
        <f t="shared" si="27"/>
        <v>6.9833333333333334</v>
      </c>
      <c r="BJ46" s="623"/>
      <c r="BK46" s="623"/>
      <c r="BL46" s="333">
        <f t="shared" si="28"/>
        <v>6.9833333333333334</v>
      </c>
      <c r="BM46" s="60">
        <v>41</v>
      </c>
    </row>
    <row r="47" spans="1:65" x14ac:dyDescent="0.35">
      <c r="A47" s="275"/>
      <c r="B47" s="97">
        <v>42</v>
      </c>
      <c r="C47" s="100" t="str">
        <f>VLOOKUP(B:B,'Start List Youth'!C:F,2,FALSE)</f>
        <v>MÖBES Emma</v>
      </c>
      <c r="D47" s="127" t="str">
        <f>VLOOKUP(B:B,'Start List Youth'!C:F,4,FALSE)</f>
        <v>LNZ</v>
      </c>
      <c r="E47" s="88">
        <v>525</v>
      </c>
      <c r="F47" s="89">
        <v>450</v>
      </c>
      <c r="G47" s="463">
        <v>550</v>
      </c>
      <c r="H47" s="463">
        <v>575</v>
      </c>
      <c r="I47" s="464">
        <v>550</v>
      </c>
      <c r="J47" s="465">
        <v>575</v>
      </c>
      <c r="K47" s="463">
        <v>550</v>
      </c>
      <c r="L47" s="463">
        <v>550</v>
      </c>
      <c r="M47" s="463">
        <v>575</v>
      </c>
      <c r="N47" s="464">
        <v>525</v>
      </c>
      <c r="O47" s="465">
        <v>550</v>
      </c>
      <c r="P47" s="463">
        <v>550</v>
      </c>
      <c r="Q47" s="463">
        <v>600</v>
      </c>
      <c r="R47" s="463">
        <v>550</v>
      </c>
      <c r="S47" s="464">
        <v>575</v>
      </c>
      <c r="T47" s="557">
        <v>525</v>
      </c>
      <c r="U47" s="463">
        <v>500</v>
      </c>
      <c r="V47" s="463">
        <v>525</v>
      </c>
      <c r="W47" s="463">
        <v>600</v>
      </c>
      <c r="X47" s="558">
        <v>600</v>
      </c>
      <c r="Y47" s="465">
        <v>575</v>
      </c>
      <c r="Z47" s="463">
        <v>500</v>
      </c>
      <c r="AA47" s="463">
        <v>525</v>
      </c>
      <c r="AB47" s="463">
        <v>550</v>
      </c>
      <c r="AC47" s="464">
        <v>575</v>
      </c>
      <c r="AD47" s="438">
        <f t="shared" si="29"/>
        <v>575</v>
      </c>
      <c r="AE47" s="439">
        <f t="shared" si="30"/>
        <v>525</v>
      </c>
      <c r="AF47" s="440">
        <f t="shared" si="31"/>
        <v>550</v>
      </c>
      <c r="AG47" s="438">
        <f t="shared" si="32"/>
        <v>550</v>
      </c>
      <c r="AH47" s="439">
        <f t="shared" si="33"/>
        <v>450</v>
      </c>
      <c r="AI47" s="441">
        <f t="shared" si="34"/>
        <v>516.66666666666663</v>
      </c>
      <c r="AJ47" s="440">
        <f t="shared" si="35"/>
        <v>600</v>
      </c>
      <c r="AK47" s="439">
        <f t="shared" si="36"/>
        <v>525</v>
      </c>
      <c r="AL47" s="441">
        <f t="shared" si="37"/>
        <v>541.66666666666663</v>
      </c>
      <c r="AM47" s="442">
        <f t="shared" si="38"/>
        <v>600</v>
      </c>
      <c r="AN47" s="443">
        <f t="shared" si="39"/>
        <v>550</v>
      </c>
      <c r="AO47" s="441">
        <f t="shared" si="40"/>
        <v>566.66666666666663</v>
      </c>
      <c r="AP47" s="443">
        <f t="shared" si="41"/>
        <v>600</v>
      </c>
      <c r="AQ47" s="443">
        <f t="shared" si="42"/>
        <v>525</v>
      </c>
      <c r="AR47" s="440">
        <f t="shared" si="43"/>
        <v>566.66666666666663</v>
      </c>
      <c r="AS47" s="444">
        <f t="shared" si="17"/>
        <v>550</v>
      </c>
      <c r="AT47" s="445">
        <f t="shared" si="18"/>
        <v>516.66666666666663</v>
      </c>
      <c r="AU47" s="445">
        <f t="shared" si="19"/>
        <v>541.66666666666663</v>
      </c>
      <c r="AV47" s="445">
        <f t="shared" si="20"/>
        <v>566.66666666666663</v>
      </c>
      <c r="AW47" s="502">
        <f t="shared" si="21"/>
        <v>566.66666666666663</v>
      </c>
      <c r="AX47" s="444"/>
      <c r="AY47" s="445"/>
      <c r="AZ47" s="445"/>
      <c r="BA47" s="445"/>
      <c r="BB47" s="446"/>
      <c r="BC47" s="563">
        <f t="shared" si="22"/>
        <v>550</v>
      </c>
      <c r="BD47" s="445">
        <f t="shared" si="23"/>
        <v>516.66666666666663</v>
      </c>
      <c r="BE47" s="445">
        <f t="shared" si="24"/>
        <v>541.66666666666663</v>
      </c>
      <c r="BF47" s="445">
        <f t="shared" si="25"/>
        <v>566.66666666666663</v>
      </c>
      <c r="BG47" s="446">
        <f t="shared" si="26"/>
        <v>566.66666666666663</v>
      </c>
      <c r="BH47" s="504">
        <f t="shared" si="16"/>
        <v>548.33333333333326</v>
      </c>
      <c r="BI47" s="62">
        <f t="shared" si="27"/>
        <v>5.4833333333333325</v>
      </c>
      <c r="BJ47" s="623"/>
      <c r="BK47" s="623"/>
      <c r="BL47" s="333">
        <f t="shared" si="28"/>
        <v>5.4833333333333325</v>
      </c>
      <c r="BM47" s="60">
        <v>42</v>
      </c>
    </row>
    <row r="48" spans="1:65" x14ac:dyDescent="0.35">
      <c r="A48" s="275"/>
      <c r="B48" s="97">
        <v>43</v>
      </c>
      <c r="C48" s="100" t="str">
        <f>VLOOKUP(B:B,'Start List Youth'!C:F,2,FALSE)</f>
        <v>DOMENECH WANG Liliane</v>
      </c>
      <c r="D48" s="127" t="str">
        <f>VLOOKUP(B:B,'Start List Youth'!C:F,4,FALSE)</f>
        <v>VA</v>
      </c>
      <c r="E48" s="88">
        <v>550</v>
      </c>
      <c r="F48" s="89">
        <v>475</v>
      </c>
      <c r="G48" s="463">
        <v>550</v>
      </c>
      <c r="H48" s="463">
        <v>525</v>
      </c>
      <c r="I48" s="464">
        <v>475</v>
      </c>
      <c r="J48" s="465">
        <v>525</v>
      </c>
      <c r="K48" s="463">
        <v>525</v>
      </c>
      <c r="L48" s="463">
        <v>450</v>
      </c>
      <c r="M48" s="463">
        <v>450</v>
      </c>
      <c r="N48" s="464">
        <v>475</v>
      </c>
      <c r="O48" s="465">
        <v>550</v>
      </c>
      <c r="P48" s="463">
        <v>575</v>
      </c>
      <c r="Q48" s="463">
        <v>525</v>
      </c>
      <c r="R48" s="463">
        <v>550</v>
      </c>
      <c r="S48" s="464">
        <v>550</v>
      </c>
      <c r="T48" s="557">
        <v>550</v>
      </c>
      <c r="U48" s="463">
        <v>525</v>
      </c>
      <c r="V48" s="463">
        <v>500</v>
      </c>
      <c r="W48" s="463">
        <v>575</v>
      </c>
      <c r="X48" s="558">
        <v>550</v>
      </c>
      <c r="Y48" s="465">
        <v>550</v>
      </c>
      <c r="Z48" s="463">
        <v>575</v>
      </c>
      <c r="AA48" s="463">
        <v>500</v>
      </c>
      <c r="AB48" s="463">
        <v>525</v>
      </c>
      <c r="AC48" s="464">
        <v>550</v>
      </c>
      <c r="AD48" s="438">
        <f t="shared" si="29"/>
        <v>550</v>
      </c>
      <c r="AE48" s="439">
        <f t="shared" si="30"/>
        <v>525</v>
      </c>
      <c r="AF48" s="440">
        <f t="shared" si="31"/>
        <v>550</v>
      </c>
      <c r="AG48" s="438">
        <f t="shared" si="32"/>
        <v>575</v>
      </c>
      <c r="AH48" s="439">
        <f t="shared" si="33"/>
        <v>475</v>
      </c>
      <c r="AI48" s="441">
        <f t="shared" si="34"/>
        <v>541.66666666666663</v>
      </c>
      <c r="AJ48" s="440">
        <f t="shared" si="35"/>
        <v>550</v>
      </c>
      <c r="AK48" s="439">
        <f t="shared" si="36"/>
        <v>450</v>
      </c>
      <c r="AL48" s="441">
        <f t="shared" si="37"/>
        <v>508.33333333333331</v>
      </c>
      <c r="AM48" s="442">
        <f t="shared" si="38"/>
        <v>575</v>
      </c>
      <c r="AN48" s="443">
        <f t="shared" si="39"/>
        <v>450</v>
      </c>
      <c r="AO48" s="441">
        <f t="shared" si="40"/>
        <v>533.33333333333337</v>
      </c>
      <c r="AP48" s="443">
        <f t="shared" si="41"/>
        <v>550</v>
      </c>
      <c r="AQ48" s="443">
        <f t="shared" si="42"/>
        <v>475</v>
      </c>
      <c r="AR48" s="440">
        <f t="shared" si="43"/>
        <v>525</v>
      </c>
      <c r="AS48" s="444">
        <f t="shared" si="17"/>
        <v>550</v>
      </c>
      <c r="AT48" s="445">
        <f t="shared" si="18"/>
        <v>541.66666666666663</v>
      </c>
      <c r="AU48" s="445">
        <f t="shared" si="19"/>
        <v>508.33333333333331</v>
      </c>
      <c r="AV48" s="445">
        <f t="shared" si="20"/>
        <v>533.33333333333337</v>
      </c>
      <c r="AW48" s="502">
        <f t="shared" si="21"/>
        <v>525</v>
      </c>
      <c r="AX48" s="444"/>
      <c r="AY48" s="445">
        <v>200</v>
      </c>
      <c r="AZ48" s="445">
        <v>200</v>
      </c>
      <c r="BA48" s="445"/>
      <c r="BB48" s="446"/>
      <c r="BC48" s="563">
        <f t="shared" si="22"/>
        <v>550</v>
      </c>
      <c r="BD48" s="445">
        <f t="shared" si="23"/>
        <v>341.66666666666663</v>
      </c>
      <c r="BE48" s="445">
        <f t="shared" si="24"/>
        <v>308.33333333333331</v>
      </c>
      <c r="BF48" s="445">
        <f t="shared" si="25"/>
        <v>533.33333333333337</v>
      </c>
      <c r="BG48" s="446">
        <f t="shared" si="26"/>
        <v>525</v>
      </c>
      <c r="BH48" s="504">
        <f t="shared" si="16"/>
        <v>451.66666666666669</v>
      </c>
      <c r="BI48" s="62">
        <f t="shared" si="27"/>
        <v>4.5166666666666666</v>
      </c>
      <c r="BJ48" s="623"/>
      <c r="BK48" s="623"/>
      <c r="BL48" s="333">
        <f t="shared" si="28"/>
        <v>4.5166666666666666</v>
      </c>
      <c r="BM48" s="60">
        <v>43</v>
      </c>
    </row>
    <row r="49" spans="1:65" x14ac:dyDescent="0.35">
      <c r="A49" s="275"/>
      <c r="B49" s="97">
        <v>44</v>
      </c>
      <c r="C49" s="100" t="str">
        <f>VLOOKUP(B:B,'Start List Youth'!C:F,2,FALSE)</f>
        <v>GREGOIRE Alyssia</v>
      </c>
      <c r="D49" s="127" t="str">
        <f>VLOOKUP(B:B,'Start List Youth'!C:F,4,FALSE)</f>
        <v>MORG</v>
      </c>
      <c r="E49" s="88">
        <v>675</v>
      </c>
      <c r="F49" s="89">
        <v>625</v>
      </c>
      <c r="G49" s="463">
        <v>600</v>
      </c>
      <c r="H49" s="463">
        <v>650</v>
      </c>
      <c r="I49" s="464">
        <v>575</v>
      </c>
      <c r="J49" s="465">
        <v>600</v>
      </c>
      <c r="K49" s="463">
        <v>550</v>
      </c>
      <c r="L49" s="463">
        <v>550</v>
      </c>
      <c r="M49" s="463">
        <v>550</v>
      </c>
      <c r="N49" s="464">
        <v>525</v>
      </c>
      <c r="O49" s="465">
        <v>650</v>
      </c>
      <c r="P49" s="463">
        <v>675</v>
      </c>
      <c r="Q49" s="463">
        <v>650</v>
      </c>
      <c r="R49" s="463">
        <v>675</v>
      </c>
      <c r="S49" s="464">
        <v>625</v>
      </c>
      <c r="T49" s="557">
        <v>675</v>
      </c>
      <c r="U49" s="463">
        <v>650</v>
      </c>
      <c r="V49" s="463">
        <v>675</v>
      </c>
      <c r="W49" s="463">
        <v>700</v>
      </c>
      <c r="X49" s="558">
        <v>650</v>
      </c>
      <c r="Y49" s="465">
        <v>675</v>
      </c>
      <c r="Z49" s="463">
        <v>650</v>
      </c>
      <c r="AA49" s="463">
        <v>625</v>
      </c>
      <c r="AB49" s="463">
        <v>650</v>
      </c>
      <c r="AC49" s="464">
        <v>625</v>
      </c>
      <c r="AD49" s="438">
        <f t="shared" si="29"/>
        <v>675</v>
      </c>
      <c r="AE49" s="439">
        <f t="shared" si="30"/>
        <v>600</v>
      </c>
      <c r="AF49" s="440">
        <f t="shared" si="31"/>
        <v>666.66666666666663</v>
      </c>
      <c r="AG49" s="438">
        <f t="shared" si="32"/>
        <v>675</v>
      </c>
      <c r="AH49" s="439">
        <f t="shared" si="33"/>
        <v>550</v>
      </c>
      <c r="AI49" s="441">
        <f t="shared" si="34"/>
        <v>641.66666666666663</v>
      </c>
      <c r="AJ49" s="440">
        <f t="shared" si="35"/>
        <v>675</v>
      </c>
      <c r="AK49" s="439">
        <f t="shared" si="36"/>
        <v>550</v>
      </c>
      <c r="AL49" s="441">
        <f t="shared" si="37"/>
        <v>625</v>
      </c>
      <c r="AM49" s="442">
        <f t="shared" si="38"/>
        <v>700</v>
      </c>
      <c r="AN49" s="443">
        <f t="shared" si="39"/>
        <v>550</v>
      </c>
      <c r="AO49" s="441">
        <f t="shared" si="40"/>
        <v>658.33333333333337</v>
      </c>
      <c r="AP49" s="443">
        <f t="shared" si="41"/>
        <v>650</v>
      </c>
      <c r="AQ49" s="443">
        <f t="shared" si="42"/>
        <v>525</v>
      </c>
      <c r="AR49" s="440">
        <f t="shared" si="43"/>
        <v>608.33333333333337</v>
      </c>
      <c r="AS49" s="444">
        <f t="shared" si="17"/>
        <v>666.66666666666663</v>
      </c>
      <c r="AT49" s="445">
        <f t="shared" si="18"/>
        <v>641.66666666666663</v>
      </c>
      <c r="AU49" s="445">
        <f t="shared" si="19"/>
        <v>625</v>
      </c>
      <c r="AV49" s="445">
        <f t="shared" si="20"/>
        <v>658.33333333333337</v>
      </c>
      <c r="AW49" s="502">
        <f t="shared" si="21"/>
        <v>608.33333333333337</v>
      </c>
      <c r="AX49" s="444"/>
      <c r="AY49" s="445"/>
      <c r="AZ49" s="445"/>
      <c r="BA49" s="445"/>
      <c r="BB49" s="446"/>
      <c r="BC49" s="563">
        <f t="shared" si="22"/>
        <v>666.66666666666663</v>
      </c>
      <c r="BD49" s="445">
        <f t="shared" si="23"/>
        <v>641.66666666666663</v>
      </c>
      <c r="BE49" s="445">
        <f t="shared" si="24"/>
        <v>625</v>
      </c>
      <c r="BF49" s="445">
        <f t="shared" si="25"/>
        <v>658.33333333333337</v>
      </c>
      <c r="BG49" s="446">
        <f t="shared" si="26"/>
        <v>608.33333333333337</v>
      </c>
      <c r="BH49" s="504">
        <f t="shared" si="16"/>
        <v>640</v>
      </c>
      <c r="BI49" s="62">
        <f t="shared" si="27"/>
        <v>6.4</v>
      </c>
      <c r="BJ49" s="623"/>
      <c r="BK49" s="623"/>
      <c r="BL49" s="333">
        <f t="shared" si="28"/>
        <v>6.4</v>
      </c>
      <c r="BM49" s="60">
        <v>44</v>
      </c>
    </row>
    <row r="50" spans="1:65" x14ac:dyDescent="0.35">
      <c r="A50" s="275"/>
      <c r="B50" s="97">
        <v>45</v>
      </c>
      <c r="C50" s="100" t="str">
        <f>VLOOKUP(B:B,'Start List Youth'!C:F,2,FALSE)</f>
        <v>GARDON Charlotte</v>
      </c>
      <c r="D50" s="127" t="str">
        <f>VLOOKUP(B:B,'Start List Youth'!C:F,4,FALSE)</f>
        <v>MORG</v>
      </c>
      <c r="E50" s="88">
        <v>575</v>
      </c>
      <c r="F50" s="89">
        <v>550</v>
      </c>
      <c r="G50" s="463">
        <v>550</v>
      </c>
      <c r="H50" s="463">
        <v>600</v>
      </c>
      <c r="I50" s="464">
        <v>550</v>
      </c>
      <c r="J50" s="465">
        <v>575</v>
      </c>
      <c r="K50" s="463">
        <v>625</v>
      </c>
      <c r="L50" s="463">
        <v>550</v>
      </c>
      <c r="M50" s="463">
        <v>550</v>
      </c>
      <c r="N50" s="464">
        <v>575</v>
      </c>
      <c r="O50" s="465">
        <v>575</v>
      </c>
      <c r="P50" s="463">
        <v>625</v>
      </c>
      <c r="Q50" s="463">
        <v>575</v>
      </c>
      <c r="R50" s="463">
        <v>650</v>
      </c>
      <c r="S50" s="464">
        <v>600</v>
      </c>
      <c r="T50" s="557">
        <v>550</v>
      </c>
      <c r="U50" s="463">
        <v>675</v>
      </c>
      <c r="V50" s="463">
        <v>600</v>
      </c>
      <c r="W50" s="463">
        <v>650</v>
      </c>
      <c r="X50" s="558">
        <v>625</v>
      </c>
      <c r="Y50" s="465">
        <v>575</v>
      </c>
      <c r="Z50" s="463">
        <v>725</v>
      </c>
      <c r="AA50" s="463">
        <v>675</v>
      </c>
      <c r="AB50" s="463">
        <v>650</v>
      </c>
      <c r="AC50" s="464">
        <v>600</v>
      </c>
      <c r="AD50" s="438">
        <f t="shared" si="29"/>
        <v>575</v>
      </c>
      <c r="AE50" s="439">
        <f t="shared" si="30"/>
        <v>550</v>
      </c>
      <c r="AF50" s="440">
        <f t="shared" si="31"/>
        <v>575</v>
      </c>
      <c r="AG50" s="438">
        <f t="shared" si="32"/>
        <v>725</v>
      </c>
      <c r="AH50" s="439">
        <f t="shared" si="33"/>
        <v>550</v>
      </c>
      <c r="AI50" s="441">
        <f t="shared" si="34"/>
        <v>641.66666666666663</v>
      </c>
      <c r="AJ50" s="440">
        <f t="shared" si="35"/>
        <v>675</v>
      </c>
      <c r="AK50" s="439">
        <f t="shared" si="36"/>
        <v>550</v>
      </c>
      <c r="AL50" s="441">
        <f t="shared" si="37"/>
        <v>575</v>
      </c>
      <c r="AM50" s="442">
        <f t="shared" si="38"/>
        <v>650</v>
      </c>
      <c r="AN50" s="443">
        <f t="shared" si="39"/>
        <v>550</v>
      </c>
      <c r="AO50" s="441">
        <f t="shared" si="40"/>
        <v>633.33333333333337</v>
      </c>
      <c r="AP50" s="443">
        <f t="shared" si="41"/>
        <v>625</v>
      </c>
      <c r="AQ50" s="443">
        <f t="shared" si="42"/>
        <v>550</v>
      </c>
      <c r="AR50" s="440">
        <f t="shared" si="43"/>
        <v>591.66666666666663</v>
      </c>
      <c r="AS50" s="444">
        <f t="shared" si="17"/>
        <v>575</v>
      </c>
      <c r="AT50" s="445">
        <f t="shared" si="18"/>
        <v>641.66666666666663</v>
      </c>
      <c r="AU50" s="445">
        <f t="shared" si="19"/>
        <v>575</v>
      </c>
      <c r="AV50" s="445">
        <f t="shared" si="20"/>
        <v>633.33333333333337</v>
      </c>
      <c r="AW50" s="502">
        <f t="shared" si="21"/>
        <v>591.66666666666663</v>
      </c>
      <c r="AX50" s="444"/>
      <c r="AY50" s="445"/>
      <c r="AZ50" s="445"/>
      <c r="BA50" s="445"/>
      <c r="BB50" s="446"/>
      <c r="BC50" s="563">
        <f t="shared" si="22"/>
        <v>575</v>
      </c>
      <c r="BD50" s="445">
        <f t="shared" si="23"/>
        <v>641.66666666666663</v>
      </c>
      <c r="BE50" s="445">
        <f t="shared" si="24"/>
        <v>575</v>
      </c>
      <c r="BF50" s="445">
        <f t="shared" si="25"/>
        <v>633.33333333333337</v>
      </c>
      <c r="BG50" s="446">
        <f t="shared" si="26"/>
        <v>591.66666666666663</v>
      </c>
      <c r="BH50" s="504">
        <f t="shared" si="16"/>
        <v>603.33333333333326</v>
      </c>
      <c r="BI50" s="62">
        <f t="shared" si="27"/>
        <v>6.0333333333333323</v>
      </c>
      <c r="BJ50" s="623"/>
      <c r="BK50" s="623"/>
      <c r="BL50" s="333">
        <f t="shared" si="28"/>
        <v>6.0333333333333323</v>
      </c>
      <c r="BM50" s="60">
        <v>45</v>
      </c>
    </row>
    <row r="51" spans="1:65" x14ac:dyDescent="0.35">
      <c r="A51" s="275"/>
      <c r="B51" s="97">
        <v>46</v>
      </c>
      <c r="C51" s="100" t="str">
        <f>VLOOKUP(B:B,'Start List Youth'!C:F,2,FALSE)</f>
        <v>LAFLEUR Laura</v>
      </c>
      <c r="D51" s="127" t="str">
        <f>VLOOKUP(B:B,'Start List Youth'!C:F,4,FALSE)</f>
        <v>GN1885</v>
      </c>
      <c r="E51" s="88">
        <v>500</v>
      </c>
      <c r="F51" s="89">
        <v>500</v>
      </c>
      <c r="G51" s="463">
        <v>575</v>
      </c>
      <c r="H51" s="463">
        <v>600</v>
      </c>
      <c r="I51" s="464">
        <v>575</v>
      </c>
      <c r="J51" s="465">
        <v>550</v>
      </c>
      <c r="K51" s="463">
        <v>550</v>
      </c>
      <c r="L51" s="463">
        <v>575</v>
      </c>
      <c r="M51" s="463">
        <v>575</v>
      </c>
      <c r="N51" s="464">
        <v>550</v>
      </c>
      <c r="O51" s="465">
        <v>575</v>
      </c>
      <c r="P51" s="463">
        <v>550</v>
      </c>
      <c r="Q51" s="463">
        <v>575</v>
      </c>
      <c r="R51" s="463">
        <v>575</v>
      </c>
      <c r="S51" s="464">
        <v>575</v>
      </c>
      <c r="T51" s="557">
        <v>625</v>
      </c>
      <c r="U51" s="463">
        <v>550</v>
      </c>
      <c r="V51" s="463">
        <v>600</v>
      </c>
      <c r="W51" s="463">
        <v>650</v>
      </c>
      <c r="X51" s="558">
        <v>650</v>
      </c>
      <c r="Y51" s="465">
        <v>575</v>
      </c>
      <c r="Z51" s="463">
        <v>525</v>
      </c>
      <c r="AA51" s="463">
        <v>575</v>
      </c>
      <c r="AB51" s="463">
        <v>625</v>
      </c>
      <c r="AC51" s="464">
        <v>575</v>
      </c>
      <c r="AD51" s="438">
        <f t="shared" si="29"/>
        <v>625</v>
      </c>
      <c r="AE51" s="439">
        <f t="shared" si="30"/>
        <v>500</v>
      </c>
      <c r="AF51" s="440">
        <f t="shared" si="31"/>
        <v>566.66666666666663</v>
      </c>
      <c r="AG51" s="438">
        <f t="shared" si="32"/>
        <v>550</v>
      </c>
      <c r="AH51" s="439">
        <f t="shared" si="33"/>
        <v>500</v>
      </c>
      <c r="AI51" s="441">
        <f t="shared" si="34"/>
        <v>541.66666666666663</v>
      </c>
      <c r="AJ51" s="440">
        <f t="shared" si="35"/>
        <v>600</v>
      </c>
      <c r="AK51" s="439">
        <f t="shared" si="36"/>
        <v>575</v>
      </c>
      <c r="AL51" s="441">
        <f t="shared" si="37"/>
        <v>575</v>
      </c>
      <c r="AM51" s="442">
        <f t="shared" si="38"/>
        <v>650</v>
      </c>
      <c r="AN51" s="443">
        <f t="shared" si="39"/>
        <v>575</v>
      </c>
      <c r="AO51" s="441">
        <f t="shared" si="40"/>
        <v>600</v>
      </c>
      <c r="AP51" s="443">
        <f t="shared" si="41"/>
        <v>650</v>
      </c>
      <c r="AQ51" s="443">
        <f t="shared" si="42"/>
        <v>550</v>
      </c>
      <c r="AR51" s="440">
        <f t="shared" si="43"/>
        <v>575</v>
      </c>
      <c r="AS51" s="444">
        <f t="shared" si="17"/>
        <v>566.66666666666663</v>
      </c>
      <c r="AT51" s="445">
        <f t="shared" si="18"/>
        <v>541.66666666666663</v>
      </c>
      <c r="AU51" s="445">
        <f t="shared" si="19"/>
        <v>575</v>
      </c>
      <c r="AV51" s="445">
        <f t="shared" si="20"/>
        <v>600</v>
      </c>
      <c r="AW51" s="502">
        <f t="shared" si="21"/>
        <v>575</v>
      </c>
      <c r="AX51" s="444"/>
      <c r="AY51" s="445"/>
      <c r="AZ51" s="445"/>
      <c r="BA51" s="445"/>
      <c r="BB51" s="446"/>
      <c r="BC51" s="563">
        <f t="shared" si="22"/>
        <v>566.66666666666663</v>
      </c>
      <c r="BD51" s="445">
        <f t="shared" si="23"/>
        <v>541.66666666666663</v>
      </c>
      <c r="BE51" s="445">
        <f t="shared" si="24"/>
        <v>575</v>
      </c>
      <c r="BF51" s="445">
        <f t="shared" si="25"/>
        <v>600</v>
      </c>
      <c r="BG51" s="446">
        <f t="shared" si="26"/>
        <v>575</v>
      </c>
      <c r="BH51" s="504">
        <f t="shared" si="16"/>
        <v>571.66666666666663</v>
      </c>
      <c r="BI51" s="62">
        <f t="shared" si="27"/>
        <v>5.7166666666666659</v>
      </c>
      <c r="BJ51" s="623"/>
      <c r="BK51" s="623"/>
      <c r="BL51" s="333">
        <f t="shared" si="28"/>
        <v>5.7166666666666659</v>
      </c>
      <c r="BM51" s="60">
        <v>46</v>
      </c>
    </row>
    <row r="52" spans="1:65" x14ac:dyDescent="0.35">
      <c r="A52" s="275"/>
      <c r="B52" s="97">
        <v>47</v>
      </c>
      <c r="C52" s="100" t="str">
        <f>VLOOKUP(B:B,'Start List Youth'!C:F,2,FALSE)</f>
        <v>MICHALIS Eline</v>
      </c>
      <c r="D52" s="127" t="str">
        <f>VLOOKUP(B:B,'Start List Youth'!C:F,4,FALSE)</f>
        <v>GN1885</v>
      </c>
      <c r="E52" s="88">
        <v>525</v>
      </c>
      <c r="F52" s="89">
        <v>550</v>
      </c>
      <c r="G52" s="463">
        <v>425</v>
      </c>
      <c r="H52" s="463">
        <v>575</v>
      </c>
      <c r="I52" s="464">
        <v>500</v>
      </c>
      <c r="J52" s="465">
        <v>525</v>
      </c>
      <c r="K52" s="463">
        <v>525</v>
      </c>
      <c r="L52" s="463">
        <v>450</v>
      </c>
      <c r="M52" s="463">
        <v>525</v>
      </c>
      <c r="N52" s="464">
        <v>500</v>
      </c>
      <c r="O52" s="465">
        <v>25</v>
      </c>
      <c r="P52" s="463">
        <v>600</v>
      </c>
      <c r="Q52" s="463">
        <v>500</v>
      </c>
      <c r="R52" s="463">
        <v>625</v>
      </c>
      <c r="S52" s="464">
        <v>525</v>
      </c>
      <c r="T52" s="557">
        <v>625</v>
      </c>
      <c r="U52" s="463">
        <v>650</v>
      </c>
      <c r="V52" s="463">
        <v>475</v>
      </c>
      <c r="W52" s="463">
        <v>575</v>
      </c>
      <c r="X52" s="558">
        <v>550</v>
      </c>
      <c r="Y52" s="465">
        <v>525</v>
      </c>
      <c r="Z52" s="463">
        <v>550</v>
      </c>
      <c r="AA52" s="463">
        <v>400</v>
      </c>
      <c r="AB52" s="463">
        <v>550</v>
      </c>
      <c r="AC52" s="464">
        <v>550</v>
      </c>
      <c r="AD52" s="438">
        <f t="shared" si="29"/>
        <v>625</v>
      </c>
      <c r="AE52" s="439">
        <f t="shared" si="30"/>
        <v>25</v>
      </c>
      <c r="AF52" s="440">
        <f t="shared" si="31"/>
        <v>525</v>
      </c>
      <c r="AG52" s="438">
        <f t="shared" si="32"/>
        <v>650</v>
      </c>
      <c r="AH52" s="439">
        <f t="shared" si="33"/>
        <v>525</v>
      </c>
      <c r="AI52" s="441">
        <f t="shared" si="34"/>
        <v>566.66666666666663</v>
      </c>
      <c r="AJ52" s="440">
        <f t="shared" si="35"/>
        <v>500</v>
      </c>
      <c r="AK52" s="439">
        <f t="shared" si="36"/>
        <v>400</v>
      </c>
      <c r="AL52" s="441">
        <f t="shared" si="37"/>
        <v>450</v>
      </c>
      <c r="AM52" s="442">
        <f t="shared" si="38"/>
        <v>625</v>
      </c>
      <c r="AN52" s="443">
        <f t="shared" si="39"/>
        <v>525</v>
      </c>
      <c r="AO52" s="441">
        <f t="shared" si="40"/>
        <v>566.66666666666663</v>
      </c>
      <c r="AP52" s="443">
        <f t="shared" si="41"/>
        <v>550</v>
      </c>
      <c r="AQ52" s="443">
        <f t="shared" si="42"/>
        <v>500</v>
      </c>
      <c r="AR52" s="440">
        <f t="shared" si="43"/>
        <v>525</v>
      </c>
      <c r="AS52" s="444">
        <f t="shared" si="17"/>
        <v>525</v>
      </c>
      <c r="AT52" s="445">
        <f t="shared" si="18"/>
        <v>566.66666666666663</v>
      </c>
      <c r="AU52" s="445">
        <f t="shared" si="19"/>
        <v>450</v>
      </c>
      <c r="AV52" s="445">
        <f t="shared" si="20"/>
        <v>566.66666666666663</v>
      </c>
      <c r="AW52" s="502">
        <f t="shared" si="21"/>
        <v>525</v>
      </c>
      <c r="AX52" s="444"/>
      <c r="AY52" s="445"/>
      <c r="AZ52" s="445">
        <v>200</v>
      </c>
      <c r="BA52" s="445"/>
      <c r="BB52" s="446"/>
      <c r="BC52" s="563">
        <f t="shared" si="22"/>
        <v>525</v>
      </c>
      <c r="BD52" s="445">
        <f t="shared" si="23"/>
        <v>566.66666666666663</v>
      </c>
      <c r="BE52" s="445">
        <f t="shared" si="24"/>
        <v>250</v>
      </c>
      <c r="BF52" s="445">
        <f t="shared" si="25"/>
        <v>566.66666666666663</v>
      </c>
      <c r="BG52" s="446">
        <f t="shared" si="26"/>
        <v>525</v>
      </c>
      <c r="BH52" s="504">
        <f t="shared" si="16"/>
        <v>486.66666666666663</v>
      </c>
      <c r="BI52" s="62">
        <f t="shared" si="27"/>
        <v>4.8666666666666663</v>
      </c>
      <c r="BJ52" s="623"/>
      <c r="BK52" s="623"/>
      <c r="BL52" s="333">
        <f t="shared" si="28"/>
        <v>4.8666666666666663</v>
      </c>
      <c r="BM52" s="60">
        <v>47</v>
      </c>
    </row>
    <row r="53" spans="1:65" x14ac:dyDescent="0.35">
      <c r="A53" s="275"/>
      <c r="B53" s="97">
        <v>48</v>
      </c>
      <c r="C53" s="100" t="str">
        <f>VLOOKUP(B:B,'Start List Youth'!C:F,2,FALSE)</f>
        <v>CORAZZA Kendra</v>
      </c>
      <c r="D53" s="127" t="str">
        <f>VLOOKUP(B:B,'Start List Youth'!C:F,4,FALSE)</f>
        <v>LUG</v>
      </c>
      <c r="E53" s="88">
        <v>575</v>
      </c>
      <c r="F53" s="89">
        <v>525</v>
      </c>
      <c r="G53" s="463">
        <v>600</v>
      </c>
      <c r="H53" s="463">
        <v>625</v>
      </c>
      <c r="I53" s="464">
        <v>575</v>
      </c>
      <c r="J53" s="465">
        <v>650</v>
      </c>
      <c r="K53" s="463">
        <v>625</v>
      </c>
      <c r="L53" s="463">
        <v>600</v>
      </c>
      <c r="M53" s="463">
        <v>625</v>
      </c>
      <c r="N53" s="464">
        <v>600</v>
      </c>
      <c r="O53" s="465">
        <v>700</v>
      </c>
      <c r="P53" s="463">
        <v>625</v>
      </c>
      <c r="Q53" s="463">
        <v>675</v>
      </c>
      <c r="R53" s="463">
        <v>675</v>
      </c>
      <c r="S53" s="464">
        <v>625</v>
      </c>
      <c r="T53" s="557">
        <v>650</v>
      </c>
      <c r="U53" s="463">
        <v>600</v>
      </c>
      <c r="V53" s="463">
        <v>650</v>
      </c>
      <c r="W53" s="463">
        <v>650</v>
      </c>
      <c r="X53" s="558">
        <v>600</v>
      </c>
      <c r="Y53" s="465">
        <v>675</v>
      </c>
      <c r="Z53" s="463">
        <v>625</v>
      </c>
      <c r="AA53" s="463">
        <v>650</v>
      </c>
      <c r="AB53" s="463">
        <v>675</v>
      </c>
      <c r="AC53" s="464">
        <v>650</v>
      </c>
      <c r="AD53" s="438">
        <f t="shared" si="29"/>
        <v>700</v>
      </c>
      <c r="AE53" s="439">
        <f t="shared" si="30"/>
        <v>575</v>
      </c>
      <c r="AF53" s="440">
        <f t="shared" si="31"/>
        <v>658.33333333333337</v>
      </c>
      <c r="AG53" s="438">
        <f t="shared" si="32"/>
        <v>625</v>
      </c>
      <c r="AH53" s="439">
        <f t="shared" si="33"/>
        <v>525</v>
      </c>
      <c r="AI53" s="441">
        <f t="shared" si="34"/>
        <v>616.66666666666663</v>
      </c>
      <c r="AJ53" s="440">
        <f t="shared" si="35"/>
        <v>675</v>
      </c>
      <c r="AK53" s="439">
        <f t="shared" si="36"/>
        <v>600</v>
      </c>
      <c r="AL53" s="441">
        <f t="shared" si="37"/>
        <v>633.33333333333337</v>
      </c>
      <c r="AM53" s="442">
        <f t="shared" si="38"/>
        <v>675</v>
      </c>
      <c r="AN53" s="443">
        <f t="shared" si="39"/>
        <v>625</v>
      </c>
      <c r="AO53" s="441">
        <f t="shared" si="40"/>
        <v>650</v>
      </c>
      <c r="AP53" s="443">
        <f t="shared" si="41"/>
        <v>650</v>
      </c>
      <c r="AQ53" s="443">
        <f t="shared" si="42"/>
        <v>575</v>
      </c>
      <c r="AR53" s="440">
        <f t="shared" si="43"/>
        <v>608.33333333333337</v>
      </c>
      <c r="AS53" s="444">
        <f t="shared" si="17"/>
        <v>658.33333333333337</v>
      </c>
      <c r="AT53" s="445">
        <f t="shared" si="18"/>
        <v>616.66666666666663</v>
      </c>
      <c r="AU53" s="445">
        <f t="shared" si="19"/>
        <v>633.33333333333337</v>
      </c>
      <c r="AV53" s="445">
        <f t="shared" si="20"/>
        <v>650</v>
      </c>
      <c r="AW53" s="502">
        <f t="shared" si="21"/>
        <v>608.33333333333337</v>
      </c>
      <c r="AX53" s="444"/>
      <c r="AY53" s="445"/>
      <c r="AZ53" s="445"/>
      <c r="BA53" s="445"/>
      <c r="BB53" s="446"/>
      <c r="BC53" s="563">
        <f t="shared" si="22"/>
        <v>658.33333333333337</v>
      </c>
      <c r="BD53" s="445">
        <f t="shared" si="23"/>
        <v>616.66666666666663</v>
      </c>
      <c r="BE53" s="445">
        <f t="shared" si="24"/>
        <v>633.33333333333337</v>
      </c>
      <c r="BF53" s="445">
        <f t="shared" si="25"/>
        <v>650</v>
      </c>
      <c r="BG53" s="446">
        <f t="shared" si="26"/>
        <v>608.33333333333337</v>
      </c>
      <c r="BH53" s="504">
        <f t="shared" si="16"/>
        <v>633.33333333333337</v>
      </c>
      <c r="BI53" s="62">
        <f t="shared" si="27"/>
        <v>6.3333333333333339</v>
      </c>
      <c r="BJ53" s="623"/>
      <c r="BK53" s="623"/>
      <c r="BL53" s="333">
        <f t="shared" si="28"/>
        <v>6.3333333333333339</v>
      </c>
      <c r="BM53" s="60">
        <v>48</v>
      </c>
    </row>
    <row r="54" spans="1:65" x14ac:dyDescent="0.35">
      <c r="A54" s="275"/>
      <c r="B54" s="97">
        <v>49</v>
      </c>
      <c r="C54" s="100" t="str">
        <f>VLOOKUP(B:B,'Start List Youth'!C:F,2,FALSE)</f>
        <v>COUROUGE Emma</v>
      </c>
      <c r="D54" s="127" t="str">
        <f>VLOOKUP(B:B,'Start List Youth'!C:F,4,FALSE)</f>
        <v>MORG</v>
      </c>
      <c r="E54" s="88">
        <v>600</v>
      </c>
      <c r="F54" s="89">
        <v>600</v>
      </c>
      <c r="G54" s="463">
        <v>575</v>
      </c>
      <c r="H54" s="463">
        <v>600</v>
      </c>
      <c r="I54" s="464">
        <v>525</v>
      </c>
      <c r="J54" s="465">
        <v>625</v>
      </c>
      <c r="K54" s="463">
        <v>600</v>
      </c>
      <c r="L54" s="463">
        <v>650</v>
      </c>
      <c r="M54" s="463">
        <v>600</v>
      </c>
      <c r="N54" s="464">
        <v>600</v>
      </c>
      <c r="O54" s="465">
        <v>650</v>
      </c>
      <c r="P54" s="463">
        <v>675</v>
      </c>
      <c r="Q54" s="463">
        <v>625</v>
      </c>
      <c r="R54" s="463">
        <v>650</v>
      </c>
      <c r="S54" s="464">
        <v>575</v>
      </c>
      <c r="T54" s="557">
        <v>650</v>
      </c>
      <c r="U54" s="463">
        <v>675</v>
      </c>
      <c r="V54" s="463">
        <v>625</v>
      </c>
      <c r="W54" s="463">
        <v>675</v>
      </c>
      <c r="X54" s="558">
        <v>625</v>
      </c>
      <c r="Y54" s="465">
        <v>625</v>
      </c>
      <c r="Z54" s="463">
        <v>675</v>
      </c>
      <c r="AA54" s="463">
        <v>650</v>
      </c>
      <c r="AB54" s="463">
        <v>700</v>
      </c>
      <c r="AC54" s="464">
        <v>700</v>
      </c>
      <c r="AD54" s="438">
        <f t="shared" si="29"/>
        <v>650</v>
      </c>
      <c r="AE54" s="439">
        <f t="shared" si="30"/>
        <v>600</v>
      </c>
      <c r="AF54" s="440">
        <f t="shared" si="31"/>
        <v>633.33333333333337</v>
      </c>
      <c r="AG54" s="438">
        <f t="shared" si="32"/>
        <v>675</v>
      </c>
      <c r="AH54" s="439">
        <f t="shared" si="33"/>
        <v>600</v>
      </c>
      <c r="AI54" s="441">
        <f t="shared" si="34"/>
        <v>650</v>
      </c>
      <c r="AJ54" s="440">
        <f t="shared" si="35"/>
        <v>650</v>
      </c>
      <c r="AK54" s="439">
        <f t="shared" si="36"/>
        <v>575</v>
      </c>
      <c r="AL54" s="441">
        <f t="shared" si="37"/>
        <v>633.33333333333337</v>
      </c>
      <c r="AM54" s="442">
        <f t="shared" si="38"/>
        <v>700</v>
      </c>
      <c r="AN54" s="443">
        <f t="shared" si="39"/>
        <v>600</v>
      </c>
      <c r="AO54" s="441">
        <f t="shared" si="40"/>
        <v>641.66666666666663</v>
      </c>
      <c r="AP54" s="443">
        <f t="shared" si="41"/>
        <v>700</v>
      </c>
      <c r="AQ54" s="443">
        <f t="shared" si="42"/>
        <v>525</v>
      </c>
      <c r="AR54" s="440">
        <f t="shared" si="43"/>
        <v>600</v>
      </c>
      <c r="AS54" s="444">
        <f t="shared" si="17"/>
        <v>633.33333333333337</v>
      </c>
      <c r="AT54" s="445">
        <f t="shared" si="18"/>
        <v>650</v>
      </c>
      <c r="AU54" s="445">
        <f t="shared" si="19"/>
        <v>633.33333333333337</v>
      </c>
      <c r="AV54" s="445">
        <f t="shared" si="20"/>
        <v>641.66666666666663</v>
      </c>
      <c r="AW54" s="502">
        <f t="shared" si="21"/>
        <v>600</v>
      </c>
      <c r="AX54" s="444"/>
      <c r="AY54" s="445"/>
      <c r="AZ54" s="445"/>
      <c r="BA54" s="445"/>
      <c r="BB54" s="446"/>
      <c r="BC54" s="563">
        <f t="shared" si="22"/>
        <v>633.33333333333337</v>
      </c>
      <c r="BD54" s="445">
        <f t="shared" si="23"/>
        <v>650</v>
      </c>
      <c r="BE54" s="445">
        <f t="shared" si="24"/>
        <v>633.33333333333337</v>
      </c>
      <c r="BF54" s="445">
        <f t="shared" si="25"/>
        <v>641.66666666666663</v>
      </c>
      <c r="BG54" s="446">
        <f t="shared" si="26"/>
        <v>600</v>
      </c>
      <c r="BH54" s="504">
        <f t="shared" si="16"/>
        <v>631.66666666666674</v>
      </c>
      <c r="BI54" s="62">
        <f t="shared" si="27"/>
        <v>6.3166666666666673</v>
      </c>
      <c r="BJ54" s="623"/>
      <c r="BK54" s="623"/>
      <c r="BL54" s="333">
        <f t="shared" si="28"/>
        <v>6.3166666666666673</v>
      </c>
      <c r="BM54" s="60">
        <v>49</v>
      </c>
    </row>
    <row r="55" spans="1:65" x14ac:dyDescent="0.35">
      <c r="A55" s="275"/>
      <c r="B55" s="97">
        <v>50</v>
      </c>
      <c r="C55" s="100" t="str">
        <f>VLOOKUP(B:B,'Start List Youth'!C:F,2,FALSE)</f>
        <v>PAVLIKOVA Evelina</v>
      </c>
      <c r="D55" s="127" t="str">
        <f>VLOOKUP(B:B,'Start List Youth'!C:F,4,FALSE)</f>
        <v>GN1885</v>
      </c>
      <c r="E55" s="88">
        <v>575</v>
      </c>
      <c r="F55" s="89">
        <v>575</v>
      </c>
      <c r="G55" s="463">
        <v>600</v>
      </c>
      <c r="H55" s="463">
        <v>600</v>
      </c>
      <c r="I55" s="464">
        <v>575</v>
      </c>
      <c r="J55" s="465">
        <v>600</v>
      </c>
      <c r="K55" s="463">
        <v>650</v>
      </c>
      <c r="L55" s="463">
        <v>575</v>
      </c>
      <c r="M55" s="463">
        <v>600</v>
      </c>
      <c r="N55" s="464">
        <v>575</v>
      </c>
      <c r="O55" s="465">
        <v>625</v>
      </c>
      <c r="P55" s="463">
        <v>675</v>
      </c>
      <c r="Q55" s="463">
        <v>625</v>
      </c>
      <c r="R55" s="463">
        <v>650</v>
      </c>
      <c r="S55" s="464">
        <v>650</v>
      </c>
      <c r="T55" s="557">
        <v>650</v>
      </c>
      <c r="U55" s="463">
        <v>700</v>
      </c>
      <c r="V55" s="463">
        <v>650</v>
      </c>
      <c r="W55" s="463">
        <v>650</v>
      </c>
      <c r="X55" s="558">
        <v>675</v>
      </c>
      <c r="Y55" s="465">
        <v>675</v>
      </c>
      <c r="Z55" s="463">
        <v>650</v>
      </c>
      <c r="AA55" s="463">
        <v>625</v>
      </c>
      <c r="AB55" s="463">
        <v>675</v>
      </c>
      <c r="AC55" s="464">
        <v>675</v>
      </c>
      <c r="AD55" s="438">
        <f t="shared" si="29"/>
        <v>675</v>
      </c>
      <c r="AE55" s="439">
        <f t="shared" si="30"/>
        <v>575</v>
      </c>
      <c r="AF55" s="440">
        <f t="shared" si="31"/>
        <v>625</v>
      </c>
      <c r="AG55" s="438">
        <f t="shared" si="32"/>
        <v>700</v>
      </c>
      <c r="AH55" s="439">
        <f t="shared" si="33"/>
        <v>575</v>
      </c>
      <c r="AI55" s="441">
        <f t="shared" si="34"/>
        <v>658.33333333333337</v>
      </c>
      <c r="AJ55" s="440">
        <f t="shared" si="35"/>
        <v>650</v>
      </c>
      <c r="AK55" s="439">
        <f t="shared" si="36"/>
        <v>575</v>
      </c>
      <c r="AL55" s="441">
        <f t="shared" si="37"/>
        <v>616.66666666666663</v>
      </c>
      <c r="AM55" s="442">
        <f t="shared" si="38"/>
        <v>675</v>
      </c>
      <c r="AN55" s="443">
        <f t="shared" si="39"/>
        <v>600</v>
      </c>
      <c r="AO55" s="441">
        <f t="shared" si="40"/>
        <v>633.33333333333337</v>
      </c>
      <c r="AP55" s="443">
        <f t="shared" si="41"/>
        <v>675</v>
      </c>
      <c r="AQ55" s="443">
        <f t="shared" si="42"/>
        <v>575</v>
      </c>
      <c r="AR55" s="440">
        <f t="shared" si="43"/>
        <v>633.33333333333337</v>
      </c>
      <c r="AS55" s="444">
        <f t="shared" si="17"/>
        <v>625</v>
      </c>
      <c r="AT55" s="445">
        <f t="shared" si="18"/>
        <v>658.33333333333337</v>
      </c>
      <c r="AU55" s="445">
        <f t="shared" si="19"/>
        <v>616.66666666666663</v>
      </c>
      <c r="AV55" s="445">
        <f t="shared" si="20"/>
        <v>633.33333333333337</v>
      </c>
      <c r="AW55" s="502">
        <f t="shared" si="21"/>
        <v>633.33333333333337</v>
      </c>
      <c r="AX55" s="444"/>
      <c r="AY55" s="445"/>
      <c r="AZ55" s="445"/>
      <c r="BA55" s="445"/>
      <c r="BB55" s="446"/>
      <c r="BC55" s="563">
        <f t="shared" si="22"/>
        <v>625</v>
      </c>
      <c r="BD55" s="445">
        <f t="shared" si="23"/>
        <v>658.33333333333337</v>
      </c>
      <c r="BE55" s="445">
        <f t="shared" si="24"/>
        <v>616.66666666666663</v>
      </c>
      <c r="BF55" s="445">
        <f t="shared" si="25"/>
        <v>633.33333333333337</v>
      </c>
      <c r="BG55" s="446">
        <f t="shared" si="26"/>
        <v>633.33333333333337</v>
      </c>
      <c r="BH55" s="504">
        <f t="shared" si="16"/>
        <v>633.33333333333337</v>
      </c>
      <c r="BI55" s="62">
        <f t="shared" si="27"/>
        <v>6.3333333333333339</v>
      </c>
      <c r="BJ55" s="623"/>
      <c r="BK55" s="623"/>
      <c r="BL55" s="333">
        <f t="shared" si="28"/>
        <v>6.3333333333333339</v>
      </c>
      <c r="BM55" s="60">
        <v>50</v>
      </c>
    </row>
    <row r="56" spans="1:65" x14ac:dyDescent="0.35">
      <c r="A56" s="275"/>
      <c r="B56" s="97">
        <v>51</v>
      </c>
      <c r="C56" s="100" t="str">
        <f>VLOOKUP(B:B,'Start List Youth'!C:F,2,FALSE)</f>
        <v>SCHAFER Nora</v>
      </c>
      <c r="D56" s="127" t="str">
        <f>VLOOKUP(B:B,'Start List Youth'!C:F,4,FALSE)</f>
        <v>ASB</v>
      </c>
      <c r="E56" s="88">
        <v>475</v>
      </c>
      <c r="F56" s="89">
        <v>550</v>
      </c>
      <c r="G56" s="463">
        <v>525</v>
      </c>
      <c r="H56" s="463">
        <v>525</v>
      </c>
      <c r="I56" s="464">
        <v>450</v>
      </c>
      <c r="J56" s="465">
        <v>450</v>
      </c>
      <c r="K56" s="463">
        <v>575</v>
      </c>
      <c r="L56" s="463">
        <v>525</v>
      </c>
      <c r="M56" s="463">
        <v>550</v>
      </c>
      <c r="N56" s="464">
        <v>475</v>
      </c>
      <c r="O56" s="465">
        <v>525</v>
      </c>
      <c r="P56" s="463">
        <v>600</v>
      </c>
      <c r="Q56" s="463">
        <v>575</v>
      </c>
      <c r="R56" s="463">
        <v>600</v>
      </c>
      <c r="S56" s="464">
        <v>525</v>
      </c>
      <c r="T56" s="557">
        <v>475</v>
      </c>
      <c r="U56" s="463">
        <v>600</v>
      </c>
      <c r="V56" s="463">
        <v>500</v>
      </c>
      <c r="W56" s="463">
        <v>525</v>
      </c>
      <c r="X56" s="558">
        <v>500</v>
      </c>
      <c r="Y56" s="465">
        <v>500</v>
      </c>
      <c r="Z56" s="463">
        <v>575</v>
      </c>
      <c r="AA56" s="463">
        <v>525</v>
      </c>
      <c r="AB56" s="463">
        <v>550</v>
      </c>
      <c r="AC56" s="464">
        <v>550</v>
      </c>
      <c r="AD56" s="438">
        <f t="shared" si="29"/>
        <v>525</v>
      </c>
      <c r="AE56" s="439">
        <f t="shared" si="30"/>
        <v>450</v>
      </c>
      <c r="AF56" s="440">
        <f t="shared" si="31"/>
        <v>483.33333333333331</v>
      </c>
      <c r="AG56" s="438">
        <f t="shared" si="32"/>
        <v>600</v>
      </c>
      <c r="AH56" s="439">
        <f t="shared" si="33"/>
        <v>550</v>
      </c>
      <c r="AI56" s="441">
        <f t="shared" si="34"/>
        <v>583.33333333333337</v>
      </c>
      <c r="AJ56" s="440">
        <f t="shared" si="35"/>
        <v>575</v>
      </c>
      <c r="AK56" s="439">
        <f t="shared" si="36"/>
        <v>500</v>
      </c>
      <c r="AL56" s="441">
        <f t="shared" si="37"/>
        <v>525</v>
      </c>
      <c r="AM56" s="442">
        <f t="shared" si="38"/>
        <v>600</v>
      </c>
      <c r="AN56" s="443">
        <f t="shared" si="39"/>
        <v>525</v>
      </c>
      <c r="AO56" s="441">
        <f t="shared" si="40"/>
        <v>541.66666666666663</v>
      </c>
      <c r="AP56" s="443">
        <f t="shared" si="41"/>
        <v>550</v>
      </c>
      <c r="AQ56" s="443">
        <f t="shared" si="42"/>
        <v>450</v>
      </c>
      <c r="AR56" s="440">
        <f t="shared" si="43"/>
        <v>500</v>
      </c>
      <c r="AS56" s="444">
        <f t="shared" si="17"/>
        <v>483.33333333333331</v>
      </c>
      <c r="AT56" s="445">
        <f t="shared" si="18"/>
        <v>583.33333333333337</v>
      </c>
      <c r="AU56" s="445">
        <f t="shared" si="19"/>
        <v>525</v>
      </c>
      <c r="AV56" s="445">
        <f t="shared" si="20"/>
        <v>541.66666666666663</v>
      </c>
      <c r="AW56" s="502">
        <f t="shared" si="21"/>
        <v>500</v>
      </c>
      <c r="AX56" s="444"/>
      <c r="AY56" s="445"/>
      <c r="AZ56" s="445"/>
      <c r="BA56" s="445"/>
      <c r="BB56" s="446"/>
      <c r="BC56" s="563">
        <f t="shared" si="22"/>
        <v>483.33333333333331</v>
      </c>
      <c r="BD56" s="445">
        <f t="shared" si="23"/>
        <v>583.33333333333337</v>
      </c>
      <c r="BE56" s="445">
        <f t="shared" si="24"/>
        <v>525</v>
      </c>
      <c r="BF56" s="445">
        <f t="shared" si="25"/>
        <v>541.66666666666663</v>
      </c>
      <c r="BG56" s="446">
        <f t="shared" si="26"/>
        <v>500</v>
      </c>
      <c r="BH56" s="504">
        <f t="shared" si="16"/>
        <v>526.66666666666674</v>
      </c>
      <c r="BI56" s="62">
        <f t="shared" si="27"/>
        <v>5.2666666666666675</v>
      </c>
      <c r="BJ56" s="623">
        <v>0.5</v>
      </c>
      <c r="BK56" s="623"/>
      <c r="BL56" s="333">
        <f t="shared" si="28"/>
        <v>4.7666666666666675</v>
      </c>
      <c r="BM56" s="60">
        <v>51</v>
      </c>
    </row>
    <row r="57" spans="1:65" x14ac:dyDescent="0.35">
      <c r="A57" s="275"/>
      <c r="B57" s="97">
        <v>52</v>
      </c>
      <c r="C57" s="100" t="str">
        <f>VLOOKUP(B:B,'Start List Youth'!C:F,2,FALSE)</f>
        <v>BREGNARD Lavinia</v>
      </c>
      <c r="D57" s="127" t="str">
        <f>VLOOKUP(B:B,'Start List Youth'!C:F,4,FALSE)</f>
        <v>MORG</v>
      </c>
      <c r="E57" s="88">
        <v>725</v>
      </c>
      <c r="F57" s="89">
        <v>700</v>
      </c>
      <c r="G57" s="463">
        <v>700</v>
      </c>
      <c r="H57" s="463">
        <v>725</v>
      </c>
      <c r="I57" s="464">
        <v>650</v>
      </c>
      <c r="J57" s="465">
        <v>775</v>
      </c>
      <c r="K57" s="463">
        <v>775</v>
      </c>
      <c r="L57" s="463">
        <v>750</v>
      </c>
      <c r="M57" s="463">
        <v>725</v>
      </c>
      <c r="N57" s="464">
        <v>675</v>
      </c>
      <c r="O57" s="465">
        <v>750</v>
      </c>
      <c r="P57" s="463">
        <v>775</v>
      </c>
      <c r="Q57" s="463">
        <v>775</v>
      </c>
      <c r="R57" s="463">
        <v>750</v>
      </c>
      <c r="S57" s="464">
        <v>700</v>
      </c>
      <c r="T57" s="557">
        <v>750</v>
      </c>
      <c r="U57" s="463">
        <v>800</v>
      </c>
      <c r="V57" s="463">
        <v>825</v>
      </c>
      <c r="W57" s="463">
        <v>750</v>
      </c>
      <c r="X57" s="558">
        <v>750</v>
      </c>
      <c r="Y57" s="465">
        <v>800</v>
      </c>
      <c r="Z57" s="463">
        <v>775</v>
      </c>
      <c r="AA57" s="463">
        <v>775</v>
      </c>
      <c r="AB57" s="463">
        <v>800</v>
      </c>
      <c r="AC57" s="464">
        <v>750</v>
      </c>
      <c r="AD57" s="438">
        <f t="shared" si="29"/>
        <v>800</v>
      </c>
      <c r="AE57" s="439">
        <f t="shared" si="30"/>
        <v>725</v>
      </c>
      <c r="AF57" s="440">
        <f t="shared" si="31"/>
        <v>758.33333333333337</v>
      </c>
      <c r="AG57" s="438">
        <f t="shared" si="32"/>
        <v>800</v>
      </c>
      <c r="AH57" s="439">
        <f t="shared" si="33"/>
        <v>700</v>
      </c>
      <c r="AI57" s="441">
        <f t="shared" si="34"/>
        <v>775</v>
      </c>
      <c r="AJ57" s="440">
        <f t="shared" si="35"/>
        <v>825</v>
      </c>
      <c r="AK57" s="439">
        <f t="shared" si="36"/>
        <v>700</v>
      </c>
      <c r="AL57" s="441">
        <f t="shared" si="37"/>
        <v>766.66666666666663</v>
      </c>
      <c r="AM57" s="442">
        <f t="shared" si="38"/>
        <v>800</v>
      </c>
      <c r="AN57" s="443">
        <f t="shared" si="39"/>
        <v>725</v>
      </c>
      <c r="AO57" s="441">
        <f t="shared" si="40"/>
        <v>741.66666666666663</v>
      </c>
      <c r="AP57" s="443">
        <f t="shared" si="41"/>
        <v>750</v>
      </c>
      <c r="AQ57" s="443">
        <f t="shared" si="42"/>
        <v>650</v>
      </c>
      <c r="AR57" s="440">
        <f t="shared" si="43"/>
        <v>708.33333333333337</v>
      </c>
      <c r="AS57" s="444">
        <f t="shared" si="17"/>
        <v>758.33333333333337</v>
      </c>
      <c r="AT57" s="445">
        <f t="shared" si="18"/>
        <v>775</v>
      </c>
      <c r="AU57" s="445">
        <f t="shared" si="19"/>
        <v>766.66666666666663</v>
      </c>
      <c r="AV57" s="445">
        <f t="shared" si="20"/>
        <v>741.66666666666663</v>
      </c>
      <c r="AW57" s="502">
        <f t="shared" si="21"/>
        <v>708.33333333333337</v>
      </c>
      <c r="AX57" s="444"/>
      <c r="AY57" s="445"/>
      <c r="AZ57" s="445"/>
      <c r="BA57" s="445"/>
      <c r="BB57" s="446"/>
      <c r="BC57" s="563">
        <f t="shared" si="22"/>
        <v>758.33333333333337</v>
      </c>
      <c r="BD57" s="445">
        <f t="shared" si="23"/>
        <v>775</v>
      </c>
      <c r="BE57" s="445">
        <f t="shared" si="24"/>
        <v>766.66666666666663</v>
      </c>
      <c r="BF57" s="445">
        <f t="shared" si="25"/>
        <v>741.66666666666663</v>
      </c>
      <c r="BG57" s="446">
        <f t="shared" si="26"/>
        <v>708.33333333333337</v>
      </c>
      <c r="BH57" s="504">
        <f t="shared" si="16"/>
        <v>750</v>
      </c>
      <c r="BI57" s="62">
        <f t="shared" si="27"/>
        <v>7.5</v>
      </c>
      <c r="BJ57" s="623"/>
      <c r="BK57" s="623"/>
      <c r="BL57" s="333">
        <f t="shared" si="28"/>
        <v>7.5</v>
      </c>
      <c r="BM57" s="60">
        <v>52</v>
      </c>
    </row>
    <row r="58" spans="1:65" x14ac:dyDescent="0.35">
      <c r="A58" s="275"/>
      <c r="B58" s="97">
        <v>53</v>
      </c>
      <c r="C58" s="100" t="str">
        <f>VLOOKUP(B:B,'Start List Youth'!C:F,2,FALSE)</f>
        <v>STANIMIROVIC Lena</v>
      </c>
      <c r="D58" s="127" t="str">
        <f>VLOOKUP(B:B,'Start List Youth'!C:F,4,FALSE)</f>
        <v>MORG</v>
      </c>
      <c r="E58" s="88">
        <v>650</v>
      </c>
      <c r="F58" s="89">
        <v>600</v>
      </c>
      <c r="G58" s="463">
        <v>550</v>
      </c>
      <c r="H58" s="463">
        <v>625</v>
      </c>
      <c r="I58" s="464">
        <v>675</v>
      </c>
      <c r="J58" s="465">
        <v>725</v>
      </c>
      <c r="K58" s="463">
        <v>700</v>
      </c>
      <c r="L58" s="463">
        <v>650</v>
      </c>
      <c r="M58" s="463">
        <v>650</v>
      </c>
      <c r="N58" s="464">
        <v>650</v>
      </c>
      <c r="O58" s="465">
        <v>625</v>
      </c>
      <c r="P58" s="463">
        <v>650</v>
      </c>
      <c r="Q58" s="463">
        <v>600</v>
      </c>
      <c r="R58" s="463">
        <v>650</v>
      </c>
      <c r="S58" s="464">
        <v>625</v>
      </c>
      <c r="T58" s="557">
        <v>650</v>
      </c>
      <c r="U58" s="463">
        <v>725</v>
      </c>
      <c r="V58" s="463">
        <v>675</v>
      </c>
      <c r="W58" s="463">
        <v>700</v>
      </c>
      <c r="X58" s="558">
        <v>675</v>
      </c>
      <c r="Y58" s="465">
        <v>675</v>
      </c>
      <c r="Z58" s="463">
        <v>675</v>
      </c>
      <c r="AA58" s="463">
        <v>725</v>
      </c>
      <c r="AB58" s="463">
        <v>700</v>
      </c>
      <c r="AC58" s="464">
        <v>750</v>
      </c>
      <c r="AD58" s="438">
        <f t="shared" si="29"/>
        <v>725</v>
      </c>
      <c r="AE58" s="439">
        <f t="shared" si="30"/>
        <v>625</v>
      </c>
      <c r="AF58" s="440">
        <f t="shared" si="31"/>
        <v>658.33333333333337</v>
      </c>
      <c r="AG58" s="438">
        <f t="shared" si="32"/>
        <v>725</v>
      </c>
      <c r="AH58" s="439">
        <f t="shared" si="33"/>
        <v>600</v>
      </c>
      <c r="AI58" s="441">
        <f t="shared" si="34"/>
        <v>675</v>
      </c>
      <c r="AJ58" s="440">
        <f t="shared" si="35"/>
        <v>725</v>
      </c>
      <c r="AK58" s="439">
        <f t="shared" si="36"/>
        <v>550</v>
      </c>
      <c r="AL58" s="441">
        <f t="shared" si="37"/>
        <v>641.66666666666663</v>
      </c>
      <c r="AM58" s="442">
        <f t="shared" si="38"/>
        <v>700</v>
      </c>
      <c r="AN58" s="443">
        <f t="shared" si="39"/>
        <v>625</v>
      </c>
      <c r="AO58" s="441">
        <f t="shared" si="40"/>
        <v>666.66666666666663</v>
      </c>
      <c r="AP58" s="443">
        <f t="shared" si="41"/>
        <v>750</v>
      </c>
      <c r="AQ58" s="443">
        <f t="shared" si="42"/>
        <v>625</v>
      </c>
      <c r="AR58" s="440">
        <f t="shared" si="43"/>
        <v>666.66666666666663</v>
      </c>
      <c r="AS58" s="444">
        <f t="shared" si="17"/>
        <v>658.33333333333337</v>
      </c>
      <c r="AT58" s="445">
        <f t="shared" si="18"/>
        <v>675</v>
      </c>
      <c r="AU58" s="445">
        <f t="shared" si="19"/>
        <v>641.66666666666663</v>
      </c>
      <c r="AV58" s="445">
        <f t="shared" si="20"/>
        <v>666.66666666666663</v>
      </c>
      <c r="AW58" s="502">
        <f t="shared" si="21"/>
        <v>666.66666666666663</v>
      </c>
      <c r="AX58" s="444"/>
      <c r="AY58" s="445"/>
      <c r="AZ58" s="445"/>
      <c r="BA58" s="445"/>
      <c r="BB58" s="446"/>
      <c r="BC58" s="563">
        <f t="shared" si="22"/>
        <v>658.33333333333337</v>
      </c>
      <c r="BD58" s="445">
        <f t="shared" si="23"/>
        <v>675</v>
      </c>
      <c r="BE58" s="445">
        <f t="shared" si="24"/>
        <v>641.66666666666663</v>
      </c>
      <c r="BF58" s="445">
        <f t="shared" si="25"/>
        <v>666.66666666666663</v>
      </c>
      <c r="BG58" s="446">
        <f t="shared" si="26"/>
        <v>666.66666666666663</v>
      </c>
      <c r="BH58" s="504">
        <f t="shared" si="16"/>
        <v>661.66666666666663</v>
      </c>
      <c r="BI58" s="62">
        <f t="shared" si="27"/>
        <v>6.6166666666666663</v>
      </c>
      <c r="BJ58" s="623"/>
      <c r="BK58" s="623"/>
      <c r="BL58" s="333">
        <f t="shared" si="28"/>
        <v>6.6166666666666663</v>
      </c>
      <c r="BM58" s="60">
        <v>53</v>
      </c>
    </row>
    <row r="59" spans="1:65" x14ac:dyDescent="0.35">
      <c r="A59" s="275"/>
      <c r="B59" s="97">
        <v>54</v>
      </c>
      <c r="C59" s="100" t="str">
        <f>VLOOKUP(B:B,'Start List Youth'!C:F,2,FALSE)</f>
        <v>UCHANSKI Sophia</v>
      </c>
      <c r="D59" s="127" t="str">
        <f>VLOOKUP(B:B,'Start List Youth'!C:F,4,FALSE)</f>
        <v>MN</v>
      </c>
      <c r="E59" s="88">
        <v>600</v>
      </c>
      <c r="F59" s="89">
        <v>550</v>
      </c>
      <c r="G59" s="463">
        <v>600</v>
      </c>
      <c r="H59" s="463">
        <v>600</v>
      </c>
      <c r="I59" s="464">
        <v>575</v>
      </c>
      <c r="J59" s="465">
        <v>650</v>
      </c>
      <c r="K59" s="463">
        <v>575</v>
      </c>
      <c r="L59" s="463">
        <v>600</v>
      </c>
      <c r="M59" s="463">
        <v>625</v>
      </c>
      <c r="N59" s="464">
        <v>550</v>
      </c>
      <c r="O59" s="465">
        <v>650</v>
      </c>
      <c r="P59" s="463">
        <v>600</v>
      </c>
      <c r="Q59" s="463">
        <v>650</v>
      </c>
      <c r="R59" s="463">
        <v>625</v>
      </c>
      <c r="S59" s="464">
        <v>600</v>
      </c>
      <c r="T59" s="557">
        <v>675</v>
      </c>
      <c r="U59" s="463">
        <v>550</v>
      </c>
      <c r="V59" s="463">
        <v>650</v>
      </c>
      <c r="W59" s="463">
        <v>625</v>
      </c>
      <c r="X59" s="558">
        <v>650</v>
      </c>
      <c r="Y59" s="465">
        <v>650</v>
      </c>
      <c r="Z59" s="463">
        <v>575</v>
      </c>
      <c r="AA59" s="463">
        <v>625</v>
      </c>
      <c r="AB59" s="463">
        <v>675</v>
      </c>
      <c r="AC59" s="464">
        <v>700</v>
      </c>
      <c r="AD59" s="438">
        <f t="shared" si="29"/>
        <v>675</v>
      </c>
      <c r="AE59" s="439">
        <f t="shared" si="30"/>
        <v>600</v>
      </c>
      <c r="AF59" s="440">
        <f t="shared" si="31"/>
        <v>650</v>
      </c>
      <c r="AG59" s="438">
        <f t="shared" si="32"/>
        <v>600</v>
      </c>
      <c r="AH59" s="439">
        <f t="shared" si="33"/>
        <v>550</v>
      </c>
      <c r="AI59" s="441">
        <f t="shared" si="34"/>
        <v>566.66666666666663</v>
      </c>
      <c r="AJ59" s="440">
        <f t="shared" si="35"/>
        <v>650</v>
      </c>
      <c r="AK59" s="439">
        <f t="shared" si="36"/>
        <v>600</v>
      </c>
      <c r="AL59" s="441">
        <f t="shared" si="37"/>
        <v>625</v>
      </c>
      <c r="AM59" s="442">
        <f t="shared" si="38"/>
        <v>675</v>
      </c>
      <c r="AN59" s="443">
        <f t="shared" si="39"/>
        <v>600</v>
      </c>
      <c r="AO59" s="441">
        <f t="shared" si="40"/>
        <v>625</v>
      </c>
      <c r="AP59" s="443">
        <f t="shared" si="41"/>
        <v>700</v>
      </c>
      <c r="AQ59" s="443">
        <f t="shared" si="42"/>
        <v>550</v>
      </c>
      <c r="AR59" s="440">
        <f t="shared" si="43"/>
        <v>608.33333333333337</v>
      </c>
      <c r="AS59" s="444">
        <f t="shared" si="17"/>
        <v>650</v>
      </c>
      <c r="AT59" s="445">
        <f t="shared" si="18"/>
        <v>566.66666666666663</v>
      </c>
      <c r="AU59" s="445">
        <f t="shared" si="19"/>
        <v>625</v>
      </c>
      <c r="AV59" s="445">
        <f t="shared" si="20"/>
        <v>625</v>
      </c>
      <c r="AW59" s="502">
        <f t="shared" si="21"/>
        <v>608.33333333333337</v>
      </c>
      <c r="AX59" s="444"/>
      <c r="AY59" s="445"/>
      <c r="AZ59" s="445"/>
      <c r="BA59" s="445"/>
      <c r="BB59" s="446"/>
      <c r="BC59" s="563">
        <f t="shared" si="22"/>
        <v>650</v>
      </c>
      <c r="BD59" s="445">
        <f t="shared" si="23"/>
        <v>566.66666666666663</v>
      </c>
      <c r="BE59" s="445">
        <f t="shared" si="24"/>
        <v>625</v>
      </c>
      <c r="BF59" s="445">
        <f t="shared" si="25"/>
        <v>625</v>
      </c>
      <c r="BG59" s="446">
        <f t="shared" si="26"/>
        <v>608.33333333333337</v>
      </c>
      <c r="BH59" s="504">
        <f t="shared" si="16"/>
        <v>615</v>
      </c>
      <c r="BI59" s="62">
        <f t="shared" si="27"/>
        <v>6.15</v>
      </c>
      <c r="BJ59" s="623"/>
      <c r="BK59" s="623"/>
      <c r="BL59" s="333">
        <f t="shared" si="28"/>
        <v>6.15</v>
      </c>
      <c r="BM59" s="60">
        <v>54</v>
      </c>
    </row>
    <row r="60" spans="1:65" x14ac:dyDescent="0.35">
      <c r="A60" s="275"/>
      <c r="B60" s="97">
        <v>55</v>
      </c>
      <c r="C60" s="100" t="str">
        <f>VLOOKUP(B:B,'Start List Youth'!C:F,2,FALSE)</f>
        <v>BRESSMER Arielle</v>
      </c>
      <c r="D60" s="127" t="str">
        <f>VLOOKUP(B:B,'Start List Youth'!C:F,4,FALSE)</f>
        <v>LNZ</v>
      </c>
      <c r="E60" s="88">
        <v>600</v>
      </c>
      <c r="F60" s="89">
        <v>675</v>
      </c>
      <c r="G60" s="463">
        <v>525</v>
      </c>
      <c r="H60" s="463">
        <v>600</v>
      </c>
      <c r="I60" s="464">
        <v>650</v>
      </c>
      <c r="J60" s="465">
        <v>625</v>
      </c>
      <c r="K60" s="463">
        <v>600</v>
      </c>
      <c r="L60" s="463">
        <v>550</v>
      </c>
      <c r="M60" s="463">
        <v>600</v>
      </c>
      <c r="N60" s="464">
        <v>600</v>
      </c>
      <c r="O60" s="465">
        <v>625</v>
      </c>
      <c r="P60" s="463">
        <v>700</v>
      </c>
      <c r="Q60" s="463">
        <v>600</v>
      </c>
      <c r="R60" s="463">
        <v>650</v>
      </c>
      <c r="S60" s="464">
        <v>625</v>
      </c>
      <c r="T60" s="557">
        <v>625</v>
      </c>
      <c r="U60" s="463">
        <v>700</v>
      </c>
      <c r="V60" s="463">
        <v>575</v>
      </c>
      <c r="W60" s="463">
        <v>700</v>
      </c>
      <c r="X60" s="558">
        <v>700</v>
      </c>
      <c r="Y60" s="465">
        <v>650</v>
      </c>
      <c r="Z60" s="463">
        <v>675</v>
      </c>
      <c r="AA60" s="463">
        <v>500</v>
      </c>
      <c r="AB60" s="463">
        <v>625</v>
      </c>
      <c r="AC60" s="464">
        <v>650</v>
      </c>
      <c r="AD60" s="438">
        <f t="shared" si="29"/>
        <v>650</v>
      </c>
      <c r="AE60" s="439">
        <f t="shared" si="30"/>
        <v>600</v>
      </c>
      <c r="AF60" s="440">
        <f t="shared" si="31"/>
        <v>625</v>
      </c>
      <c r="AG60" s="438">
        <f t="shared" si="32"/>
        <v>700</v>
      </c>
      <c r="AH60" s="439">
        <f t="shared" si="33"/>
        <v>600</v>
      </c>
      <c r="AI60" s="441">
        <f t="shared" si="34"/>
        <v>683.33333333333337</v>
      </c>
      <c r="AJ60" s="440">
        <f t="shared" si="35"/>
        <v>600</v>
      </c>
      <c r="AK60" s="439">
        <f t="shared" si="36"/>
        <v>500</v>
      </c>
      <c r="AL60" s="441">
        <f t="shared" si="37"/>
        <v>550</v>
      </c>
      <c r="AM60" s="442">
        <f t="shared" si="38"/>
        <v>700</v>
      </c>
      <c r="AN60" s="443">
        <f t="shared" si="39"/>
        <v>600</v>
      </c>
      <c r="AO60" s="441">
        <f t="shared" si="40"/>
        <v>625</v>
      </c>
      <c r="AP60" s="443">
        <f t="shared" si="41"/>
        <v>700</v>
      </c>
      <c r="AQ60" s="443">
        <f t="shared" si="42"/>
        <v>600</v>
      </c>
      <c r="AR60" s="440">
        <f t="shared" si="43"/>
        <v>641.66666666666663</v>
      </c>
      <c r="AS60" s="444">
        <f t="shared" si="17"/>
        <v>625</v>
      </c>
      <c r="AT60" s="445">
        <f t="shared" si="18"/>
        <v>683.33333333333337</v>
      </c>
      <c r="AU60" s="445">
        <f t="shared" si="19"/>
        <v>550</v>
      </c>
      <c r="AV60" s="445">
        <f t="shared" si="20"/>
        <v>625</v>
      </c>
      <c r="AW60" s="502">
        <f t="shared" si="21"/>
        <v>641.66666666666663</v>
      </c>
      <c r="AX60" s="444"/>
      <c r="AY60" s="445"/>
      <c r="AZ60" s="445"/>
      <c r="BA60" s="445"/>
      <c r="BB60" s="446"/>
      <c r="BC60" s="563">
        <f t="shared" si="22"/>
        <v>625</v>
      </c>
      <c r="BD60" s="445">
        <f t="shared" si="23"/>
        <v>683.33333333333337</v>
      </c>
      <c r="BE60" s="445">
        <f t="shared" si="24"/>
        <v>550</v>
      </c>
      <c r="BF60" s="445">
        <f t="shared" si="25"/>
        <v>625</v>
      </c>
      <c r="BG60" s="446">
        <f t="shared" si="26"/>
        <v>641.66666666666663</v>
      </c>
      <c r="BH60" s="504">
        <f t="shared" si="16"/>
        <v>625</v>
      </c>
      <c r="BI60" s="62">
        <f t="shared" si="27"/>
        <v>6.25</v>
      </c>
      <c r="BJ60" s="623">
        <v>0.5</v>
      </c>
      <c r="BK60" s="623"/>
      <c r="BL60" s="333">
        <f t="shared" si="28"/>
        <v>5.75</v>
      </c>
      <c r="BM60" s="60">
        <v>55</v>
      </c>
    </row>
    <row r="61" spans="1:65" x14ac:dyDescent="0.35">
      <c r="A61" s="275"/>
      <c r="B61" s="97">
        <v>56</v>
      </c>
      <c r="C61" s="100" t="str">
        <f>VLOOKUP(B:B,'Start List Youth'!C:F,2,FALSE)</f>
        <v>RAYMANN Julie</v>
      </c>
      <c r="D61" s="127" t="str">
        <f>VLOOKUP(B:B,'Start List Youth'!C:F,4,FALSE)</f>
        <v>LNZ</v>
      </c>
      <c r="E61" s="88">
        <v>700</v>
      </c>
      <c r="F61" s="89">
        <v>625</v>
      </c>
      <c r="G61" s="463">
        <v>700</v>
      </c>
      <c r="H61" s="463">
        <v>675</v>
      </c>
      <c r="I61" s="464">
        <v>700</v>
      </c>
      <c r="J61" s="465">
        <v>750</v>
      </c>
      <c r="K61" s="463">
        <v>725</v>
      </c>
      <c r="L61" s="463">
        <v>750</v>
      </c>
      <c r="M61" s="463">
        <v>675</v>
      </c>
      <c r="N61" s="464">
        <v>675</v>
      </c>
      <c r="O61" s="465">
        <v>700</v>
      </c>
      <c r="P61" s="463">
        <v>750</v>
      </c>
      <c r="Q61" s="463">
        <v>725</v>
      </c>
      <c r="R61" s="463">
        <v>725</v>
      </c>
      <c r="S61" s="464">
        <v>675</v>
      </c>
      <c r="T61" s="557">
        <v>750</v>
      </c>
      <c r="U61" s="463">
        <v>725</v>
      </c>
      <c r="V61" s="463">
        <v>750</v>
      </c>
      <c r="W61" s="463">
        <v>725</v>
      </c>
      <c r="X61" s="558">
        <v>750</v>
      </c>
      <c r="Y61" s="465">
        <v>750</v>
      </c>
      <c r="Z61" s="463">
        <v>750</v>
      </c>
      <c r="AA61" s="463">
        <v>750</v>
      </c>
      <c r="AB61" s="463">
        <v>775</v>
      </c>
      <c r="AC61" s="464">
        <v>800</v>
      </c>
      <c r="AD61" s="438">
        <f t="shared" si="29"/>
        <v>750</v>
      </c>
      <c r="AE61" s="439">
        <f t="shared" si="30"/>
        <v>700</v>
      </c>
      <c r="AF61" s="440">
        <f t="shared" si="31"/>
        <v>733.33333333333337</v>
      </c>
      <c r="AG61" s="438">
        <f t="shared" si="32"/>
        <v>750</v>
      </c>
      <c r="AH61" s="439">
        <f t="shared" si="33"/>
        <v>625</v>
      </c>
      <c r="AI61" s="441">
        <f t="shared" si="34"/>
        <v>733.33333333333337</v>
      </c>
      <c r="AJ61" s="440">
        <f t="shared" si="35"/>
        <v>750</v>
      </c>
      <c r="AK61" s="439">
        <f t="shared" si="36"/>
        <v>700</v>
      </c>
      <c r="AL61" s="441">
        <f t="shared" si="37"/>
        <v>741.66666666666663</v>
      </c>
      <c r="AM61" s="442">
        <f t="shared" si="38"/>
        <v>775</v>
      </c>
      <c r="AN61" s="443">
        <f t="shared" si="39"/>
        <v>675</v>
      </c>
      <c r="AO61" s="441">
        <f t="shared" si="40"/>
        <v>708.33333333333337</v>
      </c>
      <c r="AP61" s="443">
        <f t="shared" si="41"/>
        <v>800</v>
      </c>
      <c r="AQ61" s="443">
        <f t="shared" si="42"/>
        <v>675</v>
      </c>
      <c r="AR61" s="440">
        <f t="shared" si="43"/>
        <v>708.33333333333337</v>
      </c>
      <c r="AS61" s="444">
        <f t="shared" si="17"/>
        <v>733.33333333333337</v>
      </c>
      <c r="AT61" s="445">
        <f t="shared" si="18"/>
        <v>733.33333333333337</v>
      </c>
      <c r="AU61" s="445">
        <f t="shared" si="19"/>
        <v>741.66666666666663</v>
      </c>
      <c r="AV61" s="445">
        <f t="shared" si="20"/>
        <v>708.33333333333337</v>
      </c>
      <c r="AW61" s="502">
        <f t="shared" si="21"/>
        <v>708.33333333333337</v>
      </c>
      <c r="AX61" s="444"/>
      <c r="AY61" s="445"/>
      <c r="AZ61" s="445"/>
      <c r="BA61" s="445"/>
      <c r="BB61" s="446"/>
      <c r="BC61" s="563">
        <f t="shared" si="22"/>
        <v>733.33333333333337</v>
      </c>
      <c r="BD61" s="445">
        <f t="shared" si="23"/>
        <v>733.33333333333337</v>
      </c>
      <c r="BE61" s="445">
        <f t="shared" si="24"/>
        <v>741.66666666666663</v>
      </c>
      <c r="BF61" s="445">
        <f t="shared" si="25"/>
        <v>708.33333333333337</v>
      </c>
      <c r="BG61" s="446">
        <f t="shared" si="26"/>
        <v>708.33333333333337</v>
      </c>
      <c r="BH61" s="504">
        <f t="shared" si="16"/>
        <v>725.00000000000011</v>
      </c>
      <c r="BI61" s="62">
        <f t="shared" si="27"/>
        <v>7.2500000000000009</v>
      </c>
      <c r="BJ61" s="623">
        <v>0.5</v>
      </c>
      <c r="BK61" s="623"/>
      <c r="BL61" s="333">
        <f t="shared" si="28"/>
        <v>6.7500000000000009</v>
      </c>
      <c r="BM61" s="60">
        <v>56</v>
      </c>
    </row>
    <row r="62" spans="1:65" x14ac:dyDescent="0.35">
      <c r="A62" s="275"/>
      <c r="B62" s="97">
        <v>57</v>
      </c>
      <c r="C62" s="100" t="str">
        <f>VLOOKUP(B:B,'Start List Youth'!C:F,2,FALSE)</f>
        <v>WYDEN Anouk</v>
      </c>
      <c r="D62" s="127" t="str">
        <f>VLOOKUP(B:B,'Start List Youth'!C:F,4,FALSE)</f>
        <v>LNZ</v>
      </c>
      <c r="E62" s="88">
        <v>725</v>
      </c>
      <c r="F62" s="89">
        <v>575</v>
      </c>
      <c r="G62" s="463">
        <v>675</v>
      </c>
      <c r="H62" s="463">
        <v>600</v>
      </c>
      <c r="I62" s="464">
        <v>725</v>
      </c>
      <c r="J62" s="465">
        <v>750</v>
      </c>
      <c r="K62" s="463">
        <v>650</v>
      </c>
      <c r="L62" s="463">
        <v>650</v>
      </c>
      <c r="M62" s="463">
        <v>650</v>
      </c>
      <c r="N62" s="464">
        <v>625</v>
      </c>
      <c r="O62" s="465">
        <v>750</v>
      </c>
      <c r="P62" s="463">
        <v>700</v>
      </c>
      <c r="Q62" s="463">
        <v>700</v>
      </c>
      <c r="R62" s="463">
        <v>700</v>
      </c>
      <c r="S62" s="464">
        <v>700</v>
      </c>
      <c r="T62" s="557">
        <v>750</v>
      </c>
      <c r="U62" s="463">
        <v>625</v>
      </c>
      <c r="V62" s="463">
        <v>700</v>
      </c>
      <c r="W62" s="463">
        <v>675</v>
      </c>
      <c r="X62" s="558">
        <v>650</v>
      </c>
      <c r="Y62" s="465">
        <v>775</v>
      </c>
      <c r="Z62" s="463">
        <v>725</v>
      </c>
      <c r="AA62" s="463">
        <v>700</v>
      </c>
      <c r="AB62" s="463">
        <v>775</v>
      </c>
      <c r="AC62" s="464">
        <v>775</v>
      </c>
      <c r="AD62" s="438">
        <f t="shared" si="29"/>
        <v>775</v>
      </c>
      <c r="AE62" s="439">
        <f t="shared" si="30"/>
        <v>725</v>
      </c>
      <c r="AF62" s="440">
        <f t="shared" si="31"/>
        <v>750</v>
      </c>
      <c r="AG62" s="438">
        <f t="shared" si="32"/>
        <v>725</v>
      </c>
      <c r="AH62" s="439">
        <f t="shared" si="33"/>
        <v>575</v>
      </c>
      <c r="AI62" s="441">
        <f t="shared" si="34"/>
        <v>658.33333333333337</v>
      </c>
      <c r="AJ62" s="440">
        <f t="shared" si="35"/>
        <v>700</v>
      </c>
      <c r="AK62" s="439">
        <f t="shared" si="36"/>
        <v>650</v>
      </c>
      <c r="AL62" s="441">
        <f t="shared" si="37"/>
        <v>691.66666666666663</v>
      </c>
      <c r="AM62" s="442">
        <f t="shared" si="38"/>
        <v>775</v>
      </c>
      <c r="AN62" s="443">
        <f t="shared" si="39"/>
        <v>600</v>
      </c>
      <c r="AO62" s="441">
        <f t="shared" si="40"/>
        <v>675</v>
      </c>
      <c r="AP62" s="443">
        <f t="shared" si="41"/>
        <v>775</v>
      </c>
      <c r="AQ62" s="443">
        <f t="shared" si="42"/>
        <v>625</v>
      </c>
      <c r="AR62" s="440">
        <f t="shared" si="43"/>
        <v>691.66666666666663</v>
      </c>
      <c r="AS62" s="444">
        <f t="shared" si="17"/>
        <v>750</v>
      </c>
      <c r="AT62" s="445">
        <f t="shared" si="18"/>
        <v>658.33333333333337</v>
      </c>
      <c r="AU62" s="445">
        <f t="shared" si="19"/>
        <v>691.66666666666663</v>
      </c>
      <c r="AV62" s="445">
        <f t="shared" si="20"/>
        <v>675</v>
      </c>
      <c r="AW62" s="502">
        <f t="shared" si="21"/>
        <v>691.66666666666663</v>
      </c>
      <c r="AX62" s="444"/>
      <c r="AY62" s="445"/>
      <c r="AZ62" s="445"/>
      <c r="BA62" s="445"/>
      <c r="BB62" s="446"/>
      <c r="BC62" s="563">
        <f t="shared" si="22"/>
        <v>750</v>
      </c>
      <c r="BD62" s="445">
        <f t="shared" si="23"/>
        <v>658.33333333333337</v>
      </c>
      <c r="BE62" s="445">
        <f t="shared" si="24"/>
        <v>691.66666666666663</v>
      </c>
      <c r="BF62" s="445">
        <f t="shared" si="25"/>
        <v>675</v>
      </c>
      <c r="BG62" s="446">
        <f t="shared" si="26"/>
        <v>691.66666666666663</v>
      </c>
      <c r="BH62" s="504">
        <f t="shared" si="16"/>
        <v>693.33333333333326</v>
      </c>
      <c r="BI62" s="62">
        <f t="shared" si="27"/>
        <v>6.9333333333333327</v>
      </c>
      <c r="BJ62" s="623"/>
      <c r="BK62" s="623"/>
      <c r="BL62" s="333">
        <f t="shared" si="28"/>
        <v>6.9333333333333327</v>
      </c>
      <c r="BM62" s="60">
        <v>57</v>
      </c>
    </row>
    <row r="63" spans="1:65" x14ac:dyDescent="0.35">
      <c r="A63" s="275"/>
      <c r="B63" s="97">
        <v>58</v>
      </c>
      <c r="C63" s="100" t="str">
        <f>VLOOKUP(B:B,'Start List Youth'!C:F,2,FALSE)</f>
        <v>ZULLI Laura</v>
      </c>
      <c r="D63" s="127" t="str">
        <f>VLOOKUP(B:B,'Start List Youth'!C:F,4,FALSE)</f>
        <v>LNZ</v>
      </c>
      <c r="E63" s="88">
        <v>550</v>
      </c>
      <c r="F63" s="89">
        <v>525</v>
      </c>
      <c r="G63" s="463">
        <v>550</v>
      </c>
      <c r="H63" s="463">
        <v>575</v>
      </c>
      <c r="I63" s="464">
        <v>625</v>
      </c>
      <c r="J63" s="465">
        <v>575</v>
      </c>
      <c r="K63" s="463">
        <v>475</v>
      </c>
      <c r="L63" s="463">
        <v>525</v>
      </c>
      <c r="M63" s="463">
        <v>550</v>
      </c>
      <c r="N63" s="464">
        <v>500</v>
      </c>
      <c r="O63" s="465">
        <v>550</v>
      </c>
      <c r="P63" s="463">
        <v>500</v>
      </c>
      <c r="Q63" s="463">
        <v>550</v>
      </c>
      <c r="R63" s="463">
        <v>600</v>
      </c>
      <c r="S63" s="464">
        <v>600</v>
      </c>
      <c r="T63" s="557">
        <v>525</v>
      </c>
      <c r="U63" s="463">
        <v>500</v>
      </c>
      <c r="V63" s="463">
        <v>550</v>
      </c>
      <c r="W63" s="463">
        <v>600</v>
      </c>
      <c r="X63" s="558">
        <v>575</v>
      </c>
      <c r="Y63" s="465">
        <v>575</v>
      </c>
      <c r="Z63" s="463">
        <v>525</v>
      </c>
      <c r="AA63" s="463">
        <v>575</v>
      </c>
      <c r="AB63" s="463">
        <v>575</v>
      </c>
      <c r="AC63" s="464">
        <v>625</v>
      </c>
      <c r="AD63" s="438">
        <f t="shared" si="29"/>
        <v>575</v>
      </c>
      <c r="AE63" s="439">
        <f t="shared" si="30"/>
        <v>525</v>
      </c>
      <c r="AF63" s="440">
        <f t="shared" si="31"/>
        <v>558.33333333333337</v>
      </c>
      <c r="AG63" s="438">
        <f t="shared" si="32"/>
        <v>525</v>
      </c>
      <c r="AH63" s="439">
        <f t="shared" si="33"/>
        <v>475</v>
      </c>
      <c r="AI63" s="441">
        <f t="shared" si="34"/>
        <v>508.33333333333331</v>
      </c>
      <c r="AJ63" s="440">
        <f t="shared" si="35"/>
        <v>575</v>
      </c>
      <c r="AK63" s="439">
        <f t="shared" si="36"/>
        <v>525</v>
      </c>
      <c r="AL63" s="441">
        <f t="shared" si="37"/>
        <v>550</v>
      </c>
      <c r="AM63" s="442">
        <f t="shared" si="38"/>
        <v>600</v>
      </c>
      <c r="AN63" s="443">
        <f t="shared" si="39"/>
        <v>550</v>
      </c>
      <c r="AO63" s="441">
        <f t="shared" si="40"/>
        <v>583.33333333333337</v>
      </c>
      <c r="AP63" s="443">
        <f t="shared" si="41"/>
        <v>625</v>
      </c>
      <c r="AQ63" s="443">
        <f t="shared" si="42"/>
        <v>500</v>
      </c>
      <c r="AR63" s="440">
        <f t="shared" si="43"/>
        <v>600</v>
      </c>
      <c r="AS63" s="444">
        <f t="shared" si="17"/>
        <v>558.33333333333337</v>
      </c>
      <c r="AT63" s="445">
        <f t="shared" si="18"/>
        <v>508.33333333333331</v>
      </c>
      <c r="AU63" s="445">
        <f t="shared" si="19"/>
        <v>550</v>
      </c>
      <c r="AV63" s="445">
        <f t="shared" si="20"/>
        <v>583.33333333333337</v>
      </c>
      <c r="AW63" s="502">
        <f t="shared" si="21"/>
        <v>600</v>
      </c>
      <c r="AX63" s="444"/>
      <c r="AY63" s="445"/>
      <c r="AZ63" s="445"/>
      <c r="BA63" s="445"/>
      <c r="BB63" s="446"/>
      <c r="BC63" s="563">
        <f t="shared" si="22"/>
        <v>558.33333333333337</v>
      </c>
      <c r="BD63" s="445">
        <f t="shared" si="23"/>
        <v>508.33333333333331</v>
      </c>
      <c r="BE63" s="445">
        <f t="shared" si="24"/>
        <v>550</v>
      </c>
      <c r="BF63" s="445">
        <f t="shared" si="25"/>
        <v>583.33333333333337</v>
      </c>
      <c r="BG63" s="446">
        <f t="shared" si="26"/>
        <v>600</v>
      </c>
      <c r="BH63" s="504">
        <f t="shared" si="16"/>
        <v>560</v>
      </c>
      <c r="BI63" s="62">
        <f t="shared" si="27"/>
        <v>5.6</v>
      </c>
      <c r="BJ63" s="623">
        <v>0.5</v>
      </c>
      <c r="BK63" s="623"/>
      <c r="BL63" s="333">
        <f t="shared" si="28"/>
        <v>5.0999999999999996</v>
      </c>
      <c r="BM63" s="60">
        <v>58</v>
      </c>
    </row>
    <row r="64" spans="1:65" x14ac:dyDescent="0.35">
      <c r="A64" s="275"/>
      <c r="B64" s="97">
        <v>59</v>
      </c>
      <c r="C64" s="100" t="str">
        <f>VLOOKUP(B:B,'Start List Youth'!C:F,2,FALSE)</f>
        <v>PAGES Ella</v>
      </c>
      <c r="D64" s="127" t="str">
        <f>VLOOKUP(B:B,'Start List Youth'!C:F,4,FALSE)</f>
        <v>LNZ</v>
      </c>
      <c r="E64" s="88">
        <v>575</v>
      </c>
      <c r="F64" s="89">
        <v>600</v>
      </c>
      <c r="G64" s="463">
        <v>575</v>
      </c>
      <c r="H64" s="463">
        <v>575</v>
      </c>
      <c r="I64" s="464">
        <v>525</v>
      </c>
      <c r="J64" s="465">
        <v>650</v>
      </c>
      <c r="K64" s="463">
        <v>625</v>
      </c>
      <c r="L64" s="463">
        <v>550</v>
      </c>
      <c r="M64" s="463">
        <v>600</v>
      </c>
      <c r="N64" s="464">
        <v>550</v>
      </c>
      <c r="O64" s="465">
        <v>675</v>
      </c>
      <c r="P64" s="463">
        <v>675</v>
      </c>
      <c r="Q64" s="463">
        <v>650</v>
      </c>
      <c r="R64" s="463">
        <v>650</v>
      </c>
      <c r="S64" s="464">
        <v>600</v>
      </c>
      <c r="T64" s="557">
        <v>650</v>
      </c>
      <c r="U64" s="463">
        <v>575</v>
      </c>
      <c r="V64" s="463">
        <v>600</v>
      </c>
      <c r="W64" s="463">
        <v>625</v>
      </c>
      <c r="X64" s="558">
        <v>575</v>
      </c>
      <c r="Y64" s="465">
        <v>675</v>
      </c>
      <c r="Z64" s="463">
        <v>675</v>
      </c>
      <c r="AA64" s="463">
        <v>600</v>
      </c>
      <c r="AB64" s="463">
        <v>675</v>
      </c>
      <c r="AC64" s="464">
        <v>675</v>
      </c>
      <c r="AD64" s="438">
        <f t="shared" si="29"/>
        <v>675</v>
      </c>
      <c r="AE64" s="439">
        <f t="shared" si="30"/>
        <v>575</v>
      </c>
      <c r="AF64" s="440">
        <f t="shared" si="31"/>
        <v>658.33333333333337</v>
      </c>
      <c r="AG64" s="438">
        <f t="shared" si="32"/>
        <v>675</v>
      </c>
      <c r="AH64" s="439">
        <f t="shared" si="33"/>
        <v>575</v>
      </c>
      <c r="AI64" s="441">
        <f t="shared" si="34"/>
        <v>633.33333333333337</v>
      </c>
      <c r="AJ64" s="440">
        <f t="shared" si="35"/>
        <v>650</v>
      </c>
      <c r="AK64" s="439">
        <f t="shared" si="36"/>
        <v>550</v>
      </c>
      <c r="AL64" s="441">
        <f t="shared" si="37"/>
        <v>591.66666666666663</v>
      </c>
      <c r="AM64" s="442">
        <f t="shared" si="38"/>
        <v>675</v>
      </c>
      <c r="AN64" s="443">
        <f t="shared" si="39"/>
        <v>575</v>
      </c>
      <c r="AO64" s="441">
        <f t="shared" si="40"/>
        <v>625</v>
      </c>
      <c r="AP64" s="443">
        <f t="shared" si="41"/>
        <v>675</v>
      </c>
      <c r="AQ64" s="443">
        <f t="shared" si="42"/>
        <v>525</v>
      </c>
      <c r="AR64" s="440">
        <f t="shared" si="43"/>
        <v>575</v>
      </c>
      <c r="AS64" s="444">
        <f t="shared" si="17"/>
        <v>658.33333333333337</v>
      </c>
      <c r="AT64" s="445">
        <f t="shared" si="18"/>
        <v>633.33333333333337</v>
      </c>
      <c r="AU64" s="445">
        <f t="shared" si="19"/>
        <v>591.66666666666663</v>
      </c>
      <c r="AV64" s="445">
        <f t="shared" si="20"/>
        <v>625</v>
      </c>
      <c r="AW64" s="502">
        <f t="shared" si="21"/>
        <v>575</v>
      </c>
      <c r="AX64" s="444"/>
      <c r="AY64" s="445"/>
      <c r="AZ64" s="445">
        <v>200</v>
      </c>
      <c r="BA64" s="445"/>
      <c r="BB64" s="446"/>
      <c r="BC64" s="563">
        <f t="shared" si="22"/>
        <v>658.33333333333337</v>
      </c>
      <c r="BD64" s="445">
        <f t="shared" si="23"/>
        <v>633.33333333333337</v>
      </c>
      <c r="BE64" s="445">
        <f t="shared" si="24"/>
        <v>391.66666666666663</v>
      </c>
      <c r="BF64" s="445">
        <f t="shared" si="25"/>
        <v>625</v>
      </c>
      <c r="BG64" s="446">
        <f t="shared" si="26"/>
        <v>575</v>
      </c>
      <c r="BH64" s="504">
        <f t="shared" si="16"/>
        <v>576.66666666666674</v>
      </c>
      <c r="BI64" s="62">
        <f t="shared" si="27"/>
        <v>5.7666666666666675</v>
      </c>
      <c r="BJ64" s="623">
        <v>0.5</v>
      </c>
      <c r="BK64" s="623"/>
      <c r="BL64" s="333">
        <f t="shared" si="28"/>
        <v>5.2666666666666675</v>
      </c>
      <c r="BM64" s="60">
        <v>59</v>
      </c>
    </row>
    <row r="65" spans="1:65" x14ac:dyDescent="0.35">
      <c r="A65" s="275"/>
      <c r="B65" s="97">
        <v>60</v>
      </c>
      <c r="C65" s="100" t="str">
        <f>VLOOKUP(B:B,'Start List Youth'!C:F,2,FALSE)</f>
        <v>PITTRICH Emma</v>
      </c>
      <c r="D65" s="127" t="str">
        <f>VLOOKUP(B:B,'Start List Youth'!C:F,4,FALSE)</f>
        <v>MORG</v>
      </c>
      <c r="E65" s="88">
        <v>700</v>
      </c>
      <c r="F65" s="89">
        <v>675</v>
      </c>
      <c r="G65" s="463">
        <v>700</v>
      </c>
      <c r="H65" s="463">
        <v>700</v>
      </c>
      <c r="I65" s="464">
        <v>725</v>
      </c>
      <c r="J65" s="465">
        <v>700</v>
      </c>
      <c r="K65" s="463">
        <v>750</v>
      </c>
      <c r="L65" s="463">
        <v>700</v>
      </c>
      <c r="M65" s="463">
        <v>675</v>
      </c>
      <c r="N65" s="464">
        <v>650</v>
      </c>
      <c r="O65" s="465">
        <v>750</v>
      </c>
      <c r="P65" s="463">
        <v>750</v>
      </c>
      <c r="Q65" s="463">
        <v>700</v>
      </c>
      <c r="R65" s="463">
        <v>700</v>
      </c>
      <c r="S65" s="464">
        <v>700</v>
      </c>
      <c r="T65" s="557">
        <v>725</v>
      </c>
      <c r="U65" s="463">
        <v>675</v>
      </c>
      <c r="V65" s="463">
        <v>700</v>
      </c>
      <c r="W65" s="463">
        <v>675</v>
      </c>
      <c r="X65" s="558">
        <v>700</v>
      </c>
      <c r="Y65" s="465">
        <v>700</v>
      </c>
      <c r="Z65" s="463">
        <v>700</v>
      </c>
      <c r="AA65" s="463">
        <v>725</v>
      </c>
      <c r="AB65" s="463">
        <v>750</v>
      </c>
      <c r="AC65" s="464">
        <v>750</v>
      </c>
      <c r="AD65" s="438">
        <f t="shared" si="29"/>
        <v>750</v>
      </c>
      <c r="AE65" s="439">
        <f t="shared" si="30"/>
        <v>700</v>
      </c>
      <c r="AF65" s="440">
        <f t="shared" si="31"/>
        <v>708.33333333333337</v>
      </c>
      <c r="AG65" s="438">
        <f t="shared" si="32"/>
        <v>750</v>
      </c>
      <c r="AH65" s="439">
        <f t="shared" si="33"/>
        <v>675</v>
      </c>
      <c r="AI65" s="441">
        <f t="shared" si="34"/>
        <v>708.33333333333337</v>
      </c>
      <c r="AJ65" s="440">
        <f t="shared" si="35"/>
        <v>725</v>
      </c>
      <c r="AK65" s="439">
        <f t="shared" si="36"/>
        <v>700</v>
      </c>
      <c r="AL65" s="441">
        <f t="shared" si="37"/>
        <v>700</v>
      </c>
      <c r="AM65" s="442">
        <f t="shared" si="38"/>
        <v>750</v>
      </c>
      <c r="AN65" s="443">
        <f t="shared" si="39"/>
        <v>675</v>
      </c>
      <c r="AO65" s="441">
        <f t="shared" si="40"/>
        <v>691.66666666666663</v>
      </c>
      <c r="AP65" s="443">
        <f t="shared" si="41"/>
        <v>750</v>
      </c>
      <c r="AQ65" s="443">
        <f t="shared" si="42"/>
        <v>650</v>
      </c>
      <c r="AR65" s="440">
        <f t="shared" si="43"/>
        <v>708.33333333333337</v>
      </c>
      <c r="AS65" s="444">
        <f t="shared" si="17"/>
        <v>708.33333333333337</v>
      </c>
      <c r="AT65" s="445">
        <f t="shared" si="18"/>
        <v>708.33333333333337</v>
      </c>
      <c r="AU65" s="445">
        <f t="shared" si="19"/>
        <v>700</v>
      </c>
      <c r="AV65" s="445">
        <f t="shared" si="20"/>
        <v>691.66666666666663</v>
      </c>
      <c r="AW65" s="502">
        <f t="shared" si="21"/>
        <v>708.33333333333337</v>
      </c>
      <c r="AX65" s="444"/>
      <c r="AY65" s="445"/>
      <c r="AZ65" s="445"/>
      <c r="BA65" s="445"/>
      <c r="BB65" s="446"/>
      <c r="BC65" s="563">
        <f t="shared" si="22"/>
        <v>708.33333333333337</v>
      </c>
      <c r="BD65" s="445">
        <f t="shared" si="23"/>
        <v>708.33333333333337</v>
      </c>
      <c r="BE65" s="445">
        <f t="shared" si="24"/>
        <v>700</v>
      </c>
      <c r="BF65" s="445">
        <f t="shared" si="25"/>
        <v>691.66666666666663</v>
      </c>
      <c r="BG65" s="446">
        <f t="shared" si="26"/>
        <v>708.33333333333337</v>
      </c>
      <c r="BH65" s="504">
        <f t="shared" si="16"/>
        <v>703.33333333333337</v>
      </c>
      <c r="BI65" s="62">
        <f t="shared" si="27"/>
        <v>7.0333333333333341</v>
      </c>
      <c r="BJ65" s="623"/>
      <c r="BK65" s="623"/>
      <c r="BL65" s="333">
        <f t="shared" si="28"/>
        <v>7.0333333333333341</v>
      </c>
      <c r="BM65" s="60">
        <v>60</v>
      </c>
    </row>
    <row r="66" spans="1:65" x14ac:dyDescent="0.35">
      <c r="A66" s="275"/>
      <c r="B66" s="97">
        <v>61</v>
      </c>
      <c r="C66" s="100" t="str">
        <f>VLOOKUP(B:B,'Start List Youth'!C:F,2,FALSE)</f>
        <v>CABRITA Selena</v>
      </c>
      <c r="D66" s="127" t="str">
        <f>VLOOKUP(B:B,'Start List Youth'!C:F,4,FALSE)</f>
        <v>VA</v>
      </c>
      <c r="E66" s="88">
        <v>300</v>
      </c>
      <c r="F66" s="89">
        <v>325</v>
      </c>
      <c r="G66" s="463">
        <v>200</v>
      </c>
      <c r="H66" s="463">
        <v>400</v>
      </c>
      <c r="I66" s="464">
        <v>400</v>
      </c>
      <c r="J66" s="465">
        <v>350</v>
      </c>
      <c r="K66" s="463">
        <v>350</v>
      </c>
      <c r="L66" s="463">
        <v>225</v>
      </c>
      <c r="M66" s="463">
        <v>400</v>
      </c>
      <c r="N66" s="464">
        <v>425</v>
      </c>
      <c r="O66" s="465">
        <v>400</v>
      </c>
      <c r="P66" s="463">
        <v>300</v>
      </c>
      <c r="Q66" s="463">
        <v>200</v>
      </c>
      <c r="R66" s="463">
        <v>450</v>
      </c>
      <c r="S66" s="464">
        <v>400</v>
      </c>
      <c r="T66" s="557">
        <v>450</v>
      </c>
      <c r="U66" s="463">
        <v>200</v>
      </c>
      <c r="V66" s="463">
        <v>200</v>
      </c>
      <c r="W66" s="463">
        <v>350</v>
      </c>
      <c r="X66" s="558">
        <v>350</v>
      </c>
      <c r="Y66" s="465">
        <v>350</v>
      </c>
      <c r="Z66" s="463">
        <v>300</v>
      </c>
      <c r="AA66" s="463">
        <v>300</v>
      </c>
      <c r="AB66" s="463">
        <v>350</v>
      </c>
      <c r="AC66" s="464">
        <v>375</v>
      </c>
      <c r="AD66" s="438">
        <f t="shared" si="29"/>
        <v>450</v>
      </c>
      <c r="AE66" s="439">
        <f t="shared" si="30"/>
        <v>300</v>
      </c>
      <c r="AF66" s="440">
        <f t="shared" si="31"/>
        <v>366.66666666666669</v>
      </c>
      <c r="AG66" s="438">
        <f t="shared" si="32"/>
        <v>350</v>
      </c>
      <c r="AH66" s="439">
        <f t="shared" si="33"/>
        <v>200</v>
      </c>
      <c r="AI66" s="441">
        <f t="shared" si="34"/>
        <v>308.33333333333331</v>
      </c>
      <c r="AJ66" s="440">
        <f t="shared" si="35"/>
        <v>300</v>
      </c>
      <c r="AK66" s="439">
        <f t="shared" si="36"/>
        <v>200</v>
      </c>
      <c r="AL66" s="441">
        <f t="shared" si="37"/>
        <v>208.33333333333334</v>
      </c>
      <c r="AM66" s="442">
        <f t="shared" si="38"/>
        <v>450</v>
      </c>
      <c r="AN66" s="443">
        <f t="shared" si="39"/>
        <v>350</v>
      </c>
      <c r="AO66" s="441">
        <f t="shared" si="40"/>
        <v>383.33333333333331</v>
      </c>
      <c r="AP66" s="443">
        <f t="shared" si="41"/>
        <v>425</v>
      </c>
      <c r="AQ66" s="443">
        <f t="shared" si="42"/>
        <v>350</v>
      </c>
      <c r="AR66" s="440">
        <f t="shared" si="43"/>
        <v>391.66666666666669</v>
      </c>
      <c r="AS66" s="444">
        <f t="shared" si="17"/>
        <v>366.66666666666669</v>
      </c>
      <c r="AT66" s="445">
        <f t="shared" si="18"/>
        <v>308.33333333333331</v>
      </c>
      <c r="AU66" s="445">
        <f t="shared" si="19"/>
        <v>208.33333333333334</v>
      </c>
      <c r="AV66" s="445">
        <f t="shared" si="20"/>
        <v>383.33333333333331</v>
      </c>
      <c r="AW66" s="502">
        <f t="shared" si="21"/>
        <v>391.66666666666669</v>
      </c>
      <c r="AX66" s="444">
        <v>200</v>
      </c>
      <c r="AY66" s="445">
        <v>200</v>
      </c>
      <c r="AZ66" s="445">
        <v>200</v>
      </c>
      <c r="BA66" s="445"/>
      <c r="BB66" s="446"/>
      <c r="BC66" s="563">
        <f t="shared" si="22"/>
        <v>166.66666666666669</v>
      </c>
      <c r="BD66" s="445">
        <f t="shared" si="23"/>
        <v>108.33333333333331</v>
      </c>
      <c r="BE66" s="445">
        <f t="shared" si="24"/>
        <v>8.3333333333333428</v>
      </c>
      <c r="BF66" s="445">
        <f t="shared" si="25"/>
        <v>383.33333333333331</v>
      </c>
      <c r="BG66" s="446">
        <f t="shared" si="26"/>
        <v>391.66666666666669</v>
      </c>
      <c r="BH66" s="504">
        <f t="shared" si="16"/>
        <v>211.66666666666669</v>
      </c>
      <c r="BI66" s="62">
        <f t="shared" si="27"/>
        <v>2.1166666666666667</v>
      </c>
      <c r="BJ66" s="623">
        <v>0.5</v>
      </c>
      <c r="BK66" s="623">
        <v>0.5</v>
      </c>
      <c r="BL66" s="730">
        <f t="shared" si="28"/>
        <v>1.1166666666666667</v>
      </c>
      <c r="BM66" s="60">
        <v>61</v>
      </c>
    </row>
    <row r="67" spans="1:65" x14ac:dyDescent="0.35">
      <c r="A67" s="275"/>
      <c r="B67" s="97">
        <v>62</v>
      </c>
      <c r="C67" s="100" t="str">
        <f>VLOOKUP(B:B,'Start List Youth'!C:F,2,FALSE)</f>
        <v>ABGARYAN SOTO Jana</v>
      </c>
      <c r="D67" s="127" t="str">
        <f>VLOOKUP(B:B,'Start List Youth'!C:F,4,FALSE)</f>
        <v>ASB</v>
      </c>
      <c r="E67" s="88">
        <v>650</v>
      </c>
      <c r="F67" s="89">
        <v>575</v>
      </c>
      <c r="G67" s="463">
        <v>600</v>
      </c>
      <c r="H67" s="463">
        <v>575</v>
      </c>
      <c r="I67" s="464">
        <v>500</v>
      </c>
      <c r="J67" s="465">
        <v>675</v>
      </c>
      <c r="K67" s="463">
        <v>600</v>
      </c>
      <c r="L67" s="463">
        <v>600</v>
      </c>
      <c r="M67" s="463">
        <v>575</v>
      </c>
      <c r="N67" s="464">
        <v>550</v>
      </c>
      <c r="O67" s="465">
        <v>625</v>
      </c>
      <c r="P67" s="463">
        <v>575</v>
      </c>
      <c r="Q67" s="463">
        <v>600</v>
      </c>
      <c r="R67" s="463">
        <v>600</v>
      </c>
      <c r="S67" s="464">
        <v>550</v>
      </c>
      <c r="T67" s="557">
        <v>600</v>
      </c>
      <c r="U67" s="463">
        <v>500</v>
      </c>
      <c r="V67" s="463">
        <v>575</v>
      </c>
      <c r="W67" s="463">
        <v>550</v>
      </c>
      <c r="X67" s="558">
        <v>500</v>
      </c>
      <c r="Y67" s="465">
        <v>650</v>
      </c>
      <c r="Z67" s="463">
        <v>575</v>
      </c>
      <c r="AA67" s="463">
        <v>650</v>
      </c>
      <c r="AB67" s="463">
        <v>675</v>
      </c>
      <c r="AC67" s="464">
        <v>650</v>
      </c>
      <c r="AD67" s="438">
        <f t="shared" si="29"/>
        <v>675</v>
      </c>
      <c r="AE67" s="439">
        <f t="shared" si="30"/>
        <v>600</v>
      </c>
      <c r="AF67" s="440">
        <f t="shared" si="31"/>
        <v>641.66666666666663</v>
      </c>
      <c r="AG67" s="438">
        <f t="shared" si="32"/>
        <v>600</v>
      </c>
      <c r="AH67" s="439">
        <f t="shared" si="33"/>
        <v>500</v>
      </c>
      <c r="AI67" s="441">
        <f t="shared" si="34"/>
        <v>575</v>
      </c>
      <c r="AJ67" s="440">
        <f t="shared" si="35"/>
        <v>650</v>
      </c>
      <c r="AK67" s="439">
        <f t="shared" si="36"/>
        <v>575</v>
      </c>
      <c r="AL67" s="441">
        <f t="shared" si="37"/>
        <v>600</v>
      </c>
      <c r="AM67" s="442">
        <f t="shared" si="38"/>
        <v>675</v>
      </c>
      <c r="AN67" s="443">
        <f t="shared" si="39"/>
        <v>550</v>
      </c>
      <c r="AO67" s="441">
        <f t="shared" si="40"/>
        <v>583.33333333333337</v>
      </c>
      <c r="AP67" s="443">
        <f t="shared" si="41"/>
        <v>650</v>
      </c>
      <c r="AQ67" s="443">
        <f t="shared" si="42"/>
        <v>500</v>
      </c>
      <c r="AR67" s="440">
        <f t="shared" si="43"/>
        <v>533.33333333333337</v>
      </c>
      <c r="AS67" s="444">
        <f t="shared" si="17"/>
        <v>641.66666666666663</v>
      </c>
      <c r="AT67" s="445">
        <f t="shared" si="18"/>
        <v>575</v>
      </c>
      <c r="AU67" s="445">
        <f t="shared" si="19"/>
        <v>600</v>
      </c>
      <c r="AV67" s="445">
        <f t="shared" si="20"/>
        <v>583.33333333333337</v>
      </c>
      <c r="AW67" s="502">
        <f t="shared" si="21"/>
        <v>533.33333333333337</v>
      </c>
      <c r="AX67" s="444"/>
      <c r="AY67" s="445"/>
      <c r="AZ67" s="445"/>
      <c r="BA67" s="445"/>
      <c r="BB67" s="446"/>
      <c r="BC67" s="563">
        <f t="shared" si="22"/>
        <v>641.66666666666663</v>
      </c>
      <c r="BD67" s="445">
        <f t="shared" si="23"/>
        <v>575</v>
      </c>
      <c r="BE67" s="445">
        <f t="shared" si="24"/>
        <v>600</v>
      </c>
      <c r="BF67" s="445">
        <f t="shared" si="25"/>
        <v>583.33333333333337</v>
      </c>
      <c r="BG67" s="446">
        <f t="shared" si="26"/>
        <v>533.33333333333337</v>
      </c>
      <c r="BH67" s="504">
        <f t="shared" si="16"/>
        <v>586.66666666666674</v>
      </c>
      <c r="BI67" s="62">
        <f t="shared" si="27"/>
        <v>5.8666666666666671</v>
      </c>
      <c r="BJ67" s="623"/>
      <c r="BK67" s="623"/>
      <c r="BL67" s="333">
        <f t="shared" si="28"/>
        <v>5.8666666666666671</v>
      </c>
      <c r="BM67" s="60">
        <v>62</v>
      </c>
    </row>
    <row r="68" spans="1:65" x14ac:dyDescent="0.35">
      <c r="A68" s="275"/>
      <c r="B68" s="97">
        <v>63</v>
      </c>
      <c r="C68" s="100" t="str">
        <f>VLOOKUP(B:B,'Start List Youth'!C:F,2,FALSE)</f>
        <v>YITAGESU Elia</v>
      </c>
      <c r="D68" s="127" t="str">
        <f>VLOOKUP(B:B,'Start List Youth'!C:F,4,FALSE)</f>
        <v>GN1885</v>
      </c>
      <c r="E68" s="88">
        <v>600</v>
      </c>
      <c r="F68" s="89">
        <v>525</v>
      </c>
      <c r="G68" s="463">
        <v>575</v>
      </c>
      <c r="H68" s="463">
        <v>550</v>
      </c>
      <c r="I68" s="464">
        <v>575</v>
      </c>
      <c r="J68" s="465">
        <v>600</v>
      </c>
      <c r="K68" s="463">
        <v>575</v>
      </c>
      <c r="L68" s="463">
        <v>550</v>
      </c>
      <c r="M68" s="463">
        <v>525</v>
      </c>
      <c r="N68" s="464">
        <v>575</v>
      </c>
      <c r="O68" s="465">
        <v>600</v>
      </c>
      <c r="P68" s="463">
        <v>625</v>
      </c>
      <c r="Q68" s="463">
        <v>625</v>
      </c>
      <c r="R68" s="463">
        <v>600</v>
      </c>
      <c r="S68" s="464">
        <v>625</v>
      </c>
      <c r="T68" s="557">
        <v>600</v>
      </c>
      <c r="U68" s="463">
        <v>575</v>
      </c>
      <c r="V68" s="463">
        <v>525</v>
      </c>
      <c r="W68" s="463">
        <v>650</v>
      </c>
      <c r="X68" s="558">
        <v>650</v>
      </c>
      <c r="Y68" s="465">
        <v>600</v>
      </c>
      <c r="Z68" s="463">
        <v>575</v>
      </c>
      <c r="AA68" s="463">
        <v>625</v>
      </c>
      <c r="AB68" s="463">
        <v>600</v>
      </c>
      <c r="AC68" s="464">
        <v>650</v>
      </c>
      <c r="AD68" s="438">
        <f t="shared" si="29"/>
        <v>600</v>
      </c>
      <c r="AE68" s="439">
        <f t="shared" si="30"/>
        <v>600</v>
      </c>
      <c r="AF68" s="440">
        <f t="shared" si="31"/>
        <v>600</v>
      </c>
      <c r="AG68" s="438">
        <f t="shared" si="32"/>
        <v>625</v>
      </c>
      <c r="AH68" s="439">
        <f t="shared" si="33"/>
        <v>525</v>
      </c>
      <c r="AI68" s="441">
        <f t="shared" si="34"/>
        <v>575</v>
      </c>
      <c r="AJ68" s="440">
        <f t="shared" si="35"/>
        <v>625</v>
      </c>
      <c r="AK68" s="439">
        <f t="shared" si="36"/>
        <v>525</v>
      </c>
      <c r="AL68" s="441">
        <f t="shared" si="37"/>
        <v>583.33333333333337</v>
      </c>
      <c r="AM68" s="442">
        <f t="shared" si="38"/>
        <v>650</v>
      </c>
      <c r="AN68" s="443">
        <f t="shared" si="39"/>
        <v>525</v>
      </c>
      <c r="AO68" s="441">
        <f t="shared" si="40"/>
        <v>583.33333333333337</v>
      </c>
      <c r="AP68" s="443">
        <f t="shared" si="41"/>
        <v>650</v>
      </c>
      <c r="AQ68" s="443">
        <f t="shared" si="42"/>
        <v>575</v>
      </c>
      <c r="AR68" s="440">
        <f t="shared" si="43"/>
        <v>616.66666666666663</v>
      </c>
      <c r="AS68" s="444">
        <f t="shared" si="17"/>
        <v>600</v>
      </c>
      <c r="AT68" s="445">
        <f t="shared" si="18"/>
        <v>575</v>
      </c>
      <c r="AU68" s="445">
        <f t="shared" si="19"/>
        <v>583.33333333333337</v>
      </c>
      <c r="AV68" s="445">
        <f t="shared" si="20"/>
        <v>583.33333333333337</v>
      </c>
      <c r="AW68" s="502">
        <f t="shared" si="21"/>
        <v>616.66666666666663</v>
      </c>
      <c r="AX68" s="444"/>
      <c r="AY68" s="445"/>
      <c r="AZ68" s="445"/>
      <c r="BA68" s="445"/>
      <c r="BB68" s="446"/>
      <c r="BC68" s="563">
        <f t="shared" si="22"/>
        <v>600</v>
      </c>
      <c r="BD68" s="445">
        <f t="shared" si="23"/>
        <v>575</v>
      </c>
      <c r="BE68" s="445">
        <f t="shared" si="24"/>
        <v>583.33333333333337</v>
      </c>
      <c r="BF68" s="445">
        <f t="shared" si="25"/>
        <v>583.33333333333337</v>
      </c>
      <c r="BG68" s="446">
        <f t="shared" si="26"/>
        <v>616.66666666666663</v>
      </c>
      <c r="BH68" s="504">
        <f t="shared" si="16"/>
        <v>591.66666666666674</v>
      </c>
      <c r="BI68" s="62">
        <f t="shared" si="27"/>
        <v>5.9166666666666679</v>
      </c>
      <c r="BJ68" s="623"/>
      <c r="BK68" s="623"/>
      <c r="BL68" s="333">
        <f t="shared" si="28"/>
        <v>5.9166666666666679</v>
      </c>
      <c r="BM68" s="60">
        <v>63</v>
      </c>
    </row>
    <row r="69" spans="1:65" x14ac:dyDescent="0.35">
      <c r="A69" s="275"/>
      <c r="B69" s="97">
        <v>64</v>
      </c>
      <c r="C69" s="100" t="str">
        <f>VLOOKUP(B:B,'Start List Youth'!C:F,2,FALSE)</f>
        <v>SYLA Keitlin</v>
      </c>
      <c r="D69" s="127" t="str">
        <f>VLOOKUP(B:B,'Start List Youth'!C:F,4,FALSE)</f>
        <v>GN1885</v>
      </c>
      <c r="E69" s="88">
        <v>675</v>
      </c>
      <c r="F69" s="89">
        <v>675</v>
      </c>
      <c r="G69" s="463">
        <v>625</v>
      </c>
      <c r="H69" s="463">
        <v>625</v>
      </c>
      <c r="I69" s="464">
        <v>625</v>
      </c>
      <c r="J69" s="465">
        <v>700</v>
      </c>
      <c r="K69" s="463">
        <v>725</v>
      </c>
      <c r="L69" s="463">
        <v>650</v>
      </c>
      <c r="M69" s="463">
        <v>650</v>
      </c>
      <c r="N69" s="464">
        <v>600</v>
      </c>
      <c r="O69" s="465">
        <v>725</v>
      </c>
      <c r="P69" s="463">
        <v>750</v>
      </c>
      <c r="Q69" s="463">
        <v>675</v>
      </c>
      <c r="R69" s="463">
        <v>675</v>
      </c>
      <c r="S69" s="464">
        <v>650</v>
      </c>
      <c r="T69" s="557">
        <v>750</v>
      </c>
      <c r="U69" s="463">
        <v>700</v>
      </c>
      <c r="V69" s="463">
        <v>750</v>
      </c>
      <c r="W69" s="463">
        <v>700</v>
      </c>
      <c r="X69" s="558">
        <v>700</v>
      </c>
      <c r="Y69" s="465">
        <v>750</v>
      </c>
      <c r="Z69" s="463">
        <v>700</v>
      </c>
      <c r="AA69" s="463">
        <v>675</v>
      </c>
      <c r="AB69" s="463">
        <v>700</v>
      </c>
      <c r="AC69" s="464">
        <v>725</v>
      </c>
      <c r="AD69" s="438">
        <f t="shared" si="29"/>
        <v>750</v>
      </c>
      <c r="AE69" s="439">
        <f t="shared" si="30"/>
        <v>675</v>
      </c>
      <c r="AF69" s="440">
        <f t="shared" si="31"/>
        <v>725</v>
      </c>
      <c r="AG69" s="438">
        <f t="shared" si="32"/>
        <v>750</v>
      </c>
      <c r="AH69" s="439">
        <f t="shared" si="33"/>
        <v>675</v>
      </c>
      <c r="AI69" s="441">
        <f t="shared" si="34"/>
        <v>708.33333333333337</v>
      </c>
      <c r="AJ69" s="440">
        <f t="shared" si="35"/>
        <v>750</v>
      </c>
      <c r="AK69" s="439">
        <f t="shared" si="36"/>
        <v>625</v>
      </c>
      <c r="AL69" s="441">
        <f t="shared" si="37"/>
        <v>666.66666666666663</v>
      </c>
      <c r="AM69" s="442">
        <f t="shared" si="38"/>
        <v>700</v>
      </c>
      <c r="AN69" s="443">
        <f t="shared" si="39"/>
        <v>625</v>
      </c>
      <c r="AO69" s="441">
        <f t="shared" si="40"/>
        <v>675</v>
      </c>
      <c r="AP69" s="443">
        <f t="shared" si="41"/>
        <v>725</v>
      </c>
      <c r="AQ69" s="443">
        <f t="shared" si="42"/>
        <v>600</v>
      </c>
      <c r="AR69" s="440">
        <f t="shared" si="43"/>
        <v>658.33333333333337</v>
      </c>
      <c r="AS69" s="444">
        <f t="shared" si="17"/>
        <v>725</v>
      </c>
      <c r="AT69" s="445">
        <f t="shared" si="18"/>
        <v>708.33333333333337</v>
      </c>
      <c r="AU69" s="445">
        <f t="shared" si="19"/>
        <v>666.66666666666663</v>
      </c>
      <c r="AV69" s="445">
        <f t="shared" si="20"/>
        <v>675</v>
      </c>
      <c r="AW69" s="502">
        <f t="shared" si="21"/>
        <v>658.33333333333337</v>
      </c>
      <c r="AX69" s="444"/>
      <c r="AY69" s="445"/>
      <c r="AZ69" s="445"/>
      <c r="BA69" s="445"/>
      <c r="BB69" s="446"/>
      <c r="BC69" s="563">
        <f t="shared" si="22"/>
        <v>725</v>
      </c>
      <c r="BD69" s="445">
        <f t="shared" si="23"/>
        <v>708.33333333333337</v>
      </c>
      <c r="BE69" s="445">
        <f t="shared" si="24"/>
        <v>666.66666666666663</v>
      </c>
      <c r="BF69" s="445">
        <f t="shared" si="25"/>
        <v>675</v>
      </c>
      <c r="BG69" s="446">
        <f t="shared" si="26"/>
        <v>658.33333333333337</v>
      </c>
      <c r="BH69" s="504">
        <f t="shared" si="16"/>
        <v>686.66666666666674</v>
      </c>
      <c r="BI69" s="62">
        <f t="shared" si="27"/>
        <v>6.8666666666666671</v>
      </c>
      <c r="BJ69" s="623"/>
      <c r="BK69" s="623"/>
      <c r="BL69" s="333">
        <f t="shared" si="28"/>
        <v>6.8666666666666671</v>
      </c>
      <c r="BM69" s="60">
        <v>64</v>
      </c>
    </row>
    <row r="70" spans="1:65" x14ac:dyDescent="0.35">
      <c r="A70" s="658" t="s">
        <v>297</v>
      </c>
      <c r="B70" s="636">
        <v>65</v>
      </c>
      <c r="C70" s="627" t="str">
        <f>VLOOKUP(B:B,'Start List Youth'!C:F,2,FALSE)</f>
        <v>NAWROCKA Lola</v>
      </c>
      <c r="D70" s="628" t="str">
        <f>VLOOKUP(B:B,'Start List Youth'!C:F,4,FALSE)</f>
        <v>LA</v>
      </c>
      <c r="E70" s="637"/>
      <c r="F70" s="638"/>
      <c r="G70" s="638"/>
      <c r="H70" s="638"/>
      <c r="I70" s="639"/>
      <c r="J70" s="637"/>
      <c r="K70" s="638"/>
      <c r="L70" s="638"/>
      <c r="M70" s="638"/>
      <c r="N70" s="639"/>
      <c r="O70" s="637"/>
      <c r="P70" s="638"/>
      <c r="Q70" s="638"/>
      <c r="R70" s="638"/>
      <c r="S70" s="639"/>
      <c r="T70" s="640"/>
      <c r="U70" s="638"/>
      <c r="V70" s="638"/>
      <c r="W70" s="638"/>
      <c r="X70" s="641"/>
      <c r="Y70" s="637"/>
      <c r="Z70" s="638"/>
      <c r="AA70" s="638"/>
      <c r="AB70" s="638"/>
      <c r="AC70" s="639"/>
      <c r="AD70" s="642">
        <f t="shared" ref="AD70:AD101" si="44">MAX(E70,J70,O70,T70,Y70)</f>
        <v>0</v>
      </c>
      <c r="AE70" s="643">
        <f t="shared" ref="AE70:AE101" si="45">MIN(E70,J70,O70,T70,Y70)</f>
        <v>0</v>
      </c>
      <c r="AF70" s="644">
        <f t="shared" ref="AF70:AF101" si="46">(SUM(E70,J70,O70,T70,Y70)-AD70-AE70)/3</f>
        <v>0</v>
      </c>
      <c r="AG70" s="642">
        <f t="shared" ref="AG70:AG101" si="47">MAX(F70,K70,P70,U70,Z70)</f>
        <v>0</v>
      </c>
      <c r="AH70" s="643">
        <f t="shared" ref="AH70:AH101" si="48">MIN(F70,K70,P70,U70,Z70)</f>
        <v>0</v>
      </c>
      <c r="AI70" s="645">
        <f t="shared" ref="AI70:AI101" si="49">(SUM(F70,K70,P70,U70,Z70)-AG70-AH70)/3</f>
        <v>0</v>
      </c>
      <c r="AJ70" s="644">
        <f t="shared" ref="AJ70:AJ101" si="50">MAX(G70,L70,Q70,V70,AA70)</f>
        <v>0</v>
      </c>
      <c r="AK70" s="643">
        <f t="shared" ref="AK70:AK101" si="51">MIN(G70,L70,Q70,V70,AA70)</f>
        <v>0</v>
      </c>
      <c r="AL70" s="645">
        <f t="shared" ref="AL70:AL101" si="52">(SUM(G70,L70,Q70,V70,AA70)-AJ70-AK70)/3</f>
        <v>0</v>
      </c>
      <c r="AM70" s="646">
        <f t="shared" ref="AM70:AM101" si="53">MAX(H70,M70,R70,W70,AB70)</f>
        <v>0</v>
      </c>
      <c r="AN70" s="647">
        <f t="shared" ref="AN70:AN101" si="54">MIN(H70,M70,R70,W70,AB70)</f>
        <v>0</v>
      </c>
      <c r="AO70" s="645">
        <f t="shared" ref="AO70:AO101" si="55">(SUM(H70,M70,R70,W70,AB70)-AM70-AN70)/3</f>
        <v>0</v>
      </c>
      <c r="AP70" s="647">
        <f t="shared" ref="AP70:AP101" si="56">MAX(I70,N70,S70,X70,AC70)</f>
        <v>0</v>
      </c>
      <c r="AQ70" s="647">
        <f t="shared" ref="AQ70:AQ101" si="57">MIN(I70,N70,S70,X70,AC70)</f>
        <v>0</v>
      </c>
      <c r="AR70" s="644">
        <f t="shared" ref="AR70:AR101" si="58">(SUM(I70,N70,S70,X70,AC70)-AP70-AQ70)/3</f>
        <v>0</v>
      </c>
      <c r="AS70" s="648">
        <f t="shared" si="17"/>
        <v>0</v>
      </c>
      <c r="AT70" s="649">
        <f t="shared" si="18"/>
        <v>0</v>
      </c>
      <c r="AU70" s="649">
        <f t="shared" si="19"/>
        <v>0</v>
      </c>
      <c r="AV70" s="649">
        <f t="shared" si="20"/>
        <v>0</v>
      </c>
      <c r="AW70" s="650">
        <f t="shared" si="21"/>
        <v>0</v>
      </c>
      <c r="AX70" s="648"/>
      <c r="AY70" s="649"/>
      <c r="AZ70" s="649"/>
      <c r="BA70" s="649"/>
      <c r="BB70" s="651"/>
      <c r="BC70" s="652">
        <f t="shared" si="22"/>
        <v>0</v>
      </c>
      <c r="BD70" s="649">
        <f t="shared" si="23"/>
        <v>0</v>
      </c>
      <c r="BE70" s="649">
        <f t="shared" si="24"/>
        <v>0</v>
      </c>
      <c r="BF70" s="649">
        <f t="shared" si="25"/>
        <v>0</v>
      </c>
      <c r="BG70" s="651">
        <f t="shared" si="26"/>
        <v>0</v>
      </c>
      <c r="BH70" s="653">
        <f t="shared" si="16"/>
        <v>0</v>
      </c>
      <c r="BI70" s="654">
        <f t="shared" si="27"/>
        <v>0</v>
      </c>
      <c r="BJ70" s="655"/>
      <c r="BK70" s="655"/>
      <c r="BL70" s="656">
        <f t="shared" si="28"/>
        <v>0</v>
      </c>
      <c r="BM70" s="626">
        <v>65</v>
      </c>
    </row>
    <row r="71" spans="1:65" x14ac:dyDescent="0.35">
      <c r="A71" s="275"/>
      <c r="B71" s="97">
        <v>66</v>
      </c>
      <c r="C71" s="100" t="str">
        <f>VLOOKUP(B:B,'Start List Youth'!C:F,2,FALSE)</f>
        <v>ORIOL CRUELLAS Maria</v>
      </c>
      <c r="D71" s="127" t="str">
        <f>VLOOKUP(B:B,'Start List Youth'!C:F,4,FALSE)</f>
        <v>RFN</v>
      </c>
      <c r="E71" s="88">
        <v>575</v>
      </c>
      <c r="F71" s="89">
        <v>600</v>
      </c>
      <c r="G71" s="463">
        <v>575</v>
      </c>
      <c r="H71" s="463">
        <v>600</v>
      </c>
      <c r="I71" s="464">
        <v>550</v>
      </c>
      <c r="J71" s="465">
        <v>600</v>
      </c>
      <c r="K71" s="463">
        <v>575</v>
      </c>
      <c r="L71" s="463">
        <v>600</v>
      </c>
      <c r="M71" s="463">
        <v>575</v>
      </c>
      <c r="N71" s="464">
        <v>550</v>
      </c>
      <c r="O71" s="465">
        <v>625</v>
      </c>
      <c r="P71" s="463">
        <v>625</v>
      </c>
      <c r="Q71" s="463">
        <v>600</v>
      </c>
      <c r="R71" s="463">
        <v>600</v>
      </c>
      <c r="S71" s="464">
        <v>550</v>
      </c>
      <c r="T71" s="557">
        <v>600</v>
      </c>
      <c r="U71" s="463">
        <v>550</v>
      </c>
      <c r="V71" s="463">
        <v>600</v>
      </c>
      <c r="W71" s="463">
        <v>625</v>
      </c>
      <c r="X71" s="558">
        <v>550</v>
      </c>
      <c r="Y71" s="465">
        <v>625</v>
      </c>
      <c r="Z71" s="463">
        <v>575</v>
      </c>
      <c r="AA71" s="463">
        <v>650</v>
      </c>
      <c r="AB71" s="463">
        <v>625</v>
      </c>
      <c r="AC71" s="464">
        <v>600</v>
      </c>
      <c r="AD71" s="438">
        <f t="shared" si="44"/>
        <v>625</v>
      </c>
      <c r="AE71" s="439">
        <f t="shared" si="45"/>
        <v>575</v>
      </c>
      <c r="AF71" s="440">
        <f t="shared" si="46"/>
        <v>608.33333333333337</v>
      </c>
      <c r="AG71" s="438">
        <f t="shared" si="47"/>
        <v>625</v>
      </c>
      <c r="AH71" s="439">
        <f t="shared" si="48"/>
        <v>550</v>
      </c>
      <c r="AI71" s="441">
        <f t="shared" si="49"/>
        <v>583.33333333333337</v>
      </c>
      <c r="AJ71" s="440">
        <f t="shared" si="50"/>
        <v>650</v>
      </c>
      <c r="AK71" s="439">
        <f t="shared" si="51"/>
        <v>575</v>
      </c>
      <c r="AL71" s="441">
        <f t="shared" si="52"/>
        <v>600</v>
      </c>
      <c r="AM71" s="442">
        <f t="shared" si="53"/>
        <v>625</v>
      </c>
      <c r="AN71" s="443">
        <f t="shared" si="54"/>
        <v>575</v>
      </c>
      <c r="AO71" s="441">
        <f t="shared" si="55"/>
        <v>608.33333333333337</v>
      </c>
      <c r="AP71" s="443">
        <f t="shared" si="56"/>
        <v>600</v>
      </c>
      <c r="AQ71" s="443">
        <f t="shared" si="57"/>
        <v>550</v>
      </c>
      <c r="AR71" s="440">
        <f t="shared" si="58"/>
        <v>550</v>
      </c>
      <c r="AS71" s="444">
        <f t="shared" si="17"/>
        <v>608.33333333333337</v>
      </c>
      <c r="AT71" s="445">
        <f t="shared" si="18"/>
        <v>583.33333333333337</v>
      </c>
      <c r="AU71" s="445">
        <f t="shared" si="19"/>
        <v>600</v>
      </c>
      <c r="AV71" s="445">
        <f t="shared" si="20"/>
        <v>608.33333333333337</v>
      </c>
      <c r="AW71" s="502">
        <f t="shared" si="21"/>
        <v>550</v>
      </c>
      <c r="AX71" s="444"/>
      <c r="AY71" s="445"/>
      <c r="AZ71" s="445">
        <v>200</v>
      </c>
      <c r="BA71" s="445"/>
      <c r="BB71" s="446"/>
      <c r="BC71" s="563">
        <f t="shared" ref="BC71:BC134" si="59">AS71-AX71</f>
        <v>608.33333333333337</v>
      </c>
      <c r="BD71" s="445">
        <f t="shared" ref="BD71:BD134" si="60">AT71-AY71</f>
        <v>583.33333333333337</v>
      </c>
      <c r="BE71" s="445">
        <f t="shared" ref="BE71:BE134" si="61">AU71-AZ71</f>
        <v>400</v>
      </c>
      <c r="BF71" s="445">
        <f t="shared" ref="BF71:BF134" si="62">AV71-BA71</f>
        <v>608.33333333333337</v>
      </c>
      <c r="BG71" s="446">
        <f t="shared" ref="BG71:BG134" si="63">AW71-BB71</f>
        <v>550</v>
      </c>
      <c r="BH71" s="504">
        <f t="shared" ref="BH71:BH134" si="64">AVERAGE(BC71:BG71)</f>
        <v>550</v>
      </c>
      <c r="BI71" s="62">
        <f t="shared" si="27"/>
        <v>5.5</v>
      </c>
      <c r="BJ71" s="623">
        <v>0.5</v>
      </c>
      <c r="BK71" s="623"/>
      <c r="BL71" s="333">
        <f t="shared" si="28"/>
        <v>5</v>
      </c>
      <c r="BM71" s="60">
        <v>66</v>
      </c>
    </row>
    <row r="72" spans="1:65" x14ac:dyDescent="0.35">
      <c r="A72" s="275"/>
      <c r="B72" s="97">
        <v>67</v>
      </c>
      <c r="C72" s="100" t="str">
        <f>VLOOKUP(B:B,'Start List Youth'!C:F,2,FALSE)</f>
        <v>GUSEVA Eva</v>
      </c>
      <c r="D72" s="127" t="str">
        <f>VLOOKUP(B:B,'Start List Youth'!C:F,4,FALSE)</f>
        <v>GN1885</v>
      </c>
      <c r="E72" s="88">
        <v>650</v>
      </c>
      <c r="F72" s="89">
        <v>475</v>
      </c>
      <c r="G72" s="463">
        <v>625</v>
      </c>
      <c r="H72" s="463">
        <v>625</v>
      </c>
      <c r="I72" s="464">
        <v>575</v>
      </c>
      <c r="J72" s="465">
        <v>725</v>
      </c>
      <c r="K72" s="463">
        <v>700</v>
      </c>
      <c r="L72" s="463">
        <v>675</v>
      </c>
      <c r="M72" s="463">
        <v>650</v>
      </c>
      <c r="N72" s="464">
        <v>600</v>
      </c>
      <c r="O72" s="465">
        <v>650</v>
      </c>
      <c r="P72" s="463">
        <v>650</v>
      </c>
      <c r="Q72" s="463">
        <v>675</v>
      </c>
      <c r="R72" s="463">
        <v>650</v>
      </c>
      <c r="S72" s="464">
        <v>600</v>
      </c>
      <c r="T72" s="557">
        <v>650</v>
      </c>
      <c r="U72" s="463">
        <v>600</v>
      </c>
      <c r="V72" s="463">
        <v>650</v>
      </c>
      <c r="W72" s="463">
        <v>650</v>
      </c>
      <c r="X72" s="558">
        <v>650</v>
      </c>
      <c r="Y72" s="465">
        <v>675</v>
      </c>
      <c r="Z72" s="463">
        <v>650</v>
      </c>
      <c r="AA72" s="463">
        <v>700</v>
      </c>
      <c r="AB72" s="463">
        <v>700</v>
      </c>
      <c r="AC72" s="464">
        <v>600</v>
      </c>
      <c r="AD72" s="438">
        <f t="shared" si="44"/>
        <v>725</v>
      </c>
      <c r="AE72" s="439">
        <f t="shared" si="45"/>
        <v>650</v>
      </c>
      <c r="AF72" s="440">
        <f t="shared" si="46"/>
        <v>658.33333333333337</v>
      </c>
      <c r="AG72" s="438">
        <f t="shared" si="47"/>
        <v>700</v>
      </c>
      <c r="AH72" s="439">
        <f t="shared" si="48"/>
        <v>475</v>
      </c>
      <c r="AI72" s="441">
        <f t="shared" si="49"/>
        <v>633.33333333333337</v>
      </c>
      <c r="AJ72" s="440">
        <f t="shared" si="50"/>
        <v>700</v>
      </c>
      <c r="AK72" s="439">
        <f t="shared" si="51"/>
        <v>625</v>
      </c>
      <c r="AL72" s="441">
        <f t="shared" si="52"/>
        <v>666.66666666666663</v>
      </c>
      <c r="AM72" s="442">
        <f t="shared" si="53"/>
        <v>700</v>
      </c>
      <c r="AN72" s="443">
        <f t="shared" si="54"/>
        <v>625</v>
      </c>
      <c r="AO72" s="441">
        <f t="shared" si="55"/>
        <v>650</v>
      </c>
      <c r="AP72" s="443">
        <f t="shared" si="56"/>
        <v>650</v>
      </c>
      <c r="AQ72" s="443">
        <f t="shared" si="57"/>
        <v>575</v>
      </c>
      <c r="AR72" s="440">
        <f t="shared" si="58"/>
        <v>600</v>
      </c>
      <c r="AS72" s="444">
        <f t="shared" ref="AS72:AS135" si="65">+AF72</f>
        <v>658.33333333333337</v>
      </c>
      <c r="AT72" s="445">
        <f t="shared" ref="AT72:AT135" si="66">+AI72</f>
        <v>633.33333333333337</v>
      </c>
      <c r="AU72" s="445">
        <f t="shared" ref="AU72:AU135" si="67">+AL72</f>
        <v>666.66666666666663</v>
      </c>
      <c r="AV72" s="445">
        <f t="shared" ref="AV72:AV135" si="68">+AO72</f>
        <v>650</v>
      </c>
      <c r="AW72" s="502">
        <f t="shared" ref="AW72:AW135" si="69">+AR72</f>
        <v>600</v>
      </c>
      <c r="AX72" s="444"/>
      <c r="AY72" s="445">
        <v>200</v>
      </c>
      <c r="AZ72" s="445"/>
      <c r="BA72" s="445"/>
      <c r="BB72" s="446"/>
      <c r="BC72" s="563">
        <f t="shared" si="59"/>
        <v>658.33333333333337</v>
      </c>
      <c r="BD72" s="445">
        <f t="shared" si="60"/>
        <v>433.33333333333337</v>
      </c>
      <c r="BE72" s="445">
        <f t="shared" si="61"/>
        <v>666.66666666666663</v>
      </c>
      <c r="BF72" s="445">
        <f t="shared" si="62"/>
        <v>650</v>
      </c>
      <c r="BG72" s="446">
        <f t="shared" si="63"/>
        <v>600</v>
      </c>
      <c r="BH72" s="504">
        <f t="shared" si="64"/>
        <v>601.66666666666674</v>
      </c>
      <c r="BI72" s="62">
        <f t="shared" ref="BI72:BI135" si="70">BH72/$BI$5</f>
        <v>6.0166666666666675</v>
      </c>
      <c r="BJ72" s="623"/>
      <c r="BK72" s="623"/>
      <c r="BL72" s="333">
        <f t="shared" ref="BL72:BL135" si="71">+BI72-(BJ72+BK72)</f>
        <v>6.0166666666666675</v>
      </c>
      <c r="BM72" s="60">
        <v>67</v>
      </c>
    </row>
    <row r="73" spans="1:65" x14ac:dyDescent="0.35">
      <c r="A73" s="275"/>
      <c r="B73" s="97">
        <v>68</v>
      </c>
      <c r="C73" s="100" t="str">
        <f>VLOOKUP(B:B,'Start List Youth'!C:F,2,FALSE)</f>
        <v>WYSS Livia</v>
      </c>
      <c r="D73" s="127" t="str">
        <f>VLOOKUP(B:B,'Start List Youth'!C:F,4,FALSE)</f>
        <v>FLOS</v>
      </c>
      <c r="E73" s="88">
        <v>575</v>
      </c>
      <c r="F73" s="89">
        <v>575</v>
      </c>
      <c r="G73" s="463">
        <v>600</v>
      </c>
      <c r="H73" s="463">
        <v>625</v>
      </c>
      <c r="I73" s="464">
        <v>600</v>
      </c>
      <c r="J73" s="465">
        <v>600</v>
      </c>
      <c r="K73" s="463">
        <v>625</v>
      </c>
      <c r="L73" s="463">
        <v>575</v>
      </c>
      <c r="M73" s="463">
        <v>550</v>
      </c>
      <c r="N73" s="464">
        <v>525</v>
      </c>
      <c r="O73" s="465">
        <v>575</v>
      </c>
      <c r="P73" s="463">
        <v>625</v>
      </c>
      <c r="Q73" s="463">
        <v>625</v>
      </c>
      <c r="R73" s="463">
        <v>625</v>
      </c>
      <c r="S73" s="464">
        <v>600</v>
      </c>
      <c r="T73" s="557">
        <v>575</v>
      </c>
      <c r="U73" s="463">
        <v>575</v>
      </c>
      <c r="V73" s="463">
        <v>600</v>
      </c>
      <c r="W73" s="463">
        <v>600</v>
      </c>
      <c r="X73" s="558">
        <v>575</v>
      </c>
      <c r="Y73" s="465">
        <v>575</v>
      </c>
      <c r="Z73" s="463">
        <v>675</v>
      </c>
      <c r="AA73" s="463">
        <v>600</v>
      </c>
      <c r="AB73" s="463">
        <v>675</v>
      </c>
      <c r="AC73" s="464">
        <v>625</v>
      </c>
      <c r="AD73" s="438">
        <f t="shared" si="44"/>
        <v>600</v>
      </c>
      <c r="AE73" s="439">
        <f t="shared" si="45"/>
        <v>575</v>
      </c>
      <c r="AF73" s="440">
        <f t="shared" si="46"/>
        <v>575</v>
      </c>
      <c r="AG73" s="438">
        <f t="shared" si="47"/>
        <v>675</v>
      </c>
      <c r="AH73" s="439">
        <f t="shared" si="48"/>
        <v>575</v>
      </c>
      <c r="AI73" s="441">
        <f t="shared" si="49"/>
        <v>608.33333333333337</v>
      </c>
      <c r="AJ73" s="440">
        <f t="shared" si="50"/>
        <v>625</v>
      </c>
      <c r="AK73" s="439">
        <f t="shared" si="51"/>
        <v>575</v>
      </c>
      <c r="AL73" s="441">
        <f t="shared" si="52"/>
        <v>600</v>
      </c>
      <c r="AM73" s="442">
        <f t="shared" si="53"/>
        <v>675</v>
      </c>
      <c r="AN73" s="443">
        <f t="shared" si="54"/>
        <v>550</v>
      </c>
      <c r="AO73" s="441">
        <f t="shared" si="55"/>
        <v>616.66666666666663</v>
      </c>
      <c r="AP73" s="443">
        <f t="shared" si="56"/>
        <v>625</v>
      </c>
      <c r="AQ73" s="443">
        <f t="shared" si="57"/>
        <v>525</v>
      </c>
      <c r="AR73" s="440">
        <f t="shared" si="58"/>
        <v>591.66666666666663</v>
      </c>
      <c r="AS73" s="444">
        <f t="shared" si="65"/>
        <v>575</v>
      </c>
      <c r="AT73" s="445">
        <f t="shared" si="66"/>
        <v>608.33333333333337</v>
      </c>
      <c r="AU73" s="445">
        <f t="shared" si="67"/>
        <v>600</v>
      </c>
      <c r="AV73" s="445">
        <f t="shared" si="68"/>
        <v>616.66666666666663</v>
      </c>
      <c r="AW73" s="502">
        <f t="shared" si="69"/>
        <v>591.66666666666663</v>
      </c>
      <c r="AX73" s="444"/>
      <c r="AY73" s="445"/>
      <c r="AZ73" s="445"/>
      <c r="BA73" s="445"/>
      <c r="BB73" s="446"/>
      <c r="BC73" s="563">
        <f t="shared" si="59"/>
        <v>575</v>
      </c>
      <c r="BD73" s="445">
        <f t="shared" si="60"/>
        <v>608.33333333333337</v>
      </c>
      <c r="BE73" s="445">
        <f t="shared" si="61"/>
        <v>600</v>
      </c>
      <c r="BF73" s="445">
        <f t="shared" si="62"/>
        <v>616.66666666666663</v>
      </c>
      <c r="BG73" s="446">
        <f t="shared" si="63"/>
        <v>591.66666666666663</v>
      </c>
      <c r="BH73" s="504">
        <f t="shared" si="64"/>
        <v>598.33333333333326</v>
      </c>
      <c r="BI73" s="62">
        <f t="shared" si="70"/>
        <v>5.9833333333333325</v>
      </c>
      <c r="BJ73" s="623"/>
      <c r="BK73" s="623"/>
      <c r="BL73" s="333">
        <f t="shared" si="71"/>
        <v>5.9833333333333325</v>
      </c>
      <c r="BM73" s="60">
        <v>68</v>
      </c>
    </row>
    <row r="74" spans="1:65" x14ac:dyDescent="0.35">
      <c r="A74" s="275"/>
      <c r="B74" s="97">
        <v>69</v>
      </c>
      <c r="C74" s="100" t="str">
        <f>VLOOKUP(B:B,'Start List Youth'!C:F,2,FALSE)</f>
        <v>APICELLA Aurora</v>
      </c>
      <c r="D74" s="127" t="str">
        <f>VLOOKUP(B:B,'Start List Youth'!C:F,4,FALSE)</f>
        <v>SVB</v>
      </c>
      <c r="E74" s="88">
        <v>475</v>
      </c>
      <c r="F74" s="89">
        <v>500</v>
      </c>
      <c r="G74" s="463">
        <v>450</v>
      </c>
      <c r="H74" s="463">
        <v>500</v>
      </c>
      <c r="I74" s="464">
        <v>500</v>
      </c>
      <c r="J74" s="465">
        <v>525</v>
      </c>
      <c r="K74" s="463">
        <v>525</v>
      </c>
      <c r="L74" s="463">
        <v>425</v>
      </c>
      <c r="M74" s="463">
        <v>525</v>
      </c>
      <c r="N74" s="464">
        <v>550</v>
      </c>
      <c r="O74" s="465">
        <v>500</v>
      </c>
      <c r="P74" s="463">
        <v>500</v>
      </c>
      <c r="Q74" s="463">
        <v>450</v>
      </c>
      <c r="R74" s="463">
        <v>475</v>
      </c>
      <c r="S74" s="464">
        <v>475</v>
      </c>
      <c r="T74" s="557">
        <v>500</v>
      </c>
      <c r="U74" s="463">
        <v>525</v>
      </c>
      <c r="V74" s="463">
        <v>450</v>
      </c>
      <c r="W74" s="463">
        <v>500</v>
      </c>
      <c r="X74" s="558">
        <v>500</v>
      </c>
      <c r="Y74" s="465">
        <v>475</v>
      </c>
      <c r="Z74" s="463">
        <v>475</v>
      </c>
      <c r="AA74" s="463">
        <v>375</v>
      </c>
      <c r="AB74" s="463">
        <v>525</v>
      </c>
      <c r="AC74" s="464">
        <v>550</v>
      </c>
      <c r="AD74" s="438">
        <f t="shared" si="44"/>
        <v>525</v>
      </c>
      <c r="AE74" s="439">
        <f t="shared" si="45"/>
        <v>475</v>
      </c>
      <c r="AF74" s="440">
        <f t="shared" si="46"/>
        <v>491.66666666666669</v>
      </c>
      <c r="AG74" s="438">
        <f t="shared" si="47"/>
        <v>525</v>
      </c>
      <c r="AH74" s="439">
        <f t="shared" si="48"/>
        <v>475</v>
      </c>
      <c r="AI74" s="441">
        <f t="shared" si="49"/>
        <v>508.33333333333331</v>
      </c>
      <c r="AJ74" s="440">
        <f t="shared" si="50"/>
        <v>450</v>
      </c>
      <c r="AK74" s="439">
        <f t="shared" si="51"/>
        <v>375</v>
      </c>
      <c r="AL74" s="441">
        <f t="shared" si="52"/>
        <v>441.66666666666669</v>
      </c>
      <c r="AM74" s="442">
        <f t="shared" si="53"/>
        <v>525</v>
      </c>
      <c r="AN74" s="443">
        <f t="shared" si="54"/>
        <v>475</v>
      </c>
      <c r="AO74" s="441">
        <f t="shared" si="55"/>
        <v>508.33333333333331</v>
      </c>
      <c r="AP74" s="443">
        <f t="shared" si="56"/>
        <v>550</v>
      </c>
      <c r="AQ74" s="443">
        <f t="shared" si="57"/>
        <v>475</v>
      </c>
      <c r="AR74" s="440">
        <f t="shared" si="58"/>
        <v>516.66666666666663</v>
      </c>
      <c r="AS74" s="444">
        <f t="shared" si="65"/>
        <v>491.66666666666669</v>
      </c>
      <c r="AT74" s="445">
        <f t="shared" si="66"/>
        <v>508.33333333333331</v>
      </c>
      <c r="AU74" s="445">
        <f t="shared" si="67"/>
        <v>441.66666666666669</v>
      </c>
      <c r="AV74" s="445">
        <f t="shared" si="68"/>
        <v>508.33333333333331</v>
      </c>
      <c r="AW74" s="502">
        <f t="shared" si="69"/>
        <v>516.66666666666663</v>
      </c>
      <c r="AX74" s="444"/>
      <c r="AY74" s="445"/>
      <c r="AZ74" s="445">
        <v>200</v>
      </c>
      <c r="BA74" s="445"/>
      <c r="BB74" s="446"/>
      <c r="BC74" s="563">
        <f t="shared" si="59"/>
        <v>491.66666666666669</v>
      </c>
      <c r="BD74" s="445">
        <f t="shared" si="60"/>
        <v>508.33333333333331</v>
      </c>
      <c r="BE74" s="445">
        <f t="shared" si="61"/>
        <v>241.66666666666669</v>
      </c>
      <c r="BF74" s="445">
        <f t="shared" si="62"/>
        <v>508.33333333333331</v>
      </c>
      <c r="BG74" s="446">
        <f t="shared" si="63"/>
        <v>516.66666666666663</v>
      </c>
      <c r="BH74" s="504">
        <f t="shared" si="64"/>
        <v>453.33333333333331</v>
      </c>
      <c r="BI74" s="62">
        <f t="shared" si="70"/>
        <v>4.5333333333333332</v>
      </c>
      <c r="BJ74" s="623"/>
      <c r="BK74" s="623"/>
      <c r="BL74" s="333">
        <f t="shared" si="71"/>
        <v>4.5333333333333332</v>
      </c>
      <c r="BM74" s="60">
        <v>69</v>
      </c>
    </row>
    <row r="75" spans="1:65" x14ac:dyDescent="0.35">
      <c r="A75" s="275"/>
      <c r="B75" s="97">
        <v>70</v>
      </c>
      <c r="C75" s="100" t="str">
        <f>VLOOKUP(B:B,'Start List Youth'!C:F,2,FALSE)</f>
        <v>VANNOTTI Clara</v>
      </c>
      <c r="D75" s="127" t="str">
        <f>VLOOKUP(B:B,'Start List Youth'!C:F,4,FALSE)</f>
        <v>LNZ</v>
      </c>
      <c r="E75" s="88">
        <v>525</v>
      </c>
      <c r="F75" s="89">
        <v>475</v>
      </c>
      <c r="G75" s="463">
        <v>475</v>
      </c>
      <c r="H75" s="463">
        <v>550</v>
      </c>
      <c r="I75" s="464">
        <v>600</v>
      </c>
      <c r="J75" s="465">
        <v>550</v>
      </c>
      <c r="K75" s="463">
        <v>550</v>
      </c>
      <c r="L75" s="463">
        <v>425</v>
      </c>
      <c r="M75" s="463">
        <v>500</v>
      </c>
      <c r="N75" s="464">
        <v>525</v>
      </c>
      <c r="O75" s="465">
        <v>550</v>
      </c>
      <c r="P75" s="463">
        <v>600</v>
      </c>
      <c r="Q75" s="463">
        <v>575</v>
      </c>
      <c r="R75" s="463">
        <v>575</v>
      </c>
      <c r="S75" s="464">
        <v>575</v>
      </c>
      <c r="T75" s="557">
        <v>525</v>
      </c>
      <c r="U75" s="463">
        <v>525</v>
      </c>
      <c r="V75" s="463">
        <v>500</v>
      </c>
      <c r="W75" s="463">
        <v>550</v>
      </c>
      <c r="X75" s="558">
        <v>550</v>
      </c>
      <c r="Y75" s="465">
        <v>550</v>
      </c>
      <c r="Z75" s="463">
        <v>500</v>
      </c>
      <c r="AA75" s="463">
        <v>450</v>
      </c>
      <c r="AB75" s="463">
        <v>575</v>
      </c>
      <c r="AC75" s="464">
        <v>575</v>
      </c>
      <c r="AD75" s="438">
        <f t="shared" si="44"/>
        <v>550</v>
      </c>
      <c r="AE75" s="439">
        <f t="shared" si="45"/>
        <v>525</v>
      </c>
      <c r="AF75" s="440">
        <f t="shared" si="46"/>
        <v>541.66666666666663</v>
      </c>
      <c r="AG75" s="438">
        <f t="shared" si="47"/>
        <v>600</v>
      </c>
      <c r="AH75" s="439">
        <f t="shared" si="48"/>
        <v>475</v>
      </c>
      <c r="AI75" s="441">
        <f t="shared" si="49"/>
        <v>525</v>
      </c>
      <c r="AJ75" s="440">
        <f t="shared" si="50"/>
        <v>575</v>
      </c>
      <c r="AK75" s="439">
        <f t="shared" si="51"/>
        <v>425</v>
      </c>
      <c r="AL75" s="441">
        <f t="shared" si="52"/>
        <v>475</v>
      </c>
      <c r="AM75" s="442">
        <f t="shared" si="53"/>
        <v>575</v>
      </c>
      <c r="AN75" s="443">
        <f t="shared" si="54"/>
        <v>500</v>
      </c>
      <c r="AO75" s="441">
        <f t="shared" si="55"/>
        <v>558.33333333333337</v>
      </c>
      <c r="AP75" s="443">
        <f t="shared" si="56"/>
        <v>600</v>
      </c>
      <c r="AQ75" s="443">
        <f t="shared" si="57"/>
        <v>525</v>
      </c>
      <c r="AR75" s="440">
        <f t="shared" si="58"/>
        <v>566.66666666666663</v>
      </c>
      <c r="AS75" s="444">
        <f t="shared" si="65"/>
        <v>541.66666666666663</v>
      </c>
      <c r="AT75" s="445">
        <f t="shared" si="66"/>
        <v>525</v>
      </c>
      <c r="AU75" s="445">
        <f t="shared" si="67"/>
        <v>475</v>
      </c>
      <c r="AV75" s="445">
        <f t="shared" si="68"/>
        <v>558.33333333333337</v>
      </c>
      <c r="AW75" s="502">
        <f t="shared" si="69"/>
        <v>566.66666666666663</v>
      </c>
      <c r="AX75" s="444"/>
      <c r="AY75" s="445"/>
      <c r="AZ75" s="445">
        <v>200</v>
      </c>
      <c r="BA75" s="445"/>
      <c r="BB75" s="446"/>
      <c r="BC75" s="563">
        <f t="shared" si="59"/>
        <v>541.66666666666663</v>
      </c>
      <c r="BD75" s="445">
        <f t="shared" si="60"/>
        <v>525</v>
      </c>
      <c r="BE75" s="445">
        <f t="shared" si="61"/>
        <v>275</v>
      </c>
      <c r="BF75" s="445">
        <f t="shared" si="62"/>
        <v>558.33333333333337</v>
      </c>
      <c r="BG75" s="446">
        <f t="shared" si="63"/>
        <v>566.66666666666663</v>
      </c>
      <c r="BH75" s="504">
        <f t="shared" si="64"/>
        <v>493.33333333333331</v>
      </c>
      <c r="BI75" s="62">
        <f t="shared" si="70"/>
        <v>4.9333333333333336</v>
      </c>
      <c r="BJ75" s="623">
        <v>0.5</v>
      </c>
      <c r="BK75" s="623"/>
      <c r="BL75" s="333">
        <f t="shared" si="71"/>
        <v>4.4333333333333336</v>
      </c>
      <c r="BM75" s="60">
        <v>70</v>
      </c>
    </row>
    <row r="76" spans="1:65" hidden="1" x14ac:dyDescent="0.35">
      <c r="A76" s="275"/>
      <c r="B76" s="97">
        <v>71</v>
      </c>
      <c r="C76" s="100">
        <f>VLOOKUP(B:B,'Start List Youth'!C:F,2,FALSE)</f>
        <v>0</v>
      </c>
      <c r="D76" s="127">
        <f>VLOOKUP(B:B,'Start List Youth'!C:F,4,FALSE)</f>
        <v>0</v>
      </c>
      <c r="E76" s="88"/>
      <c r="F76" s="89"/>
      <c r="G76" s="463"/>
      <c r="H76" s="463"/>
      <c r="I76" s="464"/>
      <c r="J76" s="465"/>
      <c r="K76" s="463"/>
      <c r="L76" s="463"/>
      <c r="M76" s="463"/>
      <c r="N76" s="464"/>
      <c r="O76" s="465"/>
      <c r="P76" s="463"/>
      <c r="Q76" s="463"/>
      <c r="R76" s="463"/>
      <c r="S76" s="464"/>
      <c r="T76" s="557">
        <f t="shared" ref="T76:T135" si="72">(E76+J76+O76)/3</f>
        <v>0</v>
      </c>
      <c r="U76" s="463">
        <f t="shared" ref="U76:U135" si="73">(F76+K76+P76)/3</f>
        <v>0</v>
      </c>
      <c r="V76" s="463">
        <f t="shared" ref="V76:V135" si="74">(G76+L76+Q76)/3</f>
        <v>0</v>
      </c>
      <c r="W76" s="463">
        <f t="shared" ref="W76:W135" si="75">(H76+M76+R76)/3</f>
        <v>0</v>
      </c>
      <c r="X76" s="558">
        <f t="shared" ref="X76:X135" si="76">(I76+N76+S76)/3</f>
        <v>0</v>
      </c>
      <c r="Y76" s="465">
        <f t="shared" ref="Y76:Y135" si="77">(E76+J76+O76+T76)/4</f>
        <v>0</v>
      </c>
      <c r="Z76" s="463">
        <f t="shared" ref="Z76:Z135" si="78">(F76+K76+P76+U76)/4</f>
        <v>0</v>
      </c>
      <c r="AA76" s="463">
        <f t="shared" ref="AA76:AA135" si="79">(G76+L76+Q76+V76)/4</f>
        <v>0</v>
      </c>
      <c r="AB76" s="463">
        <f t="shared" ref="AB76:AB135" si="80">(H76+M76+R76+W76)/4</f>
        <v>0</v>
      </c>
      <c r="AC76" s="464">
        <f t="shared" ref="AC76:AC135" si="81">(I76+N76+S76+X76)/4</f>
        <v>0</v>
      </c>
      <c r="AD76" s="438">
        <f t="shared" si="44"/>
        <v>0</v>
      </c>
      <c r="AE76" s="439">
        <f t="shared" si="45"/>
        <v>0</v>
      </c>
      <c r="AF76" s="440">
        <f t="shared" si="46"/>
        <v>0</v>
      </c>
      <c r="AG76" s="438">
        <f t="shared" si="47"/>
        <v>0</v>
      </c>
      <c r="AH76" s="439">
        <f t="shared" si="48"/>
        <v>0</v>
      </c>
      <c r="AI76" s="441">
        <f t="shared" si="49"/>
        <v>0</v>
      </c>
      <c r="AJ76" s="440">
        <f t="shared" si="50"/>
        <v>0</v>
      </c>
      <c r="AK76" s="439">
        <f t="shared" si="51"/>
        <v>0</v>
      </c>
      <c r="AL76" s="441">
        <f t="shared" si="52"/>
        <v>0</v>
      </c>
      <c r="AM76" s="442">
        <f t="shared" si="53"/>
        <v>0</v>
      </c>
      <c r="AN76" s="443">
        <f t="shared" si="54"/>
        <v>0</v>
      </c>
      <c r="AO76" s="441">
        <f t="shared" si="55"/>
        <v>0</v>
      </c>
      <c r="AP76" s="443">
        <f t="shared" si="56"/>
        <v>0</v>
      </c>
      <c r="AQ76" s="443">
        <f t="shared" si="57"/>
        <v>0</v>
      </c>
      <c r="AR76" s="440">
        <f t="shared" si="58"/>
        <v>0</v>
      </c>
      <c r="AS76" s="444">
        <f t="shared" si="65"/>
        <v>0</v>
      </c>
      <c r="AT76" s="445">
        <f t="shared" si="66"/>
        <v>0</v>
      </c>
      <c r="AU76" s="445">
        <f t="shared" si="67"/>
        <v>0</v>
      </c>
      <c r="AV76" s="445">
        <f t="shared" si="68"/>
        <v>0</v>
      </c>
      <c r="AW76" s="502">
        <f t="shared" si="69"/>
        <v>0</v>
      </c>
      <c r="AX76" s="444"/>
      <c r="AY76" s="445"/>
      <c r="AZ76" s="445"/>
      <c r="BA76" s="445"/>
      <c r="BB76" s="446"/>
      <c r="BC76" s="563">
        <f t="shared" si="59"/>
        <v>0</v>
      </c>
      <c r="BD76" s="445">
        <f t="shared" si="60"/>
        <v>0</v>
      </c>
      <c r="BE76" s="445">
        <f t="shared" si="61"/>
        <v>0</v>
      </c>
      <c r="BF76" s="445">
        <f t="shared" si="62"/>
        <v>0</v>
      </c>
      <c r="BG76" s="446">
        <f t="shared" si="63"/>
        <v>0</v>
      </c>
      <c r="BH76" s="504">
        <f t="shared" si="64"/>
        <v>0</v>
      </c>
      <c r="BI76" s="62">
        <f t="shared" si="70"/>
        <v>0</v>
      </c>
      <c r="BJ76" s="623"/>
      <c r="BK76" s="623"/>
      <c r="BL76" s="333">
        <f t="shared" si="71"/>
        <v>0</v>
      </c>
      <c r="BM76" s="60">
        <v>71</v>
      </c>
    </row>
    <row r="77" spans="1:65" hidden="1" x14ac:dyDescent="0.35">
      <c r="A77" s="275"/>
      <c r="B77" s="97">
        <v>72</v>
      </c>
      <c r="C77" s="100">
        <f>VLOOKUP(B:B,'Start List Youth'!C:F,2,FALSE)</f>
        <v>0</v>
      </c>
      <c r="D77" s="127">
        <f>VLOOKUP(B:B,'Start List Youth'!C:F,4,FALSE)</f>
        <v>0</v>
      </c>
      <c r="E77" s="88"/>
      <c r="F77" s="89"/>
      <c r="G77" s="463"/>
      <c r="H77" s="463"/>
      <c r="I77" s="464"/>
      <c r="J77" s="465"/>
      <c r="K77" s="463"/>
      <c r="L77" s="463"/>
      <c r="M77" s="463"/>
      <c r="N77" s="464"/>
      <c r="O77" s="465"/>
      <c r="P77" s="463"/>
      <c r="Q77" s="463"/>
      <c r="R77" s="463"/>
      <c r="S77" s="464"/>
      <c r="T77" s="557">
        <f t="shared" si="72"/>
        <v>0</v>
      </c>
      <c r="U77" s="463">
        <f t="shared" si="73"/>
        <v>0</v>
      </c>
      <c r="V77" s="463">
        <f t="shared" si="74"/>
        <v>0</v>
      </c>
      <c r="W77" s="463">
        <f t="shared" si="75"/>
        <v>0</v>
      </c>
      <c r="X77" s="558">
        <f t="shared" si="76"/>
        <v>0</v>
      </c>
      <c r="Y77" s="465">
        <f t="shared" si="77"/>
        <v>0</v>
      </c>
      <c r="Z77" s="463">
        <f t="shared" si="78"/>
        <v>0</v>
      </c>
      <c r="AA77" s="463">
        <f t="shared" si="79"/>
        <v>0</v>
      </c>
      <c r="AB77" s="463">
        <f t="shared" si="80"/>
        <v>0</v>
      </c>
      <c r="AC77" s="464">
        <f t="shared" si="81"/>
        <v>0</v>
      </c>
      <c r="AD77" s="438">
        <f t="shared" si="44"/>
        <v>0</v>
      </c>
      <c r="AE77" s="439">
        <f t="shared" si="45"/>
        <v>0</v>
      </c>
      <c r="AF77" s="440">
        <f t="shared" si="46"/>
        <v>0</v>
      </c>
      <c r="AG77" s="438">
        <f t="shared" si="47"/>
        <v>0</v>
      </c>
      <c r="AH77" s="439">
        <f t="shared" si="48"/>
        <v>0</v>
      </c>
      <c r="AI77" s="441">
        <f t="shared" si="49"/>
        <v>0</v>
      </c>
      <c r="AJ77" s="440">
        <f t="shared" si="50"/>
        <v>0</v>
      </c>
      <c r="AK77" s="439">
        <f t="shared" si="51"/>
        <v>0</v>
      </c>
      <c r="AL77" s="441">
        <f t="shared" si="52"/>
        <v>0</v>
      </c>
      <c r="AM77" s="442">
        <f t="shared" si="53"/>
        <v>0</v>
      </c>
      <c r="AN77" s="443">
        <f t="shared" si="54"/>
        <v>0</v>
      </c>
      <c r="AO77" s="441">
        <f t="shared" si="55"/>
        <v>0</v>
      </c>
      <c r="AP77" s="443">
        <f t="shared" si="56"/>
        <v>0</v>
      </c>
      <c r="AQ77" s="443">
        <f t="shared" si="57"/>
        <v>0</v>
      </c>
      <c r="AR77" s="440">
        <f t="shared" si="58"/>
        <v>0</v>
      </c>
      <c r="AS77" s="444">
        <f t="shared" si="65"/>
        <v>0</v>
      </c>
      <c r="AT77" s="445">
        <f t="shared" si="66"/>
        <v>0</v>
      </c>
      <c r="AU77" s="445">
        <f t="shared" si="67"/>
        <v>0</v>
      </c>
      <c r="AV77" s="445">
        <f t="shared" si="68"/>
        <v>0</v>
      </c>
      <c r="AW77" s="502">
        <f t="shared" si="69"/>
        <v>0</v>
      </c>
      <c r="AX77" s="444"/>
      <c r="AY77" s="445"/>
      <c r="AZ77" s="445"/>
      <c r="BA77" s="445"/>
      <c r="BB77" s="446"/>
      <c r="BC77" s="563">
        <f t="shared" si="59"/>
        <v>0</v>
      </c>
      <c r="BD77" s="445">
        <f t="shared" si="60"/>
        <v>0</v>
      </c>
      <c r="BE77" s="445">
        <f t="shared" si="61"/>
        <v>0</v>
      </c>
      <c r="BF77" s="445">
        <f t="shared" si="62"/>
        <v>0</v>
      </c>
      <c r="BG77" s="446">
        <f t="shared" si="63"/>
        <v>0</v>
      </c>
      <c r="BH77" s="504">
        <f t="shared" si="64"/>
        <v>0</v>
      </c>
      <c r="BI77" s="62">
        <f t="shared" si="70"/>
        <v>0</v>
      </c>
      <c r="BJ77" s="623"/>
      <c r="BK77" s="623"/>
      <c r="BL77" s="333">
        <f t="shared" si="71"/>
        <v>0</v>
      </c>
      <c r="BM77" s="60">
        <v>72</v>
      </c>
    </row>
    <row r="78" spans="1:65" hidden="1" x14ac:dyDescent="0.35">
      <c r="A78" s="275"/>
      <c r="B78" s="97">
        <v>73</v>
      </c>
      <c r="C78" s="100">
        <f>VLOOKUP(B:B,'Start List Youth'!C:F,2,FALSE)</f>
        <v>0</v>
      </c>
      <c r="D78" s="127">
        <f>VLOOKUP(B:B,'Start List Youth'!C:F,4,FALSE)</f>
        <v>0</v>
      </c>
      <c r="E78" s="88"/>
      <c r="F78" s="89"/>
      <c r="G78" s="463"/>
      <c r="H78" s="463"/>
      <c r="I78" s="464"/>
      <c r="J78" s="465"/>
      <c r="K78" s="463"/>
      <c r="L78" s="463"/>
      <c r="M78" s="463"/>
      <c r="N78" s="464"/>
      <c r="O78" s="465"/>
      <c r="P78" s="463"/>
      <c r="Q78" s="463"/>
      <c r="R78" s="463"/>
      <c r="S78" s="464"/>
      <c r="T78" s="557">
        <f t="shared" si="72"/>
        <v>0</v>
      </c>
      <c r="U78" s="463">
        <f t="shared" si="73"/>
        <v>0</v>
      </c>
      <c r="V78" s="463">
        <f t="shared" si="74"/>
        <v>0</v>
      </c>
      <c r="W78" s="463">
        <f t="shared" si="75"/>
        <v>0</v>
      </c>
      <c r="X78" s="558">
        <f t="shared" si="76"/>
        <v>0</v>
      </c>
      <c r="Y78" s="465">
        <f t="shared" si="77"/>
        <v>0</v>
      </c>
      <c r="Z78" s="463">
        <f t="shared" si="78"/>
        <v>0</v>
      </c>
      <c r="AA78" s="463">
        <f t="shared" si="79"/>
        <v>0</v>
      </c>
      <c r="AB78" s="463">
        <f t="shared" si="80"/>
        <v>0</v>
      </c>
      <c r="AC78" s="464">
        <f t="shared" si="81"/>
        <v>0</v>
      </c>
      <c r="AD78" s="438">
        <f t="shared" si="44"/>
        <v>0</v>
      </c>
      <c r="AE78" s="439">
        <f t="shared" si="45"/>
        <v>0</v>
      </c>
      <c r="AF78" s="440">
        <f t="shared" si="46"/>
        <v>0</v>
      </c>
      <c r="AG78" s="438">
        <f t="shared" si="47"/>
        <v>0</v>
      </c>
      <c r="AH78" s="439">
        <f t="shared" si="48"/>
        <v>0</v>
      </c>
      <c r="AI78" s="441">
        <f t="shared" si="49"/>
        <v>0</v>
      </c>
      <c r="AJ78" s="440">
        <f t="shared" si="50"/>
        <v>0</v>
      </c>
      <c r="AK78" s="439">
        <f t="shared" si="51"/>
        <v>0</v>
      </c>
      <c r="AL78" s="441">
        <f t="shared" si="52"/>
        <v>0</v>
      </c>
      <c r="AM78" s="442">
        <f t="shared" si="53"/>
        <v>0</v>
      </c>
      <c r="AN78" s="443">
        <f t="shared" si="54"/>
        <v>0</v>
      </c>
      <c r="AO78" s="441">
        <f t="shared" si="55"/>
        <v>0</v>
      </c>
      <c r="AP78" s="443">
        <f t="shared" si="56"/>
        <v>0</v>
      </c>
      <c r="AQ78" s="443">
        <f t="shared" si="57"/>
        <v>0</v>
      </c>
      <c r="AR78" s="440">
        <f t="shared" si="58"/>
        <v>0</v>
      </c>
      <c r="AS78" s="444">
        <f t="shared" si="65"/>
        <v>0</v>
      </c>
      <c r="AT78" s="445">
        <f t="shared" si="66"/>
        <v>0</v>
      </c>
      <c r="AU78" s="445">
        <f t="shared" si="67"/>
        <v>0</v>
      </c>
      <c r="AV78" s="445">
        <f t="shared" si="68"/>
        <v>0</v>
      </c>
      <c r="AW78" s="502">
        <f t="shared" si="69"/>
        <v>0</v>
      </c>
      <c r="AX78" s="444"/>
      <c r="AY78" s="445"/>
      <c r="AZ78" s="445"/>
      <c r="BA78" s="445"/>
      <c r="BB78" s="446"/>
      <c r="BC78" s="563">
        <f t="shared" si="59"/>
        <v>0</v>
      </c>
      <c r="BD78" s="445">
        <f t="shared" si="60"/>
        <v>0</v>
      </c>
      <c r="BE78" s="445">
        <f t="shared" si="61"/>
        <v>0</v>
      </c>
      <c r="BF78" s="445">
        <f t="shared" si="62"/>
        <v>0</v>
      </c>
      <c r="BG78" s="446">
        <f t="shared" si="63"/>
        <v>0</v>
      </c>
      <c r="BH78" s="504">
        <f t="shared" si="64"/>
        <v>0</v>
      </c>
      <c r="BI78" s="62">
        <f t="shared" si="70"/>
        <v>0</v>
      </c>
      <c r="BJ78" s="623"/>
      <c r="BK78" s="623"/>
      <c r="BL78" s="333">
        <f t="shared" si="71"/>
        <v>0</v>
      </c>
      <c r="BM78" s="60">
        <v>73</v>
      </c>
    </row>
    <row r="79" spans="1:65" hidden="1" x14ac:dyDescent="0.35">
      <c r="A79" s="275"/>
      <c r="B79" s="97">
        <v>74</v>
      </c>
      <c r="C79" s="100">
        <f>VLOOKUP(B:B,'Start List Youth'!C:F,2,FALSE)</f>
        <v>0</v>
      </c>
      <c r="D79" s="127">
        <f>VLOOKUP(B:B,'Start List Youth'!C:F,4,FALSE)</f>
        <v>0</v>
      </c>
      <c r="E79" s="88"/>
      <c r="F79" s="89"/>
      <c r="G79" s="463"/>
      <c r="H79" s="463"/>
      <c r="I79" s="464"/>
      <c r="J79" s="465"/>
      <c r="K79" s="463"/>
      <c r="L79" s="463"/>
      <c r="M79" s="463"/>
      <c r="N79" s="464"/>
      <c r="O79" s="465"/>
      <c r="P79" s="463"/>
      <c r="Q79" s="463"/>
      <c r="R79" s="463"/>
      <c r="S79" s="464"/>
      <c r="T79" s="557">
        <f t="shared" si="72"/>
        <v>0</v>
      </c>
      <c r="U79" s="463">
        <f t="shared" si="73"/>
        <v>0</v>
      </c>
      <c r="V79" s="463">
        <f t="shared" si="74"/>
        <v>0</v>
      </c>
      <c r="W79" s="463">
        <f t="shared" si="75"/>
        <v>0</v>
      </c>
      <c r="X79" s="558">
        <f t="shared" si="76"/>
        <v>0</v>
      </c>
      <c r="Y79" s="465">
        <f t="shared" si="77"/>
        <v>0</v>
      </c>
      <c r="Z79" s="463">
        <f t="shared" si="78"/>
        <v>0</v>
      </c>
      <c r="AA79" s="463">
        <f t="shared" si="79"/>
        <v>0</v>
      </c>
      <c r="AB79" s="463">
        <f t="shared" si="80"/>
        <v>0</v>
      </c>
      <c r="AC79" s="464">
        <f t="shared" si="81"/>
        <v>0</v>
      </c>
      <c r="AD79" s="438">
        <f t="shared" si="44"/>
        <v>0</v>
      </c>
      <c r="AE79" s="439">
        <f t="shared" si="45"/>
        <v>0</v>
      </c>
      <c r="AF79" s="440">
        <f t="shared" si="46"/>
        <v>0</v>
      </c>
      <c r="AG79" s="438">
        <f t="shared" si="47"/>
        <v>0</v>
      </c>
      <c r="AH79" s="439">
        <f t="shared" si="48"/>
        <v>0</v>
      </c>
      <c r="AI79" s="441">
        <f t="shared" si="49"/>
        <v>0</v>
      </c>
      <c r="AJ79" s="440">
        <f t="shared" si="50"/>
        <v>0</v>
      </c>
      <c r="AK79" s="439">
        <f t="shared" si="51"/>
        <v>0</v>
      </c>
      <c r="AL79" s="441">
        <f t="shared" si="52"/>
        <v>0</v>
      </c>
      <c r="AM79" s="442">
        <f t="shared" si="53"/>
        <v>0</v>
      </c>
      <c r="AN79" s="443">
        <f t="shared" si="54"/>
        <v>0</v>
      </c>
      <c r="AO79" s="441">
        <f t="shared" si="55"/>
        <v>0</v>
      </c>
      <c r="AP79" s="443">
        <f t="shared" si="56"/>
        <v>0</v>
      </c>
      <c r="AQ79" s="443">
        <f t="shared" si="57"/>
        <v>0</v>
      </c>
      <c r="AR79" s="440">
        <f t="shared" si="58"/>
        <v>0</v>
      </c>
      <c r="AS79" s="444">
        <f t="shared" si="65"/>
        <v>0</v>
      </c>
      <c r="AT79" s="445">
        <f t="shared" si="66"/>
        <v>0</v>
      </c>
      <c r="AU79" s="445">
        <f t="shared" si="67"/>
        <v>0</v>
      </c>
      <c r="AV79" s="445">
        <f t="shared" si="68"/>
        <v>0</v>
      </c>
      <c r="AW79" s="502">
        <f t="shared" si="69"/>
        <v>0</v>
      </c>
      <c r="AX79" s="444"/>
      <c r="AY79" s="445"/>
      <c r="AZ79" s="445"/>
      <c r="BA79" s="445"/>
      <c r="BB79" s="446"/>
      <c r="BC79" s="563">
        <f t="shared" si="59"/>
        <v>0</v>
      </c>
      <c r="BD79" s="445">
        <f t="shared" si="60"/>
        <v>0</v>
      </c>
      <c r="BE79" s="445">
        <f t="shared" si="61"/>
        <v>0</v>
      </c>
      <c r="BF79" s="445">
        <f t="shared" si="62"/>
        <v>0</v>
      </c>
      <c r="BG79" s="446">
        <f t="shared" si="63"/>
        <v>0</v>
      </c>
      <c r="BH79" s="504">
        <f t="shared" si="64"/>
        <v>0</v>
      </c>
      <c r="BI79" s="62">
        <f t="shared" si="70"/>
        <v>0</v>
      </c>
      <c r="BJ79" s="623"/>
      <c r="BK79" s="623"/>
      <c r="BL79" s="333">
        <f t="shared" si="71"/>
        <v>0</v>
      </c>
      <c r="BM79" s="60">
        <v>74</v>
      </c>
    </row>
    <row r="80" spans="1:65" hidden="1" x14ac:dyDescent="0.35">
      <c r="A80" s="275"/>
      <c r="B80" s="97">
        <v>75</v>
      </c>
      <c r="C80" s="100">
        <f>VLOOKUP(B:B,'Start List Youth'!C:F,2,FALSE)</f>
        <v>0</v>
      </c>
      <c r="D80" s="127">
        <f>VLOOKUP(B:B,'Start List Youth'!C:F,4,FALSE)</f>
        <v>0</v>
      </c>
      <c r="E80" s="88"/>
      <c r="F80" s="89"/>
      <c r="G80" s="463"/>
      <c r="H80" s="463"/>
      <c r="I80" s="464"/>
      <c r="J80" s="465"/>
      <c r="K80" s="463"/>
      <c r="L80" s="463"/>
      <c r="M80" s="463"/>
      <c r="N80" s="464"/>
      <c r="O80" s="465"/>
      <c r="P80" s="463"/>
      <c r="Q80" s="463"/>
      <c r="R80" s="463"/>
      <c r="S80" s="464"/>
      <c r="T80" s="557">
        <f t="shared" si="72"/>
        <v>0</v>
      </c>
      <c r="U80" s="463">
        <f t="shared" si="73"/>
        <v>0</v>
      </c>
      <c r="V80" s="463">
        <f t="shared" si="74"/>
        <v>0</v>
      </c>
      <c r="W80" s="463">
        <f t="shared" si="75"/>
        <v>0</v>
      </c>
      <c r="X80" s="558">
        <f t="shared" si="76"/>
        <v>0</v>
      </c>
      <c r="Y80" s="465">
        <f t="shared" si="77"/>
        <v>0</v>
      </c>
      <c r="Z80" s="463">
        <f t="shared" si="78"/>
        <v>0</v>
      </c>
      <c r="AA80" s="463">
        <f t="shared" si="79"/>
        <v>0</v>
      </c>
      <c r="AB80" s="463">
        <f t="shared" si="80"/>
        <v>0</v>
      </c>
      <c r="AC80" s="464">
        <f t="shared" si="81"/>
        <v>0</v>
      </c>
      <c r="AD80" s="438">
        <f t="shared" si="44"/>
        <v>0</v>
      </c>
      <c r="AE80" s="439">
        <f t="shared" si="45"/>
        <v>0</v>
      </c>
      <c r="AF80" s="440">
        <f t="shared" si="46"/>
        <v>0</v>
      </c>
      <c r="AG80" s="438">
        <f t="shared" si="47"/>
        <v>0</v>
      </c>
      <c r="AH80" s="439">
        <f t="shared" si="48"/>
        <v>0</v>
      </c>
      <c r="AI80" s="441">
        <f t="shared" si="49"/>
        <v>0</v>
      </c>
      <c r="AJ80" s="440">
        <f t="shared" si="50"/>
        <v>0</v>
      </c>
      <c r="AK80" s="439">
        <f t="shared" si="51"/>
        <v>0</v>
      </c>
      <c r="AL80" s="441">
        <f t="shared" si="52"/>
        <v>0</v>
      </c>
      <c r="AM80" s="442">
        <f t="shared" si="53"/>
        <v>0</v>
      </c>
      <c r="AN80" s="443">
        <f t="shared" si="54"/>
        <v>0</v>
      </c>
      <c r="AO80" s="441">
        <f t="shared" si="55"/>
        <v>0</v>
      </c>
      <c r="AP80" s="443">
        <f t="shared" si="56"/>
        <v>0</v>
      </c>
      <c r="AQ80" s="443">
        <f t="shared" si="57"/>
        <v>0</v>
      </c>
      <c r="AR80" s="440">
        <f t="shared" si="58"/>
        <v>0</v>
      </c>
      <c r="AS80" s="444">
        <f t="shared" si="65"/>
        <v>0</v>
      </c>
      <c r="AT80" s="445">
        <f t="shared" si="66"/>
        <v>0</v>
      </c>
      <c r="AU80" s="445">
        <f t="shared" si="67"/>
        <v>0</v>
      </c>
      <c r="AV80" s="445">
        <f t="shared" si="68"/>
        <v>0</v>
      </c>
      <c r="AW80" s="502">
        <f t="shared" si="69"/>
        <v>0</v>
      </c>
      <c r="AX80" s="444"/>
      <c r="AY80" s="445"/>
      <c r="AZ80" s="445"/>
      <c r="BA80" s="445"/>
      <c r="BB80" s="446"/>
      <c r="BC80" s="563">
        <f t="shared" si="59"/>
        <v>0</v>
      </c>
      <c r="BD80" s="445">
        <f t="shared" si="60"/>
        <v>0</v>
      </c>
      <c r="BE80" s="445">
        <f t="shared" si="61"/>
        <v>0</v>
      </c>
      <c r="BF80" s="445">
        <f t="shared" si="62"/>
        <v>0</v>
      </c>
      <c r="BG80" s="446">
        <f t="shared" si="63"/>
        <v>0</v>
      </c>
      <c r="BH80" s="504">
        <f t="shared" si="64"/>
        <v>0</v>
      </c>
      <c r="BI80" s="62">
        <f t="shared" si="70"/>
        <v>0</v>
      </c>
      <c r="BJ80" s="623"/>
      <c r="BK80" s="623"/>
      <c r="BL80" s="333">
        <f t="shared" si="71"/>
        <v>0</v>
      </c>
      <c r="BM80" s="60">
        <v>75</v>
      </c>
    </row>
    <row r="81" spans="1:86" hidden="1" x14ac:dyDescent="0.35">
      <c r="A81" s="275"/>
      <c r="B81" s="97">
        <v>76</v>
      </c>
      <c r="C81" s="100">
        <f>VLOOKUP(B:B,'Start List Youth'!C:F,2,FALSE)</f>
        <v>0</v>
      </c>
      <c r="D81" s="127">
        <f>VLOOKUP(B:B,'Start List Youth'!C:F,4,FALSE)</f>
        <v>0</v>
      </c>
      <c r="E81" s="88"/>
      <c r="F81" s="89"/>
      <c r="G81" s="463"/>
      <c r="H81" s="463"/>
      <c r="I81" s="464"/>
      <c r="J81" s="465"/>
      <c r="K81" s="463"/>
      <c r="L81" s="463"/>
      <c r="M81" s="463"/>
      <c r="N81" s="464"/>
      <c r="O81" s="465"/>
      <c r="P81" s="463"/>
      <c r="Q81" s="463"/>
      <c r="R81" s="463"/>
      <c r="S81" s="464"/>
      <c r="T81" s="557">
        <f t="shared" si="72"/>
        <v>0</v>
      </c>
      <c r="U81" s="463">
        <f t="shared" si="73"/>
        <v>0</v>
      </c>
      <c r="V81" s="463">
        <f t="shared" si="74"/>
        <v>0</v>
      </c>
      <c r="W81" s="463">
        <f t="shared" si="75"/>
        <v>0</v>
      </c>
      <c r="X81" s="558">
        <f t="shared" si="76"/>
        <v>0</v>
      </c>
      <c r="Y81" s="465">
        <f t="shared" si="77"/>
        <v>0</v>
      </c>
      <c r="Z81" s="463">
        <f t="shared" si="78"/>
        <v>0</v>
      </c>
      <c r="AA81" s="463">
        <f t="shared" si="79"/>
        <v>0</v>
      </c>
      <c r="AB81" s="463">
        <f t="shared" si="80"/>
        <v>0</v>
      </c>
      <c r="AC81" s="464">
        <f t="shared" si="81"/>
        <v>0</v>
      </c>
      <c r="AD81" s="438">
        <f t="shared" si="44"/>
        <v>0</v>
      </c>
      <c r="AE81" s="439">
        <f t="shared" si="45"/>
        <v>0</v>
      </c>
      <c r="AF81" s="440">
        <f t="shared" si="46"/>
        <v>0</v>
      </c>
      <c r="AG81" s="438">
        <f t="shared" si="47"/>
        <v>0</v>
      </c>
      <c r="AH81" s="439">
        <f t="shared" si="48"/>
        <v>0</v>
      </c>
      <c r="AI81" s="441">
        <f t="shared" si="49"/>
        <v>0</v>
      </c>
      <c r="AJ81" s="440">
        <f t="shared" si="50"/>
        <v>0</v>
      </c>
      <c r="AK81" s="439">
        <f t="shared" si="51"/>
        <v>0</v>
      </c>
      <c r="AL81" s="441">
        <f t="shared" si="52"/>
        <v>0</v>
      </c>
      <c r="AM81" s="442">
        <f t="shared" si="53"/>
        <v>0</v>
      </c>
      <c r="AN81" s="443">
        <f t="shared" si="54"/>
        <v>0</v>
      </c>
      <c r="AO81" s="441">
        <f t="shared" si="55"/>
        <v>0</v>
      </c>
      <c r="AP81" s="443">
        <f t="shared" si="56"/>
        <v>0</v>
      </c>
      <c r="AQ81" s="443">
        <f t="shared" si="57"/>
        <v>0</v>
      </c>
      <c r="AR81" s="440">
        <f t="shared" si="58"/>
        <v>0</v>
      </c>
      <c r="AS81" s="444">
        <f t="shared" si="65"/>
        <v>0</v>
      </c>
      <c r="AT81" s="445">
        <f t="shared" si="66"/>
        <v>0</v>
      </c>
      <c r="AU81" s="445">
        <f t="shared" si="67"/>
        <v>0</v>
      </c>
      <c r="AV81" s="445">
        <f t="shared" si="68"/>
        <v>0</v>
      </c>
      <c r="AW81" s="502">
        <f t="shared" si="69"/>
        <v>0</v>
      </c>
      <c r="AX81" s="444"/>
      <c r="AY81" s="445"/>
      <c r="AZ81" s="445"/>
      <c r="BA81" s="445"/>
      <c r="BB81" s="446"/>
      <c r="BC81" s="563">
        <f t="shared" si="59"/>
        <v>0</v>
      </c>
      <c r="BD81" s="445">
        <f t="shared" si="60"/>
        <v>0</v>
      </c>
      <c r="BE81" s="445">
        <f t="shared" si="61"/>
        <v>0</v>
      </c>
      <c r="BF81" s="445">
        <f t="shared" si="62"/>
        <v>0</v>
      </c>
      <c r="BG81" s="446">
        <f t="shared" si="63"/>
        <v>0</v>
      </c>
      <c r="BH81" s="504">
        <f t="shared" si="64"/>
        <v>0</v>
      </c>
      <c r="BI81" s="62">
        <f t="shared" si="70"/>
        <v>0</v>
      </c>
      <c r="BJ81" s="623"/>
      <c r="BK81" s="623"/>
      <c r="BL81" s="333">
        <f t="shared" si="71"/>
        <v>0</v>
      </c>
      <c r="BM81" s="60">
        <v>76</v>
      </c>
    </row>
    <row r="82" spans="1:86" hidden="1" x14ac:dyDescent="0.35">
      <c r="A82" s="275"/>
      <c r="B82" s="97">
        <v>77</v>
      </c>
      <c r="C82" s="100">
        <f>VLOOKUP(B:B,'Start List Youth'!C:F,2,FALSE)</f>
        <v>0</v>
      </c>
      <c r="D82" s="127">
        <f>VLOOKUP(B:B,'Start List Youth'!C:F,4,FALSE)</f>
        <v>0</v>
      </c>
      <c r="E82" s="88"/>
      <c r="F82" s="89"/>
      <c r="G82" s="463"/>
      <c r="H82" s="463"/>
      <c r="I82" s="464"/>
      <c r="J82" s="465"/>
      <c r="K82" s="463"/>
      <c r="L82" s="463"/>
      <c r="M82" s="463"/>
      <c r="N82" s="464"/>
      <c r="O82" s="465"/>
      <c r="P82" s="463"/>
      <c r="Q82" s="463"/>
      <c r="R82" s="463"/>
      <c r="S82" s="464"/>
      <c r="T82" s="557">
        <f t="shared" si="72"/>
        <v>0</v>
      </c>
      <c r="U82" s="463">
        <f t="shared" si="73"/>
        <v>0</v>
      </c>
      <c r="V82" s="463">
        <f t="shared" si="74"/>
        <v>0</v>
      </c>
      <c r="W82" s="463">
        <f t="shared" si="75"/>
        <v>0</v>
      </c>
      <c r="X82" s="558">
        <f t="shared" si="76"/>
        <v>0</v>
      </c>
      <c r="Y82" s="465">
        <f t="shared" si="77"/>
        <v>0</v>
      </c>
      <c r="Z82" s="463">
        <f t="shared" si="78"/>
        <v>0</v>
      </c>
      <c r="AA82" s="463">
        <f t="shared" si="79"/>
        <v>0</v>
      </c>
      <c r="AB82" s="463">
        <f t="shared" si="80"/>
        <v>0</v>
      </c>
      <c r="AC82" s="464">
        <f t="shared" si="81"/>
        <v>0</v>
      </c>
      <c r="AD82" s="438">
        <f t="shared" si="44"/>
        <v>0</v>
      </c>
      <c r="AE82" s="439">
        <f t="shared" si="45"/>
        <v>0</v>
      </c>
      <c r="AF82" s="440">
        <f t="shared" si="46"/>
        <v>0</v>
      </c>
      <c r="AG82" s="438">
        <f t="shared" si="47"/>
        <v>0</v>
      </c>
      <c r="AH82" s="439">
        <f t="shared" si="48"/>
        <v>0</v>
      </c>
      <c r="AI82" s="441">
        <f t="shared" si="49"/>
        <v>0</v>
      </c>
      <c r="AJ82" s="440">
        <f t="shared" si="50"/>
        <v>0</v>
      </c>
      <c r="AK82" s="439">
        <f t="shared" si="51"/>
        <v>0</v>
      </c>
      <c r="AL82" s="441">
        <f t="shared" si="52"/>
        <v>0</v>
      </c>
      <c r="AM82" s="442">
        <f t="shared" si="53"/>
        <v>0</v>
      </c>
      <c r="AN82" s="443">
        <f t="shared" si="54"/>
        <v>0</v>
      </c>
      <c r="AO82" s="441">
        <f t="shared" si="55"/>
        <v>0</v>
      </c>
      <c r="AP82" s="443">
        <f t="shared" si="56"/>
        <v>0</v>
      </c>
      <c r="AQ82" s="443">
        <f t="shared" si="57"/>
        <v>0</v>
      </c>
      <c r="AR82" s="440">
        <f t="shared" si="58"/>
        <v>0</v>
      </c>
      <c r="AS82" s="444">
        <f t="shared" si="65"/>
        <v>0</v>
      </c>
      <c r="AT82" s="445">
        <f t="shared" si="66"/>
        <v>0</v>
      </c>
      <c r="AU82" s="445">
        <f t="shared" si="67"/>
        <v>0</v>
      </c>
      <c r="AV82" s="445">
        <f t="shared" si="68"/>
        <v>0</v>
      </c>
      <c r="AW82" s="502">
        <f t="shared" si="69"/>
        <v>0</v>
      </c>
      <c r="AX82" s="444"/>
      <c r="AY82" s="445"/>
      <c r="AZ82" s="445"/>
      <c r="BA82" s="445"/>
      <c r="BB82" s="446"/>
      <c r="BC82" s="563">
        <f t="shared" si="59"/>
        <v>0</v>
      </c>
      <c r="BD82" s="445">
        <f t="shared" si="60"/>
        <v>0</v>
      </c>
      <c r="BE82" s="445">
        <f t="shared" si="61"/>
        <v>0</v>
      </c>
      <c r="BF82" s="445">
        <f t="shared" si="62"/>
        <v>0</v>
      </c>
      <c r="BG82" s="446">
        <f t="shared" si="63"/>
        <v>0</v>
      </c>
      <c r="BH82" s="504">
        <f t="shared" si="64"/>
        <v>0</v>
      </c>
      <c r="BI82" s="62">
        <f t="shared" si="70"/>
        <v>0</v>
      </c>
      <c r="BJ82" s="623"/>
      <c r="BK82" s="623"/>
      <c r="BL82" s="333">
        <f t="shared" si="71"/>
        <v>0</v>
      </c>
      <c r="BM82" s="60">
        <v>77</v>
      </c>
    </row>
    <row r="83" spans="1:86" hidden="1" x14ac:dyDescent="0.35">
      <c r="A83" s="275"/>
      <c r="B83" s="97">
        <v>78</v>
      </c>
      <c r="C83" s="100">
        <f>VLOOKUP(B:B,'Start List Youth'!C:F,2,FALSE)</f>
        <v>0</v>
      </c>
      <c r="D83" s="127">
        <f>VLOOKUP(B:B,'Start List Youth'!C:F,4,FALSE)</f>
        <v>0</v>
      </c>
      <c r="E83" s="88"/>
      <c r="F83" s="89"/>
      <c r="G83" s="463"/>
      <c r="H83" s="463"/>
      <c r="I83" s="464"/>
      <c r="J83" s="465"/>
      <c r="K83" s="463"/>
      <c r="L83" s="463"/>
      <c r="M83" s="463"/>
      <c r="N83" s="464"/>
      <c r="O83" s="465"/>
      <c r="P83" s="463"/>
      <c r="Q83" s="463"/>
      <c r="R83" s="463"/>
      <c r="S83" s="464"/>
      <c r="T83" s="557">
        <f t="shared" si="72"/>
        <v>0</v>
      </c>
      <c r="U83" s="463">
        <f t="shared" si="73"/>
        <v>0</v>
      </c>
      <c r="V83" s="463">
        <f t="shared" si="74"/>
        <v>0</v>
      </c>
      <c r="W83" s="463">
        <f t="shared" si="75"/>
        <v>0</v>
      </c>
      <c r="X83" s="558">
        <f t="shared" si="76"/>
        <v>0</v>
      </c>
      <c r="Y83" s="465">
        <f t="shared" si="77"/>
        <v>0</v>
      </c>
      <c r="Z83" s="463">
        <f t="shared" si="78"/>
        <v>0</v>
      </c>
      <c r="AA83" s="463">
        <f t="shared" si="79"/>
        <v>0</v>
      </c>
      <c r="AB83" s="463">
        <f t="shared" si="80"/>
        <v>0</v>
      </c>
      <c r="AC83" s="464">
        <f t="shared" si="81"/>
        <v>0</v>
      </c>
      <c r="AD83" s="438">
        <f t="shared" si="44"/>
        <v>0</v>
      </c>
      <c r="AE83" s="439">
        <f t="shared" si="45"/>
        <v>0</v>
      </c>
      <c r="AF83" s="440">
        <f t="shared" si="46"/>
        <v>0</v>
      </c>
      <c r="AG83" s="438">
        <f t="shared" si="47"/>
        <v>0</v>
      </c>
      <c r="AH83" s="439">
        <f t="shared" si="48"/>
        <v>0</v>
      </c>
      <c r="AI83" s="441">
        <f t="shared" si="49"/>
        <v>0</v>
      </c>
      <c r="AJ83" s="440">
        <f t="shared" si="50"/>
        <v>0</v>
      </c>
      <c r="AK83" s="439">
        <f t="shared" si="51"/>
        <v>0</v>
      </c>
      <c r="AL83" s="441">
        <f t="shared" si="52"/>
        <v>0</v>
      </c>
      <c r="AM83" s="442">
        <f t="shared" si="53"/>
        <v>0</v>
      </c>
      <c r="AN83" s="443">
        <f t="shared" si="54"/>
        <v>0</v>
      </c>
      <c r="AO83" s="441">
        <f t="shared" si="55"/>
        <v>0</v>
      </c>
      <c r="AP83" s="443">
        <f t="shared" si="56"/>
        <v>0</v>
      </c>
      <c r="AQ83" s="443">
        <f t="shared" si="57"/>
        <v>0</v>
      </c>
      <c r="AR83" s="440">
        <f t="shared" si="58"/>
        <v>0</v>
      </c>
      <c r="AS83" s="444">
        <f t="shared" si="65"/>
        <v>0</v>
      </c>
      <c r="AT83" s="445">
        <f t="shared" si="66"/>
        <v>0</v>
      </c>
      <c r="AU83" s="445">
        <f t="shared" si="67"/>
        <v>0</v>
      </c>
      <c r="AV83" s="445">
        <f t="shared" si="68"/>
        <v>0</v>
      </c>
      <c r="AW83" s="502">
        <f t="shared" si="69"/>
        <v>0</v>
      </c>
      <c r="AX83" s="444"/>
      <c r="AY83" s="445"/>
      <c r="AZ83" s="445"/>
      <c r="BA83" s="445"/>
      <c r="BB83" s="446"/>
      <c r="BC83" s="563">
        <f t="shared" si="59"/>
        <v>0</v>
      </c>
      <c r="BD83" s="445">
        <f t="shared" si="60"/>
        <v>0</v>
      </c>
      <c r="BE83" s="445">
        <f t="shared" si="61"/>
        <v>0</v>
      </c>
      <c r="BF83" s="445">
        <f t="shared" si="62"/>
        <v>0</v>
      </c>
      <c r="BG83" s="446">
        <f t="shared" si="63"/>
        <v>0</v>
      </c>
      <c r="BH83" s="504">
        <f t="shared" si="64"/>
        <v>0</v>
      </c>
      <c r="BI83" s="62">
        <f t="shared" si="70"/>
        <v>0</v>
      </c>
      <c r="BJ83" s="623"/>
      <c r="BK83" s="623"/>
      <c r="BL83" s="333">
        <f t="shared" si="71"/>
        <v>0</v>
      </c>
      <c r="BM83" s="60">
        <v>78</v>
      </c>
    </row>
    <row r="84" spans="1:86" hidden="1" x14ac:dyDescent="0.35">
      <c r="A84" s="275"/>
      <c r="B84" s="97">
        <v>79</v>
      </c>
      <c r="C84" s="100">
        <f>VLOOKUP(B:B,'Start List Youth'!C:F,2,FALSE)</f>
        <v>0</v>
      </c>
      <c r="D84" s="127">
        <f>VLOOKUP(B:B,'Start List Youth'!C:F,4,FALSE)</f>
        <v>0</v>
      </c>
      <c r="E84" s="88"/>
      <c r="F84" s="89"/>
      <c r="G84" s="463"/>
      <c r="H84" s="463"/>
      <c r="I84" s="464"/>
      <c r="J84" s="465"/>
      <c r="K84" s="463"/>
      <c r="L84" s="463"/>
      <c r="M84" s="463"/>
      <c r="N84" s="464"/>
      <c r="O84" s="465"/>
      <c r="P84" s="463"/>
      <c r="Q84" s="463"/>
      <c r="R84" s="463"/>
      <c r="S84" s="464"/>
      <c r="T84" s="557">
        <f t="shared" si="72"/>
        <v>0</v>
      </c>
      <c r="U84" s="463">
        <f t="shared" si="73"/>
        <v>0</v>
      </c>
      <c r="V84" s="463">
        <f t="shared" si="74"/>
        <v>0</v>
      </c>
      <c r="W84" s="463">
        <f t="shared" si="75"/>
        <v>0</v>
      </c>
      <c r="X84" s="558">
        <f t="shared" si="76"/>
        <v>0</v>
      </c>
      <c r="Y84" s="465">
        <f t="shared" si="77"/>
        <v>0</v>
      </c>
      <c r="Z84" s="463">
        <f t="shared" si="78"/>
        <v>0</v>
      </c>
      <c r="AA84" s="463">
        <f t="shared" si="79"/>
        <v>0</v>
      </c>
      <c r="AB84" s="463">
        <f t="shared" si="80"/>
        <v>0</v>
      </c>
      <c r="AC84" s="464">
        <f t="shared" si="81"/>
        <v>0</v>
      </c>
      <c r="AD84" s="438">
        <f t="shared" si="44"/>
        <v>0</v>
      </c>
      <c r="AE84" s="439">
        <f t="shared" si="45"/>
        <v>0</v>
      </c>
      <c r="AF84" s="440">
        <f t="shared" si="46"/>
        <v>0</v>
      </c>
      <c r="AG84" s="438">
        <f t="shared" si="47"/>
        <v>0</v>
      </c>
      <c r="AH84" s="439">
        <f t="shared" si="48"/>
        <v>0</v>
      </c>
      <c r="AI84" s="441">
        <f t="shared" si="49"/>
        <v>0</v>
      </c>
      <c r="AJ84" s="440">
        <f t="shared" si="50"/>
        <v>0</v>
      </c>
      <c r="AK84" s="439">
        <f t="shared" si="51"/>
        <v>0</v>
      </c>
      <c r="AL84" s="441">
        <f t="shared" si="52"/>
        <v>0</v>
      </c>
      <c r="AM84" s="442">
        <f t="shared" si="53"/>
        <v>0</v>
      </c>
      <c r="AN84" s="443">
        <f t="shared" si="54"/>
        <v>0</v>
      </c>
      <c r="AO84" s="441">
        <f t="shared" si="55"/>
        <v>0</v>
      </c>
      <c r="AP84" s="443">
        <f t="shared" si="56"/>
        <v>0</v>
      </c>
      <c r="AQ84" s="443">
        <f t="shared" si="57"/>
        <v>0</v>
      </c>
      <c r="AR84" s="440">
        <f t="shared" si="58"/>
        <v>0</v>
      </c>
      <c r="AS84" s="444">
        <f t="shared" si="65"/>
        <v>0</v>
      </c>
      <c r="AT84" s="445">
        <f t="shared" si="66"/>
        <v>0</v>
      </c>
      <c r="AU84" s="445">
        <f t="shared" si="67"/>
        <v>0</v>
      </c>
      <c r="AV84" s="445">
        <f t="shared" si="68"/>
        <v>0</v>
      </c>
      <c r="AW84" s="502">
        <f t="shared" si="69"/>
        <v>0</v>
      </c>
      <c r="AX84" s="444"/>
      <c r="AY84" s="445"/>
      <c r="AZ84" s="445"/>
      <c r="BA84" s="445"/>
      <c r="BB84" s="446"/>
      <c r="BC84" s="563">
        <f t="shared" si="59"/>
        <v>0</v>
      </c>
      <c r="BD84" s="445">
        <f t="shared" si="60"/>
        <v>0</v>
      </c>
      <c r="BE84" s="445">
        <f t="shared" si="61"/>
        <v>0</v>
      </c>
      <c r="BF84" s="445">
        <f t="shared" si="62"/>
        <v>0</v>
      </c>
      <c r="BG84" s="446">
        <f t="shared" si="63"/>
        <v>0</v>
      </c>
      <c r="BH84" s="504">
        <f t="shared" si="64"/>
        <v>0</v>
      </c>
      <c r="BI84" s="62">
        <f t="shared" si="70"/>
        <v>0</v>
      </c>
      <c r="BJ84" s="623"/>
      <c r="BK84" s="623"/>
      <c r="BL84" s="333">
        <f t="shared" si="71"/>
        <v>0</v>
      </c>
      <c r="BM84" s="60">
        <v>79</v>
      </c>
    </row>
    <row r="85" spans="1:86" hidden="1" x14ac:dyDescent="0.35">
      <c r="A85" s="275"/>
      <c r="B85" s="97">
        <v>80</v>
      </c>
      <c r="C85" s="100">
        <f>VLOOKUP(B:B,'Start List Youth'!C:F,2,FALSE)</f>
        <v>0</v>
      </c>
      <c r="D85" s="127">
        <f>VLOOKUP(B:B,'Start List Youth'!C:F,4,FALSE)</f>
        <v>0</v>
      </c>
      <c r="E85" s="88"/>
      <c r="F85" s="89"/>
      <c r="G85" s="463"/>
      <c r="H85" s="463"/>
      <c r="I85" s="464"/>
      <c r="J85" s="465"/>
      <c r="K85" s="463"/>
      <c r="L85" s="463"/>
      <c r="M85" s="463"/>
      <c r="N85" s="464"/>
      <c r="O85" s="465"/>
      <c r="P85" s="463"/>
      <c r="Q85" s="463"/>
      <c r="R85" s="463"/>
      <c r="S85" s="464"/>
      <c r="T85" s="557">
        <f t="shared" si="72"/>
        <v>0</v>
      </c>
      <c r="U85" s="463">
        <f t="shared" si="73"/>
        <v>0</v>
      </c>
      <c r="V85" s="463">
        <f t="shared" si="74"/>
        <v>0</v>
      </c>
      <c r="W85" s="463">
        <f t="shared" si="75"/>
        <v>0</v>
      </c>
      <c r="X85" s="558">
        <f t="shared" si="76"/>
        <v>0</v>
      </c>
      <c r="Y85" s="465">
        <f t="shared" si="77"/>
        <v>0</v>
      </c>
      <c r="Z85" s="463">
        <f t="shared" si="78"/>
        <v>0</v>
      </c>
      <c r="AA85" s="463">
        <f t="shared" si="79"/>
        <v>0</v>
      </c>
      <c r="AB85" s="463">
        <f t="shared" si="80"/>
        <v>0</v>
      </c>
      <c r="AC85" s="464">
        <f t="shared" si="81"/>
        <v>0</v>
      </c>
      <c r="AD85" s="438">
        <f t="shared" si="44"/>
        <v>0</v>
      </c>
      <c r="AE85" s="439">
        <f t="shared" si="45"/>
        <v>0</v>
      </c>
      <c r="AF85" s="440">
        <f t="shared" si="46"/>
        <v>0</v>
      </c>
      <c r="AG85" s="438">
        <f t="shared" si="47"/>
        <v>0</v>
      </c>
      <c r="AH85" s="439">
        <f t="shared" si="48"/>
        <v>0</v>
      </c>
      <c r="AI85" s="441">
        <f t="shared" si="49"/>
        <v>0</v>
      </c>
      <c r="AJ85" s="440">
        <f t="shared" si="50"/>
        <v>0</v>
      </c>
      <c r="AK85" s="439">
        <f t="shared" si="51"/>
        <v>0</v>
      </c>
      <c r="AL85" s="441">
        <f t="shared" si="52"/>
        <v>0</v>
      </c>
      <c r="AM85" s="442">
        <f t="shared" si="53"/>
        <v>0</v>
      </c>
      <c r="AN85" s="443">
        <f t="shared" si="54"/>
        <v>0</v>
      </c>
      <c r="AO85" s="441">
        <f t="shared" si="55"/>
        <v>0</v>
      </c>
      <c r="AP85" s="443">
        <f t="shared" si="56"/>
        <v>0</v>
      </c>
      <c r="AQ85" s="443">
        <f t="shared" si="57"/>
        <v>0</v>
      </c>
      <c r="AR85" s="440">
        <f t="shared" si="58"/>
        <v>0</v>
      </c>
      <c r="AS85" s="444">
        <f t="shared" si="65"/>
        <v>0</v>
      </c>
      <c r="AT85" s="445">
        <f t="shared" si="66"/>
        <v>0</v>
      </c>
      <c r="AU85" s="445">
        <f t="shared" si="67"/>
        <v>0</v>
      </c>
      <c r="AV85" s="445">
        <f t="shared" si="68"/>
        <v>0</v>
      </c>
      <c r="AW85" s="502">
        <f t="shared" si="69"/>
        <v>0</v>
      </c>
      <c r="AX85" s="444"/>
      <c r="AY85" s="445"/>
      <c r="AZ85" s="445"/>
      <c r="BA85" s="445"/>
      <c r="BB85" s="446"/>
      <c r="BC85" s="563">
        <f t="shared" si="59"/>
        <v>0</v>
      </c>
      <c r="BD85" s="445">
        <f t="shared" si="60"/>
        <v>0</v>
      </c>
      <c r="BE85" s="445">
        <f t="shared" si="61"/>
        <v>0</v>
      </c>
      <c r="BF85" s="445">
        <f t="shared" si="62"/>
        <v>0</v>
      </c>
      <c r="BG85" s="446">
        <f t="shared" si="63"/>
        <v>0</v>
      </c>
      <c r="BH85" s="504">
        <f t="shared" si="64"/>
        <v>0</v>
      </c>
      <c r="BI85" s="62">
        <f t="shared" si="70"/>
        <v>0</v>
      </c>
      <c r="BJ85" s="623"/>
      <c r="BK85" s="623"/>
      <c r="BL85" s="333">
        <f t="shared" si="71"/>
        <v>0</v>
      </c>
      <c r="BM85" s="60">
        <v>80</v>
      </c>
    </row>
    <row r="86" spans="1:86" hidden="1" x14ac:dyDescent="0.35">
      <c r="A86" s="275"/>
      <c r="B86" s="97">
        <v>81</v>
      </c>
      <c r="C86" s="100">
        <f>VLOOKUP(B:B,'Start List Youth'!C:F,2,FALSE)</f>
        <v>0</v>
      </c>
      <c r="D86" s="127">
        <f>VLOOKUP(B:B,'Start List Youth'!C:F,4,FALSE)</f>
        <v>0</v>
      </c>
      <c r="E86" s="88"/>
      <c r="F86" s="89"/>
      <c r="G86" s="463"/>
      <c r="H86" s="463"/>
      <c r="I86" s="464"/>
      <c r="J86" s="465"/>
      <c r="K86" s="463"/>
      <c r="L86" s="463"/>
      <c r="M86" s="463"/>
      <c r="N86" s="464"/>
      <c r="O86" s="465"/>
      <c r="P86" s="463"/>
      <c r="Q86" s="463"/>
      <c r="R86" s="463"/>
      <c r="S86" s="464"/>
      <c r="T86" s="557">
        <f t="shared" si="72"/>
        <v>0</v>
      </c>
      <c r="U86" s="463">
        <f t="shared" si="73"/>
        <v>0</v>
      </c>
      <c r="V86" s="463">
        <f t="shared" si="74"/>
        <v>0</v>
      </c>
      <c r="W86" s="463">
        <f t="shared" si="75"/>
        <v>0</v>
      </c>
      <c r="X86" s="558">
        <f t="shared" si="76"/>
        <v>0</v>
      </c>
      <c r="Y86" s="465">
        <f t="shared" si="77"/>
        <v>0</v>
      </c>
      <c r="Z86" s="463">
        <f t="shared" si="78"/>
        <v>0</v>
      </c>
      <c r="AA86" s="463">
        <f t="shared" si="79"/>
        <v>0</v>
      </c>
      <c r="AB86" s="463">
        <f t="shared" si="80"/>
        <v>0</v>
      </c>
      <c r="AC86" s="464">
        <f t="shared" si="81"/>
        <v>0</v>
      </c>
      <c r="AD86" s="438">
        <f t="shared" si="44"/>
        <v>0</v>
      </c>
      <c r="AE86" s="439">
        <f t="shared" si="45"/>
        <v>0</v>
      </c>
      <c r="AF86" s="440">
        <f t="shared" si="46"/>
        <v>0</v>
      </c>
      <c r="AG86" s="438">
        <f t="shared" si="47"/>
        <v>0</v>
      </c>
      <c r="AH86" s="439">
        <f t="shared" si="48"/>
        <v>0</v>
      </c>
      <c r="AI86" s="441">
        <f t="shared" si="49"/>
        <v>0</v>
      </c>
      <c r="AJ86" s="440">
        <f t="shared" si="50"/>
        <v>0</v>
      </c>
      <c r="AK86" s="439">
        <f t="shared" si="51"/>
        <v>0</v>
      </c>
      <c r="AL86" s="441">
        <f t="shared" si="52"/>
        <v>0</v>
      </c>
      <c r="AM86" s="442">
        <f t="shared" si="53"/>
        <v>0</v>
      </c>
      <c r="AN86" s="443">
        <f t="shared" si="54"/>
        <v>0</v>
      </c>
      <c r="AO86" s="441">
        <f t="shared" si="55"/>
        <v>0</v>
      </c>
      <c r="AP86" s="443">
        <f t="shared" si="56"/>
        <v>0</v>
      </c>
      <c r="AQ86" s="443">
        <f t="shared" si="57"/>
        <v>0</v>
      </c>
      <c r="AR86" s="440">
        <f t="shared" si="58"/>
        <v>0</v>
      </c>
      <c r="AS86" s="444">
        <f t="shared" si="65"/>
        <v>0</v>
      </c>
      <c r="AT86" s="445">
        <f t="shared" si="66"/>
        <v>0</v>
      </c>
      <c r="AU86" s="445">
        <f t="shared" si="67"/>
        <v>0</v>
      </c>
      <c r="AV86" s="445">
        <f t="shared" si="68"/>
        <v>0</v>
      </c>
      <c r="AW86" s="502">
        <f t="shared" si="69"/>
        <v>0</v>
      </c>
      <c r="AX86" s="444"/>
      <c r="AY86" s="445"/>
      <c r="AZ86" s="445"/>
      <c r="BA86" s="445"/>
      <c r="BB86" s="446"/>
      <c r="BC86" s="563">
        <f t="shared" si="59"/>
        <v>0</v>
      </c>
      <c r="BD86" s="445">
        <f t="shared" si="60"/>
        <v>0</v>
      </c>
      <c r="BE86" s="445">
        <f t="shared" si="61"/>
        <v>0</v>
      </c>
      <c r="BF86" s="445">
        <f t="shared" si="62"/>
        <v>0</v>
      </c>
      <c r="BG86" s="446">
        <f t="shared" si="63"/>
        <v>0</v>
      </c>
      <c r="BH86" s="504">
        <f t="shared" si="64"/>
        <v>0</v>
      </c>
      <c r="BI86" s="62">
        <f t="shared" si="70"/>
        <v>0</v>
      </c>
      <c r="BJ86" s="623"/>
      <c r="BK86" s="623"/>
      <c r="BL86" s="333">
        <f t="shared" si="71"/>
        <v>0</v>
      </c>
      <c r="BM86" s="60">
        <v>81</v>
      </c>
    </row>
    <row r="87" spans="1:86" hidden="1" x14ac:dyDescent="0.35">
      <c r="A87" s="275"/>
      <c r="B87" s="97">
        <v>82</v>
      </c>
      <c r="C87" s="100">
        <f>VLOOKUP(B:B,'Start List Youth'!C:F,2,FALSE)</f>
        <v>0</v>
      </c>
      <c r="D87" s="127">
        <f>VLOOKUP(B:B,'Start List Youth'!C:F,4,FALSE)</f>
        <v>0</v>
      </c>
      <c r="E87" s="88"/>
      <c r="F87" s="89"/>
      <c r="G87" s="463"/>
      <c r="H87" s="463"/>
      <c r="I87" s="464"/>
      <c r="J87" s="465"/>
      <c r="K87" s="463"/>
      <c r="L87" s="463"/>
      <c r="M87" s="463"/>
      <c r="N87" s="464"/>
      <c r="O87" s="465"/>
      <c r="P87" s="463"/>
      <c r="Q87" s="463"/>
      <c r="R87" s="463"/>
      <c r="S87" s="464"/>
      <c r="T87" s="557">
        <f t="shared" si="72"/>
        <v>0</v>
      </c>
      <c r="U87" s="463">
        <f t="shared" si="73"/>
        <v>0</v>
      </c>
      <c r="V87" s="463">
        <f t="shared" si="74"/>
        <v>0</v>
      </c>
      <c r="W87" s="463">
        <f t="shared" si="75"/>
        <v>0</v>
      </c>
      <c r="X87" s="558">
        <f t="shared" si="76"/>
        <v>0</v>
      </c>
      <c r="Y87" s="465">
        <f t="shared" si="77"/>
        <v>0</v>
      </c>
      <c r="Z87" s="463">
        <f t="shared" si="78"/>
        <v>0</v>
      </c>
      <c r="AA87" s="463">
        <f t="shared" si="79"/>
        <v>0</v>
      </c>
      <c r="AB87" s="463">
        <f t="shared" si="80"/>
        <v>0</v>
      </c>
      <c r="AC87" s="464">
        <f t="shared" si="81"/>
        <v>0</v>
      </c>
      <c r="AD87" s="438">
        <f t="shared" si="44"/>
        <v>0</v>
      </c>
      <c r="AE87" s="439">
        <f t="shared" si="45"/>
        <v>0</v>
      </c>
      <c r="AF87" s="440">
        <f t="shared" si="46"/>
        <v>0</v>
      </c>
      <c r="AG87" s="438">
        <f t="shared" si="47"/>
        <v>0</v>
      </c>
      <c r="AH87" s="439">
        <f t="shared" si="48"/>
        <v>0</v>
      </c>
      <c r="AI87" s="441">
        <f t="shared" si="49"/>
        <v>0</v>
      </c>
      <c r="AJ87" s="440">
        <f t="shared" si="50"/>
        <v>0</v>
      </c>
      <c r="AK87" s="439">
        <f t="shared" si="51"/>
        <v>0</v>
      </c>
      <c r="AL87" s="441">
        <f t="shared" si="52"/>
        <v>0</v>
      </c>
      <c r="AM87" s="442">
        <f t="shared" si="53"/>
        <v>0</v>
      </c>
      <c r="AN87" s="443">
        <f t="shared" si="54"/>
        <v>0</v>
      </c>
      <c r="AO87" s="441">
        <f t="shared" si="55"/>
        <v>0</v>
      </c>
      <c r="AP87" s="443">
        <f t="shared" si="56"/>
        <v>0</v>
      </c>
      <c r="AQ87" s="443">
        <f t="shared" si="57"/>
        <v>0</v>
      </c>
      <c r="AR87" s="440">
        <f t="shared" si="58"/>
        <v>0</v>
      </c>
      <c r="AS87" s="444">
        <f t="shared" si="65"/>
        <v>0</v>
      </c>
      <c r="AT87" s="445">
        <f t="shared" si="66"/>
        <v>0</v>
      </c>
      <c r="AU87" s="445">
        <f t="shared" si="67"/>
        <v>0</v>
      </c>
      <c r="AV87" s="445">
        <f t="shared" si="68"/>
        <v>0</v>
      </c>
      <c r="AW87" s="502">
        <f t="shared" si="69"/>
        <v>0</v>
      </c>
      <c r="AX87" s="444"/>
      <c r="AY87" s="445"/>
      <c r="AZ87" s="445"/>
      <c r="BA87" s="445"/>
      <c r="BB87" s="446"/>
      <c r="BC87" s="563">
        <f t="shared" si="59"/>
        <v>0</v>
      </c>
      <c r="BD87" s="445">
        <f t="shared" si="60"/>
        <v>0</v>
      </c>
      <c r="BE87" s="445">
        <f t="shared" si="61"/>
        <v>0</v>
      </c>
      <c r="BF87" s="445">
        <f t="shared" si="62"/>
        <v>0</v>
      </c>
      <c r="BG87" s="446">
        <f t="shared" si="63"/>
        <v>0</v>
      </c>
      <c r="BH87" s="504">
        <f t="shared" si="64"/>
        <v>0</v>
      </c>
      <c r="BI87" s="62">
        <f t="shared" si="70"/>
        <v>0</v>
      </c>
      <c r="BJ87" s="623"/>
      <c r="BK87" s="623"/>
      <c r="BL87" s="333">
        <f t="shared" si="71"/>
        <v>0</v>
      </c>
      <c r="BM87" s="60">
        <v>82</v>
      </c>
    </row>
    <row r="88" spans="1:86" s="63" customFormat="1" ht="18.75" hidden="1" customHeight="1" x14ac:dyDescent="0.35">
      <c r="A88" s="275"/>
      <c r="B88" s="97">
        <v>83</v>
      </c>
      <c r="C88" s="100">
        <f>VLOOKUP(B:B,'Start List Youth'!C:F,2,FALSE)</f>
        <v>0</v>
      </c>
      <c r="D88" s="127">
        <f>VLOOKUP(B:B,'Start List Youth'!C:F,4,FALSE)</f>
        <v>0</v>
      </c>
      <c r="E88" s="88"/>
      <c r="F88" s="89"/>
      <c r="G88" s="463"/>
      <c r="H88" s="463"/>
      <c r="I88" s="464"/>
      <c r="J88" s="465"/>
      <c r="K88" s="463"/>
      <c r="L88" s="463"/>
      <c r="M88" s="463"/>
      <c r="N88" s="464"/>
      <c r="O88" s="465"/>
      <c r="P88" s="463"/>
      <c r="Q88" s="463"/>
      <c r="R88" s="463"/>
      <c r="S88" s="464"/>
      <c r="T88" s="557">
        <f t="shared" si="72"/>
        <v>0</v>
      </c>
      <c r="U88" s="463">
        <f t="shared" si="73"/>
        <v>0</v>
      </c>
      <c r="V88" s="463">
        <f t="shared" si="74"/>
        <v>0</v>
      </c>
      <c r="W88" s="463">
        <f t="shared" si="75"/>
        <v>0</v>
      </c>
      <c r="X88" s="558">
        <f t="shared" si="76"/>
        <v>0</v>
      </c>
      <c r="Y88" s="465">
        <f t="shared" si="77"/>
        <v>0</v>
      </c>
      <c r="Z88" s="463">
        <f t="shared" si="78"/>
        <v>0</v>
      </c>
      <c r="AA88" s="463">
        <f t="shared" si="79"/>
        <v>0</v>
      </c>
      <c r="AB88" s="463">
        <f t="shared" si="80"/>
        <v>0</v>
      </c>
      <c r="AC88" s="464">
        <f t="shared" si="81"/>
        <v>0</v>
      </c>
      <c r="AD88" s="438">
        <f t="shared" si="44"/>
        <v>0</v>
      </c>
      <c r="AE88" s="439">
        <f t="shared" si="45"/>
        <v>0</v>
      </c>
      <c r="AF88" s="440">
        <f t="shared" si="46"/>
        <v>0</v>
      </c>
      <c r="AG88" s="438">
        <f t="shared" si="47"/>
        <v>0</v>
      </c>
      <c r="AH88" s="439">
        <f t="shared" si="48"/>
        <v>0</v>
      </c>
      <c r="AI88" s="441">
        <f t="shared" si="49"/>
        <v>0</v>
      </c>
      <c r="AJ88" s="440">
        <f t="shared" si="50"/>
        <v>0</v>
      </c>
      <c r="AK88" s="439">
        <f t="shared" si="51"/>
        <v>0</v>
      </c>
      <c r="AL88" s="441">
        <f t="shared" si="52"/>
        <v>0</v>
      </c>
      <c r="AM88" s="442">
        <f t="shared" si="53"/>
        <v>0</v>
      </c>
      <c r="AN88" s="443">
        <f t="shared" si="54"/>
        <v>0</v>
      </c>
      <c r="AO88" s="441">
        <f t="shared" si="55"/>
        <v>0</v>
      </c>
      <c r="AP88" s="443">
        <f t="shared" si="56"/>
        <v>0</v>
      </c>
      <c r="AQ88" s="443">
        <f t="shared" si="57"/>
        <v>0</v>
      </c>
      <c r="AR88" s="440">
        <f t="shared" si="58"/>
        <v>0</v>
      </c>
      <c r="AS88" s="444">
        <f t="shared" si="65"/>
        <v>0</v>
      </c>
      <c r="AT88" s="445">
        <f t="shared" si="66"/>
        <v>0</v>
      </c>
      <c r="AU88" s="445">
        <f t="shared" si="67"/>
        <v>0</v>
      </c>
      <c r="AV88" s="445">
        <f t="shared" si="68"/>
        <v>0</v>
      </c>
      <c r="AW88" s="502">
        <f t="shared" si="69"/>
        <v>0</v>
      </c>
      <c r="AX88" s="444"/>
      <c r="AY88" s="445"/>
      <c r="AZ88" s="445"/>
      <c r="BA88" s="445"/>
      <c r="BB88" s="446"/>
      <c r="BC88" s="563">
        <f t="shared" si="59"/>
        <v>0</v>
      </c>
      <c r="BD88" s="445">
        <f t="shared" si="60"/>
        <v>0</v>
      </c>
      <c r="BE88" s="445">
        <f t="shared" si="61"/>
        <v>0</v>
      </c>
      <c r="BF88" s="445">
        <f t="shared" si="62"/>
        <v>0</v>
      </c>
      <c r="BG88" s="446">
        <f t="shared" si="63"/>
        <v>0</v>
      </c>
      <c r="BH88" s="504">
        <f t="shared" si="64"/>
        <v>0</v>
      </c>
      <c r="BI88" s="62">
        <f t="shared" si="70"/>
        <v>0</v>
      </c>
      <c r="BJ88" s="623"/>
      <c r="BK88" s="623"/>
      <c r="BL88" s="333">
        <f t="shared" si="71"/>
        <v>0</v>
      </c>
      <c r="BM88" s="60">
        <v>83</v>
      </c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</row>
    <row r="89" spans="1:86" hidden="1" x14ac:dyDescent="0.35">
      <c r="A89" s="275"/>
      <c r="B89" s="97">
        <v>84</v>
      </c>
      <c r="C89" s="100">
        <f>VLOOKUP(B:B,'Start List Youth'!C:F,2,FALSE)</f>
        <v>0</v>
      </c>
      <c r="D89" s="127">
        <f>VLOOKUP(B:B,'Start List Youth'!C:F,4,FALSE)</f>
        <v>0</v>
      </c>
      <c r="E89" s="88"/>
      <c r="F89" s="89"/>
      <c r="G89" s="463"/>
      <c r="H89" s="463"/>
      <c r="I89" s="464"/>
      <c r="J89" s="465"/>
      <c r="K89" s="463"/>
      <c r="L89" s="463"/>
      <c r="M89" s="463"/>
      <c r="N89" s="464"/>
      <c r="O89" s="465"/>
      <c r="P89" s="463"/>
      <c r="Q89" s="463"/>
      <c r="R89" s="463"/>
      <c r="S89" s="464"/>
      <c r="T89" s="557">
        <f t="shared" si="72"/>
        <v>0</v>
      </c>
      <c r="U89" s="463">
        <f t="shared" si="73"/>
        <v>0</v>
      </c>
      <c r="V89" s="463">
        <f t="shared" si="74"/>
        <v>0</v>
      </c>
      <c r="W89" s="463">
        <f t="shared" si="75"/>
        <v>0</v>
      </c>
      <c r="X89" s="558">
        <f t="shared" si="76"/>
        <v>0</v>
      </c>
      <c r="Y89" s="465">
        <f t="shared" si="77"/>
        <v>0</v>
      </c>
      <c r="Z89" s="463">
        <f t="shared" si="78"/>
        <v>0</v>
      </c>
      <c r="AA89" s="463">
        <f t="shared" si="79"/>
        <v>0</v>
      </c>
      <c r="AB89" s="463">
        <f t="shared" si="80"/>
        <v>0</v>
      </c>
      <c r="AC89" s="464">
        <f t="shared" si="81"/>
        <v>0</v>
      </c>
      <c r="AD89" s="438">
        <f t="shared" si="44"/>
        <v>0</v>
      </c>
      <c r="AE89" s="439">
        <f t="shared" si="45"/>
        <v>0</v>
      </c>
      <c r="AF89" s="440">
        <f t="shared" si="46"/>
        <v>0</v>
      </c>
      <c r="AG89" s="438">
        <f t="shared" si="47"/>
        <v>0</v>
      </c>
      <c r="AH89" s="439">
        <f t="shared" si="48"/>
        <v>0</v>
      </c>
      <c r="AI89" s="441">
        <f t="shared" si="49"/>
        <v>0</v>
      </c>
      <c r="AJ89" s="440">
        <f t="shared" si="50"/>
        <v>0</v>
      </c>
      <c r="AK89" s="439">
        <f t="shared" si="51"/>
        <v>0</v>
      </c>
      <c r="AL89" s="441">
        <f t="shared" si="52"/>
        <v>0</v>
      </c>
      <c r="AM89" s="442">
        <f t="shared" si="53"/>
        <v>0</v>
      </c>
      <c r="AN89" s="443">
        <f t="shared" si="54"/>
        <v>0</v>
      </c>
      <c r="AO89" s="441">
        <f t="shared" si="55"/>
        <v>0</v>
      </c>
      <c r="AP89" s="443">
        <f t="shared" si="56"/>
        <v>0</v>
      </c>
      <c r="AQ89" s="443">
        <f t="shared" si="57"/>
        <v>0</v>
      </c>
      <c r="AR89" s="440">
        <f t="shared" si="58"/>
        <v>0</v>
      </c>
      <c r="AS89" s="444">
        <f t="shared" si="65"/>
        <v>0</v>
      </c>
      <c r="AT89" s="445">
        <f t="shared" si="66"/>
        <v>0</v>
      </c>
      <c r="AU89" s="445">
        <f t="shared" si="67"/>
        <v>0</v>
      </c>
      <c r="AV89" s="445">
        <f t="shared" si="68"/>
        <v>0</v>
      </c>
      <c r="AW89" s="502">
        <f t="shared" si="69"/>
        <v>0</v>
      </c>
      <c r="AX89" s="444"/>
      <c r="AY89" s="445"/>
      <c r="AZ89" s="445"/>
      <c r="BA89" s="445"/>
      <c r="BB89" s="446"/>
      <c r="BC89" s="563">
        <f t="shared" si="59"/>
        <v>0</v>
      </c>
      <c r="BD89" s="445">
        <f t="shared" si="60"/>
        <v>0</v>
      </c>
      <c r="BE89" s="445">
        <f t="shared" si="61"/>
        <v>0</v>
      </c>
      <c r="BF89" s="445">
        <f t="shared" si="62"/>
        <v>0</v>
      </c>
      <c r="BG89" s="446">
        <f t="shared" si="63"/>
        <v>0</v>
      </c>
      <c r="BH89" s="504">
        <f t="shared" si="64"/>
        <v>0</v>
      </c>
      <c r="BI89" s="62">
        <f t="shared" si="70"/>
        <v>0</v>
      </c>
      <c r="BJ89" s="623"/>
      <c r="BK89" s="623"/>
      <c r="BL89" s="333">
        <f t="shared" si="71"/>
        <v>0</v>
      </c>
      <c r="BM89" s="64">
        <v>84</v>
      </c>
    </row>
    <row r="90" spans="1:86" hidden="1" x14ac:dyDescent="0.35">
      <c r="A90" s="275"/>
      <c r="B90" s="97">
        <v>85</v>
      </c>
      <c r="C90" s="100">
        <f>VLOOKUP(B:B,'Start List Youth'!C:F,2,FALSE)</f>
        <v>0</v>
      </c>
      <c r="D90" s="127">
        <f>VLOOKUP(B:B,'Start List Youth'!C:F,4,FALSE)</f>
        <v>0</v>
      </c>
      <c r="E90" s="88"/>
      <c r="F90" s="89"/>
      <c r="G90" s="463"/>
      <c r="H90" s="463"/>
      <c r="I90" s="464"/>
      <c r="J90" s="465"/>
      <c r="K90" s="463"/>
      <c r="L90" s="463"/>
      <c r="M90" s="463"/>
      <c r="N90" s="464"/>
      <c r="O90" s="465"/>
      <c r="P90" s="463"/>
      <c r="Q90" s="463"/>
      <c r="R90" s="463"/>
      <c r="S90" s="464"/>
      <c r="T90" s="557">
        <f t="shared" si="72"/>
        <v>0</v>
      </c>
      <c r="U90" s="463">
        <f t="shared" si="73"/>
        <v>0</v>
      </c>
      <c r="V90" s="463">
        <f t="shared" si="74"/>
        <v>0</v>
      </c>
      <c r="W90" s="463">
        <f t="shared" si="75"/>
        <v>0</v>
      </c>
      <c r="X90" s="558">
        <f t="shared" si="76"/>
        <v>0</v>
      </c>
      <c r="Y90" s="465">
        <f t="shared" si="77"/>
        <v>0</v>
      </c>
      <c r="Z90" s="463">
        <f t="shared" si="78"/>
        <v>0</v>
      </c>
      <c r="AA90" s="463">
        <f t="shared" si="79"/>
        <v>0</v>
      </c>
      <c r="AB90" s="463">
        <f t="shared" si="80"/>
        <v>0</v>
      </c>
      <c r="AC90" s="464">
        <f t="shared" si="81"/>
        <v>0</v>
      </c>
      <c r="AD90" s="438">
        <f t="shared" si="44"/>
        <v>0</v>
      </c>
      <c r="AE90" s="439">
        <f t="shared" si="45"/>
        <v>0</v>
      </c>
      <c r="AF90" s="440">
        <f t="shared" si="46"/>
        <v>0</v>
      </c>
      <c r="AG90" s="438">
        <f t="shared" si="47"/>
        <v>0</v>
      </c>
      <c r="AH90" s="439">
        <f t="shared" si="48"/>
        <v>0</v>
      </c>
      <c r="AI90" s="441">
        <f t="shared" si="49"/>
        <v>0</v>
      </c>
      <c r="AJ90" s="440">
        <f t="shared" si="50"/>
        <v>0</v>
      </c>
      <c r="AK90" s="439">
        <f t="shared" si="51"/>
        <v>0</v>
      </c>
      <c r="AL90" s="441">
        <f t="shared" si="52"/>
        <v>0</v>
      </c>
      <c r="AM90" s="442">
        <f t="shared" si="53"/>
        <v>0</v>
      </c>
      <c r="AN90" s="443">
        <f t="shared" si="54"/>
        <v>0</v>
      </c>
      <c r="AO90" s="441">
        <f t="shared" si="55"/>
        <v>0</v>
      </c>
      <c r="AP90" s="443">
        <f t="shared" si="56"/>
        <v>0</v>
      </c>
      <c r="AQ90" s="443">
        <f t="shared" si="57"/>
        <v>0</v>
      </c>
      <c r="AR90" s="440">
        <f t="shared" si="58"/>
        <v>0</v>
      </c>
      <c r="AS90" s="444">
        <f t="shared" si="65"/>
        <v>0</v>
      </c>
      <c r="AT90" s="445">
        <f t="shared" si="66"/>
        <v>0</v>
      </c>
      <c r="AU90" s="445">
        <f t="shared" si="67"/>
        <v>0</v>
      </c>
      <c r="AV90" s="445">
        <f t="shared" si="68"/>
        <v>0</v>
      </c>
      <c r="AW90" s="502">
        <f t="shared" si="69"/>
        <v>0</v>
      </c>
      <c r="AX90" s="444"/>
      <c r="AY90" s="445"/>
      <c r="AZ90" s="445"/>
      <c r="BA90" s="445"/>
      <c r="BB90" s="446"/>
      <c r="BC90" s="563">
        <f t="shared" si="59"/>
        <v>0</v>
      </c>
      <c r="BD90" s="445">
        <f t="shared" si="60"/>
        <v>0</v>
      </c>
      <c r="BE90" s="445">
        <f t="shared" si="61"/>
        <v>0</v>
      </c>
      <c r="BF90" s="445">
        <f t="shared" si="62"/>
        <v>0</v>
      </c>
      <c r="BG90" s="446">
        <f t="shared" si="63"/>
        <v>0</v>
      </c>
      <c r="BH90" s="504">
        <f t="shared" si="64"/>
        <v>0</v>
      </c>
      <c r="BI90" s="62">
        <f t="shared" si="70"/>
        <v>0</v>
      </c>
      <c r="BJ90" s="623"/>
      <c r="BK90" s="623"/>
      <c r="BL90" s="333">
        <f t="shared" si="71"/>
        <v>0</v>
      </c>
      <c r="BM90" s="60">
        <v>85</v>
      </c>
    </row>
    <row r="91" spans="1:86" hidden="1" x14ac:dyDescent="0.35">
      <c r="A91" s="275"/>
      <c r="B91" s="97">
        <v>86</v>
      </c>
      <c r="C91" s="100">
        <f>VLOOKUP(B:B,'Start List Youth'!C:F,2,FALSE)</f>
        <v>0</v>
      </c>
      <c r="D91" s="127">
        <f>VLOOKUP(B:B,'Start List Youth'!C:F,4,FALSE)</f>
        <v>0</v>
      </c>
      <c r="E91" s="88"/>
      <c r="F91" s="89"/>
      <c r="G91" s="463"/>
      <c r="H91" s="463"/>
      <c r="I91" s="464"/>
      <c r="J91" s="465"/>
      <c r="K91" s="463"/>
      <c r="L91" s="463"/>
      <c r="M91" s="463"/>
      <c r="N91" s="464"/>
      <c r="O91" s="465"/>
      <c r="P91" s="463"/>
      <c r="Q91" s="463"/>
      <c r="R91" s="463"/>
      <c r="S91" s="464"/>
      <c r="T91" s="557">
        <f t="shared" si="72"/>
        <v>0</v>
      </c>
      <c r="U91" s="463">
        <f t="shared" si="73"/>
        <v>0</v>
      </c>
      <c r="V91" s="463">
        <f t="shared" si="74"/>
        <v>0</v>
      </c>
      <c r="W91" s="463">
        <f t="shared" si="75"/>
        <v>0</v>
      </c>
      <c r="X91" s="558">
        <f t="shared" si="76"/>
        <v>0</v>
      </c>
      <c r="Y91" s="465">
        <f t="shared" si="77"/>
        <v>0</v>
      </c>
      <c r="Z91" s="463">
        <f t="shared" si="78"/>
        <v>0</v>
      </c>
      <c r="AA91" s="463">
        <f t="shared" si="79"/>
        <v>0</v>
      </c>
      <c r="AB91" s="463">
        <f t="shared" si="80"/>
        <v>0</v>
      </c>
      <c r="AC91" s="464">
        <f t="shared" si="81"/>
        <v>0</v>
      </c>
      <c r="AD91" s="438">
        <f t="shared" si="44"/>
        <v>0</v>
      </c>
      <c r="AE91" s="439">
        <f t="shared" si="45"/>
        <v>0</v>
      </c>
      <c r="AF91" s="440">
        <f t="shared" si="46"/>
        <v>0</v>
      </c>
      <c r="AG91" s="438">
        <f t="shared" si="47"/>
        <v>0</v>
      </c>
      <c r="AH91" s="439">
        <f t="shared" si="48"/>
        <v>0</v>
      </c>
      <c r="AI91" s="441">
        <f t="shared" si="49"/>
        <v>0</v>
      </c>
      <c r="AJ91" s="440">
        <f t="shared" si="50"/>
        <v>0</v>
      </c>
      <c r="AK91" s="439">
        <f t="shared" si="51"/>
        <v>0</v>
      </c>
      <c r="AL91" s="441">
        <f t="shared" si="52"/>
        <v>0</v>
      </c>
      <c r="AM91" s="442">
        <f t="shared" si="53"/>
        <v>0</v>
      </c>
      <c r="AN91" s="443">
        <f t="shared" si="54"/>
        <v>0</v>
      </c>
      <c r="AO91" s="441">
        <f t="shared" si="55"/>
        <v>0</v>
      </c>
      <c r="AP91" s="443">
        <f t="shared" si="56"/>
        <v>0</v>
      </c>
      <c r="AQ91" s="443">
        <f t="shared" si="57"/>
        <v>0</v>
      </c>
      <c r="AR91" s="440">
        <f t="shared" si="58"/>
        <v>0</v>
      </c>
      <c r="AS91" s="444">
        <f t="shared" si="65"/>
        <v>0</v>
      </c>
      <c r="AT91" s="445">
        <f t="shared" si="66"/>
        <v>0</v>
      </c>
      <c r="AU91" s="445">
        <f t="shared" si="67"/>
        <v>0</v>
      </c>
      <c r="AV91" s="445">
        <f t="shared" si="68"/>
        <v>0</v>
      </c>
      <c r="AW91" s="502">
        <f t="shared" si="69"/>
        <v>0</v>
      </c>
      <c r="AX91" s="444"/>
      <c r="AY91" s="445"/>
      <c r="AZ91" s="445"/>
      <c r="BA91" s="445"/>
      <c r="BB91" s="446"/>
      <c r="BC91" s="563">
        <f t="shared" si="59"/>
        <v>0</v>
      </c>
      <c r="BD91" s="445">
        <f t="shared" si="60"/>
        <v>0</v>
      </c>
      <c r="BE91" s="445">
        <f t="shared" si="61"/>
        <v>0</v>
      </c>
      <c r="BF91" s="445">
        <f t="shared" si="62"/>
        <v>0</v>
      </c>
      <c r="BG91" s="446">
        <f t="shared" si="63"/>
        <v>0</v>
      </c>
      <c r="BH91" s="504">
        <f t="shared" si="64"/>
        <v>0</v>
      </c>
      <c r="BI91" s="62">
        <f t="shared" si="70"/>
        <v>0</v>
      </c>
      <c r="BJ91" s="623"/>
      <c r="BK91" s="623"/>
      <c r="BL91" s="333">
        <f t="shared" si="71"/>
        <v>0</v>
      </c>
      <c r="BM91" s="64">
        <v>86</v>
      </c>
    </row>
    <row r="92" spans="1:86" hidden="1" x14ac:dyDescent="0.35">
      <c r="A92" s="275"/>
      <c r="B92" s="97">
        <v>87</v>
      </c>
      <c r="C92" s="100">
        <f>VLOOKUP(B:B,'Start List Youth'!C:F,2,FALSE)</f>
        <v>0</v>
      </c>
      <c r="D92" s="127">
        <f>VLOOKUP(B:B,'Start List Youth'!C:F,4,FALSE)</f>
        <v>0</v>
      </c>
      <c r="E92" s="88"/>
      <c r="F92" s="89"/>
      <c r="G92" s="463"/>
      <c r="H92" s="463"/>
      <c r="I92" s="464"/>
      <c r="J92" s="465"/>
      <c r="K92" s="463"/>
      <c r="L92" s="463"/>
      <c r="M92" s="463"/>
      <c r="N92" s="464"/>
      <c r="O92" s="465"/>
      <c r="P92" s="463"/>
      <c r="Q92" s="463"/>
      <c r="R92" s="463"/>
      <c r="S92" s="464"/>
      <c r="T92" s="557">
        <f t="shared" si="72"/>
        <v>0</v>
      </c>
      <c r="U92" s="463">
        <f t="shared" si="73"/>
        <v>0</v>
      </c>
      <c r="V92" s="463">
        <f t="shared" si="74"/>
        <v>0</v>
      </c>
      <c r="W92" s="463">
        <f t="shared" si="75"/>
        <v>0</v>
      </c>
      <c r="X92" s="558">
        <f t="shared" si="76"/>
        <v>0</v>
      </c>
      <c r="Y92" s="465">
        <f t="shared" si="77"/>
        <v>0</v>
      </c>
      <c r="Z92" s="463">
        <f t="shared" si="78"/>
        <v>0</v>
      </c>
      <c r="AA92" s="463">
        <f t="shared" si="79"/>
        <v>0</v>
      </c>
      <c r="AB92" s="463">
        <f t="shared" si="80"/>
        <v>0</v>
      </c>
      <c r="AC92" s="464">
        <f t="shared" si="81"/>
        <v>0</v>
      </c>
      <c r="AD92" s="438">
        <f t="shared" si="44"/>
        <v>0</v>
      </c>
      <c r="AE92" s="439">
        <f t="shared" si="45"/>
        <v>0</v>
      </c>
      <c r="AF92" s="440">
        <f t="shared" si="46"/>
        <v>0</v>
      </c>
      <c r="AG92" s="438">
        <f t="shared" si="47"/>
        <v>0</v>
      </c>
      <c r="AH92" s="439">
        <f t="shared" si="48"/>
        <v>0</v>
      </c>
      <c r="AI92" s="441">
        <f t="shared" si="49"/>
        <v>0</v>
      </c>
      <c r="AJ92" s="440">
        <f t="shared" si="50"/>
        <v>0</v>
      </c>
      <c r="AK92" s="439">
        <f t="shared" si="51"/>
        <v>0</v>
      </c>
      <c r="AL92" s="441">
        <f t="shared" si="52"/>
        <v>0</v>
      </c>
      <c r="AM92" s="442">
        <f t="shared" si="53"/>
        <v>0</v>
      </c>
      <c r="AN92" s="443">
        <f t="shared" si="54"/>
        <v>0</v>
      </c>
      <c r="AO92" s="441">
        <f t="shared" si="55"/>
        <v>0</v>
      </c>
      <c r="AP92" s="443">
        <f t="shared" si="56"/>
        <v>0</v>
      </c>
      <c r="AQ92" s="443">
        <f t="shared" si="57"/>
        <v>0</v>
      </c>
      <c r="AR92" s="440">
        <f t="shared" si="58"/>
        <v>0</v>
      </c>
      <c r="AS92" s="444">
        <f t="shared" si="65"/>
        <v>0</v>
      </c>
      <c r="AT92" s="445">
        <f t="shared" si="66"/>
        <v>0</v>
      </c>
      <c r="AU92" s="445">
        <f t="shared" si="67"/>
        <v>0</v>
      </c>
      <c r="AV92" s="445">
        <f t="shared" si="68"/>
        <v>0</v>
      </c>
      <c r="AW92" s="502">
        <f t="shared" si="69"/>
        <v>0</v>
      </c>
      <c r="AX92" s="444"/>
      <c r="AY92" s="445"/>
      <c r="AZ92" s="445"/>
      <c r="BA92" s="445"/>
      <c r="BB92" s="446"/>
      <c r="BC92" s="563">
        <f t="shared" si="59"/>
        <v>0</v>
      </c>
      <c r="BD92" s="445">
        <f t="shared" si="60"/>
        <v>0</v>
      </c>
      <c r="BE92" s="445">
        <f t="shared" si="61"/>
        <v>0</v>
      </c>
      <c r="BF92" s="445">
        <f t="shared" si="62"/>
        <v>0</v>
      </c>
      <c r="BG92" s="446">
        <f t="shared" si="63"/>
        <v>0</v>
      </c>
      <c r="BH92" s="504">
        <f t="shared" si="64"/>
        <v>0</v>
      </c>
      <c r="BI92" s="62">
        <f t="shared" si="70"/>
        <v>0</v>
      </c>
      <c r="BJ92" s="623"/>
      <c r="BK92" s="623"/>
      <c r="BL92" s="333">
        <f t="shared" si="71"/>
        <v>0</v>
      </c>
      <c r="BM92" s="60">
        <v>87</v>
      </c>
    </row>
    <row r="93" spans="1:86" hidden="1" x14ac:dyDescent="0.35">
      <c r="A93" s="275"/>
      <c r="B93" s="97">
        <v>88</v>
      </c>
      <c r="C93" s="100">
        <f>VLOOKUP(B:B,'Start List Youth'!C:F,2,FALSE)</f>
        <v>0</v>
      </c>
      <c r="D93" s="127">
        <f>VLOOKUP(B:B,'Start List Youth'!C:F,4,FALSE)</f>
        <v>0</v>
      </c>
      <c r="E93" s="88"/>
      <c r="F93" s="89"/>
      <c r="G93" s="463"/>
      <c r="H93" s="463"/>
      <c r="I93" s="464"/>
      <c r="J93" s="465"/>
      <c r="K93" s="463"/>
      <c r="L93" s="463"/>
      <c r="M93" s="463"/>
      <c r="N93" s="464"/>
      <c r="O93" s="465"/>
      <c r="P93" s="463"/>
      <c r="Q93" s="463"/>
      <c r="R93" s="463"/>
      <c r="S93" s="464"/>
      <c r="T93" s="557">
        <f t="shared" si="72"/>
        <v>0</v>
      </c>
      <c r="U93" s="463">
        <f t="shared" si="73"/>
        <v>0</v>
      </c>
      <c r="V93" s="463">
        <f t="shared" si="74"/>
        <v>0</v>
      </c>
      <c r="W93" s="463">
        <f t="shared" si="75"/>
        <v>0</v>
      </c>
      <c r="X93" s="558">
        <f t="shared" si="76"/>
        <v>0</v>
      </c>
      <c r="Y93" s="465">
        <f t="shared" si="77"/>
        <v>0</v>
      </c>
      <c r="Z93" s="463">
        <f t="shared" si="78"/>
        <v>0</v>
      </c>
      <c r="AA93" s="463">
        <f t="shared" si="79"/>
        <v>0</v>
      </c>
      <c r="AB93" s="463">
        <f t="shared" si="80"/>
        <v>0</v>
      </c>
      <c r="AC93" s="464">
        <f t="shared" si="81"/>
        <v>0</v>
      </c>
      <c r="AD93" s="438">
        <f t="shared" si="44"/>
        <v>0</v>
      </c>
      <c r="AE93" s="439">
        <f t="shared" si="45"/>
        <v>0</v>
      </c>
      <c r="AF93" s="440">
        <f t="shared" si="46"/>
        <v>0</v>
      </c>
      <c r="AG93" s="438">
        <f t="shared" si="47"/>
        <v>0</v>
      </c>
      <c r="AH93" s="439">
        <f t="shared" si="48"/>
        <v>0</v>
      </c>
      <c r="AI93" s="441">
        <f t="shared" si="49"/>
        <v>0</v>
      </c>
      <c r="AJ93" s="440">
        <f t="shared" si="50"/>
        <v>0</v>
      </c>
      <c r="AK93" s="439">
        <f t="shared" si="51"/>
        <v>0</v>
      </c>
      <c r="AL93" s="441">
        <f t="shared" si="52"/>
        <v>0</v>
      </c>
      <c r="AM93" s="442">
        <f t="shared" si="53"/>
        <v>0</v>
      </c>
      <c r="AN93" s="443">
        <f t="shared" si="54"/>
        <v>0</v>
      </c>
      <c r="AO93" s="441">
        <f t="shared" si="55"/>
        <v>0</v>
      </c>
      <c r="AP93" s="443">
        <f t="shared" si="56"/>
        <v>0</v>
      </c>
      <c r="AQ93" s="443">
        <f t="shared" si="57"/>
        <v>0</v>
      </c>
      <c r="AR93" s="440">
        <f t="shared" si="58"/>
        <v>0</v>
      </c>
      <c r="AS93" s="444">
        <f t="shared" si="65"/>
        <v>0</v>
      </c>
      <c r="AT93" s="445">
        <f t="shared" si="66"/>
        <v>0</v>
      </c>
      <c r="AU93" s="445">
        <f t="shared" si="67"/>
        <v>0</v>
      </c>
      <c r="AV93" s="445">
        <f t="shared" si="68"/>
        <v>0</v>
      </c>
      <c r="AW93" s="502">
        <f t="shared" si="69"/>
        <v>0</v>
      </c>
      <c r="AX93" s="444"/>
      <c r="AY93" s="445"/>
      <c r="AZ93" s="445"/>
      <c r="BA93" s="445"/>
      <c r="BB93" s="446"/>
      <c r="BC93" s="563">
        <f t="shared" si="59"/>
        <v>0</v>
      </c>
      <c r="BD93" s="445">
        <f t="shared" si="60"/>
        <v>0</v>
      </c>
      <c r="BE93" s="445">
        <f t="shared" si="61"/>
        <v>0</v>
      </c>
      <c r="BF93" s="445">
        <f t="shared" si="62"/>
        <v>0</v>
      </c>
      <c r="BG93" s="446">
        <f t="shared" si="63"/>
        <v>0</v>
      </c>
      <c r="BH93" s="504">
        <f t="shared" si="64"/>
        <v>0</v>
      </c>
      <c r="BI93" s="62">
        <f t="shared" si="70"/>
        <v>0</v>
      </c>
      <c r="BJ93" s="623"/>
      <c r="BK93" s="623"/>
      <c r="BL93" s="333">
        <f t="shared" si="71"/>
        <v>0</v>
      </c>
      <c r="BM93" s="64">
        <v>88</v>
      </c>
    </row>
    <row r="94" spans="1:86" hidden="1" x14ac:dyDescent="0.35">
      <c r="A94" s="275"/>
      <c r="B94" s="97">
        <v>89</v>
      </c>
      <c r="C94" s="100">
        <f>VLOOKUP(B:B,'Start List Youth'!C:F,2,FALSE)</f>
        <v>0</v>
      </c>
      <c r="D94" s="127">
        <f>VLOOKUP(B:B,'Start List Youth'!C:F,4,FALSE)</f>
        <v>0</v>
      </c>
      <c r="E94" s="88"/>
      <c r="F94" s="89"/>
      <c r="G94" s="463"/>
      <c r="H94" s="463"/>
      <c r="I94" s="464"/>
      <c r="J94" s="465"/>
      <c r="K94" s="463"/>
      <c r="L94" s="463"/>
      <c r="M94" s="463"/>
      <c r="N94" s="464"/>
      <c r="O94" s="465"/>
      <c r="P94" s="463"/>
      <c r="Q94" s="463"/>
      <c r="R94" s="463"/>
      <c r="S94" s="464"/>
      <c r="T94" s="557">
        <f t="shared" si="72"/>
        <v>0</v>
      </c>
      <c r="U94" s="463">
        <f t="shared" si="73"/>
        <v>0</v>
      </c>
      <c r="V94" s="463">
        <f t="shared" si="74"/>
        <v>0</v>
      </c>
      <c r="W94" s="463">
        <f t="shared" si="75"/>
        <v>0</v>
      </c>
      <c r="X94" s="558">
        <f t="shared" si="76"/>
        <v>0</v>
      </c>
      <c r="Y94" s="465">
        <f t="shared" si="77"/>
        <v>0</v>
      </c>
      <c r="Z94" s="463">
        <f t="shared" si="78"/>
        <v>0</v>
      </c>
      <c r="AA94" s="463">
        <f t="shared" si="79"/>
        <v>0</v>
      </c>
      <c r="AB94" s="463">
        <f t="shared" si="80"/>
        <v>0</v>
      </c>
      <c r="AC94" s="464">
        <f t="shared" si="81"/>
        <v>0</v>
      </c>
      <c r="AD94" s="438">
        <f t="shared" si="44"/>
        <v>0</v>
      </c>
      <c r="AE94" s="439">
        <f t="shared" si="45"/>
        <v>0</v>
      </c>
      <c r="AF94" s="440">
        <f t="shared" si="46"/>
        <v>0</v>
      </c>
      <c r="AG94" s="438">
        <f t="shared" si="47"/>
        <v>0</v>
      </c>
      <c r="AH94" s="439">
        <f t="shared" si="48"/>
        <v>0</v>
      </c>
      <c r="AI94" s="441">
        <f t="shared" si="49"/>
        <v>0</v>
      </c>
      <c r="AJ94" s="440">
        <f t="shared" si="50"/>
        <v>0</v>
      </c>
      <c r="AK94" s="439">
        <f t="shared" si="51"/>
        <v>0</v>
      </c>
      <c r="AL94" s="441">
        <f t="shared" si="52"/>
        <v>0</v>
      </c>
      <c r="AM94" s="442">
        <f t="shared" si="53"/>
        <v>0</v>
      </c>
      <c r="AN94" s="443">
        <f t="shared" si="54"/>
        <v>0</v>
      </c>
      <c r="AO94" s="441">
        <f t="shared" si="55"/>
        <v>0</v>
      </c>
      <c r="AP94" s="443">
        <f t="shared" si="56"/>
        <v>0</v>
      </c>
      <c r="AQ94" s="443">
        <f t="shared" si="57"/>
        <v>0</v>
      </c>
      <c r="AR94" s="440">
        <f t="shared" si="58"/>
        <v>0</v>
      </c>
      <c r="AS94" s="444">
        <f t="shared" si="65"/>
        <v>0</v>
      </c>
      <c r="AT94" s="445">
        <f t="shared" si="66"/>
        <v>0</v>
      </c>
      <c r="AU94" s="445">
        <f t="shared" si="67"/>
        <v>0</v>
      </c>
      <c r="AV94" s="445">
        <f t="shared" si="68"/>
        <v>0</v>
      </c>
      <c r="AW94" s="502">
        <f t="shared" si="69"/>
        <v>0</v>
      </c>
      <c r="AX94" s="444"/>
      <c r="AY94" s="445"/>
      <c r="AZ94" s="445"/>
      <c r="BA94" s="445"/>
      <c r="BB94" s="446"/>
      <c r="BC94" s="563">
        <f t="shared" si="59"/>
        <v>0</v>
      </c>
      <c r="BD94" s="445">
        <f t="shared" si="60"/>
        <v>0</v>
      </c>
      <c r="BE94" s="445">
        <f t="shared" si="61"/>
        <v>0</v>
      </c>
      <c r="BF94" s="445">
        <f t="shared" si="62"/>
        <v>0</v>
      </c>
      <c r="BG94" s="446">
        <f t="shared" si="63"/>
        <v>0</v>
      </c>
      <c r="BH94" s="504">
        <f t="shared" si="64"/>
        <v>0</v>
      </c>
      <c r="BI94" s="62">
        <f t="shared" si="70"/>
        <v>0</v>
      </c>
      <c r="BJ94" s="623"/>
      <c r="BK94" s="623"/>
      <c r="BL94" s="333">
        <f t="shared" si="71"/>
        <v>0</v>
      </c>
      <c r="BM94" s="60">
        <v>89</v>
      </c>
    </row>
    <row r="95" spans="1:86" hidden="1" x14ac:dyDescent="0.35">
      <c r="A95" s="275"/>
      <c r="B95" s="97">
        <v>90</v>
      </c>
      <c r="C95" s="100">
        <f>VLOOKUP(B:B,'Start List Youth'!C:F,2,FALSE)</f>
        <v>0</v>
      </c>
      <c r="D95" s="127">
        <f>VLOOKUP(B:B,'Start List Youth'!C:F,4,FALSE)</f>
        <v>0</v>
      </c>
      <c r="E95" s="88"/>
      <c r="F95" s="89"/>
      <c r="G95" s="463"/>
      <c r="H95" s="463"/>
      <c r="I95" s="464"/>
      <c r="J95" s="465"/>
      <c r="K95" s="463"/>
      <c r="L95" s="463"/>
      <c r="M95" s="463"/>
      <c r="N95" s="464"/>
      <c r="O95" s="465"/>
      <c r="P95" s="463"/>
      <c r="Q95" s="463"/>
      <c r="R95" s="463"/>
      <c r="S95" s="464"/>
      <c r="T95" s="557">
        <f t="shared" si="72"/>
        <v>0</v>
      </c>
      <c r="U95" s="463">
        <f t="shared" si="73"/>
        <v>0</v>
      </c>
      <c r="V95" s="463">
        <f t="shared" si="74"/>
        <v>0</v>
      </c>
      <c r="W95" s="463">
        <f t="shared" si="75"/>
        <v>0</v>
      </c>
      <c r="X95" s="558">
        <f t="shared" si="76"/>
        <v>0</v>
      </c>
      <c r="Y95" s="465">
        <f t="shared" si="77"/>
        <v>0</v>
      </c>
      <c r="Z95" s="463">
        <f t="shared" si="78"/>
        <v>0</v>
      </c>
      <c r="AA95" s="463">
        <f t="shared" si="79"/>
        <v>0</v>
      </c>
      <c r="AB95" s="463">
        <f t="shared" si="80"/>
        <v>0</v>
      </c>
      <c r="AC95" s="464">
        <f t="shared" si="81"/>
        <v>0</v>
      </c>
      <c r="AD95" s="438">
        <f t="shared" si="44"/>
        <v>0</v>
      </c>
      <c r="AE95" s="439">
        <f t="shared" si="45"/>
        <v>0</v>
      </c>
      <c r="AF95" s="440">
        <f t="shared" si="46"/>
        <v>0</v>
      </c>
      <c r="AG95" s="438">
        <f t="shared" si="47"/>
        <v>0</v>
      </c>
      <c r="AH95" s="439">
        <f t="shared" si="48"/>
        <v>0</v>
      </c>
      <c r="AI95" s="441">
        <f t="shared" si="49"/>
        <v>0</v>
      </c>
      <c r="AJ95" s="440">
        <f t="shared" si="50"/>
        <v>0</v>
      </c>
      <c r="AK95" s="439">
        <f t="shared" si="51"/>
        <v>0</v>
      </c>
      <c r="AL95" s="441">
        <f t="shared" si="52"/>
        <v>0</v>
      </c>
      <c r="AM95" s="442">
        <f t="shared" si="53"/>
        <v>0</v>
      </c>
      <c r="AN95" s="443">
        <f t="shared" si="54"/>
        <v>0</v>
      </c>
      <c r="AO95" s="441">
        <f t="shared" si="55"/>
        <v>0</v>
      </c>
      <c r="AP95" s="443">
        <f t="shared" si="56"/>
        <v>0</v>
      </c>
      <c r="AQ95" s="443">
        <f t="shared" si="57"/>
        <v>0</v>
      </c>
      <c r="AR95" s="440">
        <f t="shared" si="58"/>
        <v>0</v>
      </c>
      <c r="AS95" s="444">
        <f t="shared" si="65"/>
        <v>0</v>
      </c>
      <c r="AT95" s="445">
        <f t="shared" si="66"/>
        <v>0</v>
      </c>
      <c r="AU95" s="445">
        <f t="shared" si="67"/>
        <v>0</v>
      </c>
      <c r="AV95" s="445">
        <f t="shared" si="68"/>
        <v>0</v>
      </c>
      <c r="AW95" s="502">
        <f t="shared" si="69"/>
        <v>0</v>
      </c>
      <c r="AX95" s="444"/>
      <c r="AY95" s="445"/>
      <c r="AZ95" s="445"/>
      <c r="BA95" s="445"/>
      <c r="BB95" s="446"/>
      <c r="BC95" s="563">
        <f t="shared" si="59"/>
        <v>0</v>
      </c>
      <c r="BD95" s="445">
        <f t="shared" si="60"/>
        <v>0</v>
      </c>
      <c r="BE95" s="445">
        <f t="shared" si="61"/>
        <v>0</v>
      </c>
      <c r="BF95" s="445">
        <f t="shared" si="62"/>
        <v>0</v>
      </c>
      <c r="BG95" s="446">
        <f t="shared" si="63"/>
        <v>0</v>
      </c>
      <c r="BH95" s="504">
        <f t="shared" si="64"/>
        <v>0</v>
      </c>
      <c r="BI95" s="62">
        <f t="shared" si="70"/>
        <v>0</v>
      </c>
      <c r="BJ95" s="623"/>
      <c r="BK95" s="623"/>
      <c r="BL95" s="333">
        <f t="shared" si="71"/>
        <v>0</v>
      </c>
      <c r="BM95" s="64">
        <v>90</v>
      </c>
    </row>
    <row r="96" spans="1:86" hidden="1" x14ac:dyDescent="0.35">
      <c r="A96" s="275"/>
      <c r="B96" s="97">
        <v>91</v>
      </c>
      <c r="C96" s="100">
        <f>VLOOKUP(B:B,'Start List Youth'!C:F,2,FALSE)</f>
        <v>0</v>
      </c>
      <c r="D96" s="127">
        <f>VLOOKUP(B:B,'Start List Youth'!C:F,4,FALSE)</f>
        <v>0</v>
      </c>
      <c r="E96" s="88"/>
      <c r="F96" s="89"/>
      <c r="G96" s="463"/>
      <c r="H96" s="463"/>
      <c r="I96" s="464"/>
      <c r="J96" s="465"/>
      <c r="K96" s="463"/>
      <c r="L96" s="463"/>
      <c r="M96" s="463"/>
      <c r="N96" s="464"/>
      <c r="O96" s="465"/>
      <c r="P96" s="463"/>
      <c r="Q96" s="463"/>
      <c r="R96" s="463"/>
      <c r="S96" s="464"/>
      <c r="T96" s="557">
        <f t="shared" si="72"/>
        <v>0</v>
      </c>
      <c r="U96" s="463">
        <f t="shared" si="73"/>
        <v>0</v>
      </c>
      <c r="V96" s="463">
        <f t="shared" si="74"/>
        <v>0</v>
      </c>
      <c r="W96" s="463">
        <f t="shared" si="75"/>
        <v>0</v>
      </c>
      <c r="X96" s="558">
        <f t="shared" si="76"/>
        <v>0</v>
      </c>
      <c r="Y96" s="465">
        <f t="shared" si="77"/>
        <v>0</v>
      </c>
      <c r="Z96" s="463">
        <f t="shared" si="78"/>
        <v>0</v>
      </c>
      <c r="AA96" s="463">
        <f t="shared" si="79"/>
        <v>0</v>
      </c>
      <c r="AB96" s="463">
        <f t="shared" si="80"/>
        <v>0</v>
      </c>
      <c r="AC96" s="464">
        <f t="shared" si="81"/>
        <v>0</v>
      </c>
      <c r="AD96" s="438">
        <f t="shared" si="44"/>
        <v>0</v>
      </c>
      <c r="AE96" s="439">
        <f t="shared" si="45"/>
        <v>0</v>
      </c>
      <c r="AF96" s="440">
        <f t="shared" si="46"/>
        <v>0</v>
      </c>
      <c r="AG96" s="438">
        <f t="shared" si="47"/>
        <v>0</v>
      </c>
      <c r="AH96" s="439">
        <f t="shared" si="48"/>
        <v>0</v>
      </c>
      <c r="AI96" s="441">
        <f t="shared" si="49"/>
        <v>0</v>
      </c>
      <c r="AJ96" s="440">
        <f t="shared" si="50"/>
        <v>0</v>
      </c>
      <c r="AK96" s="439">
        <f t="shared" si="51"/>
        <v>0</v>
      </c>
      <c r="AL96" s="441">
        <f t="shared" si="52"/>
        <v>0</v>
      </c>
      <c r="AM96" s="442">
        <f t="shared" si="53"/>
        <v>0</v>
      </c>
      <c r="AN96" s="443">
        <f t="shared" si="54"/>
        <v>0</v>
      </c>
      <c r="AO96" s="441">
        <f t="shared" si="55"/>
        <v>0</v>
      </c>
      <c r="AP96" s="443">
        <f t="shared" si="56"/>
        <v>0</v>
      </c>
      <c r="AQ96" s="443">
        <f t="shared" si="57"/>
        <v>0</v>
      </c>
      <c r="AR96" s="440">
        <f t="shared" si="58"/>
        <v>0</v>
      </c>
      <c r="AS96" s="444">
        <f t="shared" si="65"/>
        <v>0</v>
      </c>
      <c r="AT96" s="445">
        <f t="shared" si="66"/>
        <v>0</v>
      </c>
      <c r="AU96" s="445">
        <f t="shared" si="67"/>
        <v>0</v>
      </c>
      <c r="AV96" s="445">
        <f t="shared" si="68"/>
        <v>0</v>
      </c>
      <c r="AW96" s="502">
        <f t="shared" si="69"/>
        <v>0</v>
      </c>
      <c r="AX96" s="444"/>
      <c r="AY96" s="445"/>
      <c r="AZ96" s="445"/>
      <c r="BA96" s="445"/>
      <c r="BB96" s="446"/>
      <c r="BC96" s="563">
        <f t="shared" si="59"/>
        <v>0</v>
      </c>
      <c r="BD96" s="445">
        <f t="shared" si="60"/>
        <v>0</v>
      </c>
      <c r="BE96" s="445">
        <f t="shared" si="61"/>
        <v>0</v>
      </c>
      <c r="BF96" s="445">
        <f t="shared" si="62"/>
        <v>0</v>
      </c>
      <c r="BG96" s="446">
        <f t="shared" si="63"/>
        <v>0</v>
      </c>
      <c r="BH96" s="504">
        <f t="shared" si="64"/>
        <v>0</v>
      </c>
      <c r="BI96" s="62">
        <f t="shared" si="70"/>
        <v>0</v>
      </c>
      <c r="BJ96" s="623"/>
      <c r="BK96" s="623"/>
      <c r="BL96" s="333">
        <f t="shared" si="71"/>
        <v>0</v>
      </c>
      <c r="BM96" s="60">
        <v>91</v>
      </c>
    </row>
    <row r="97" spans="1:65" hidden="1" x14ac:dyDescent="0.35">
      <c r="A97" s="275"/>
      <c r="B97" s="97">
        <v>92</v>
      </c>
      <c r="C97" s="100">
        <f>VLOOKUP(B:B,'Start List Youth'!C:F,2,FALSE)</f>
        <v>0</v>
      </c>
      <c r="D97" s="127">
        <f>VLOOKUP(B:B,'Start List Youth'!C:F,4,FALSE)</f>
        <v>0</v>
      </c>
      <c r="E97" s="88"/>
      <c r="F97" s="89"/>
      <c r="G97" s="463"/>
      <c r="H97" s="463"/>
      <c r="I97" s="464"/>
      <c r="J97" s="465"/>
      <c r="K97" s="463"/>
      <c r="L97" s="463"/>
      <c r="M97" s="463"/>
      <c r="N97" s="464"/>
      <c r="O97" s="465"/>
      <c r="P97" s="463"/>
      <c r="Q97" s="463"/>
      <c r="R97" s="463"/>
      <c r="S97" s="464"/>
      <c r="T97" s="557">
        <f t="shared" si="72"/>
        <v>0</v>
      </c>
      <c r="U97" s="463">
        <f t="shared" si="73"/>
        <v>0</v>
      </c>
      <c r="V97" s="463">
        <f t="shared" si="74"/>
        <v>0</v>
      </c>
      <c r="W97" s="463">
        <f t="shared" si="75"/>
        <v>0</v>
      </c>
      <c r="X97" s="558">
        <f t="shared" si="76"/>
        <v>0</v>
      </c>
      <c r="Y97" s="465">
        <f t="shared" si="77"/>
        <v>0</v>
      </c>
      <c r="Z97" s="463">
        <f t="shared" si="78"/>
        <v>0</v>
      </c>
      <c r="AA97" s="463">
        <f t="shared" si="79"/>
        <v>0</v>
      </c>
      <c r="AB97" s="463">
        <f t="shared" si="80"/>
        <v>0</v>
      </c>
      <c r="AC97" s="464">
        <f t="shared" si="81"/>
        <v>0</v>
      </c>
      <c r="AD97" s="438">
        <f t="shared" si="44"/>
        <v>0</v>
      </c>
      <c r="AE97" s="439">
        <f t="shared" si="45"/>
        <v>0</v>
      </c>
      <c r="AF97" s="440">
        <f t="shared" si="46"/>
        <v>0</v>
      </c>
      <c r="AG97" s="438">
        <f t="shared" si="47"/>
        <v>0</v>
      </c>
      <c r="AH97" s="439">
        <f t="shared" si="48"/>
        <v>0</v>
      </c>
      <c r="AI97" s="441">
        <f t="shared" si="49"/>
        <v>0</v>
      </c>
      <c r="AJ97" s="440">
        <f t="shared" si="50"/>
        <v>0</v>
      </c>
      <c r="AK97" s="439">
        <f t="shared" si="51"/>
        <v>0</v>
      </c>
      <c r="AL97" s="441">
        <f t="shared" si="52"/>
        <v>0</v>
      </c>
      <c r="AM97" s="442">
        <f t="shared" si="53"/>
        <v>0</v>
      </c>
      <c r="AN97" s="443">
        <f t="shared" si="54"/>
        <v>0</v>
      </c>
      <c r="AO97" s="441">
        <f t="shared" si="55"/>
        <v>0</v>
      </c>
      <c r="AP97" s="443">
        <f t="shared" si="56"/>
        <v>0</v>
      </c>
      <c r="AQ97" s="443">
        <f t="shared" si="57"/>
        <v>0</v>
      </c>
      <c r="AR97" s="440">
        <f t="shared" si="58"/>
        <v>0</v>
      </c>
      <c r="AS97" s="444">
        <f t="shared" si="65"/>
        <v>0</v>
      </c>
      <c r="AT97" s="445">
        <f t="shared" si="66"/>
        <v>0</v>
      </c>
      <c r="AU97" s="445">
        <f t="shared" si="67"/>
        <v>0</v>
      </c>
      <c r="AV97" s="445">
        <f t="shared" si="68"/>
        <v>0</v>
      </c>
      <c r="AW97" s="502">
        <f t="shared" si="69"/>
        <v>0</v>
      </c>
      <c r="AX97" s="444"/>
      <c r="AY97" s="445"/>
      <c r="AZ97" s="445"/>
      <c r="BA97" s="445"/>
      <c r="BB97" s="446"/>
      <c r="BC97" s="563">
        <f t="shared" si="59"/>
        <v>0</v>
      </c>
      <c r="BD97" s="445">
        <f t="shared" si="60"/>
        <v>0</v>
      </c>
      <c r="BE97" s="445">
        <f t="shared" si="61"/>
        <v>0</v>
      </c>
      <c r="BF97" s="445">
        <f t="shared" si="62"/>
        <v>0</v>
      </c>
      <c r="BG97" s="446">
        <f t="shared" si="63"/>
        <v>0</v>
      </c>
      <c r="BH97" s="504">
        <f t="shared" si="64"/>
        <v>0</v>
      </c>
      <c r="BI97" s="62">
        <f t="shared" si="70"/>
        <v>0</v>
      </c>
      <c r="BJ97" s="623"/>
      <c r="BK97" s="623"/>
      <c r="BL97" s="333">
        <f t="shared" si="71"/>
        <v>0</v>
      </c>
      <c r="BM97" s="64">
        <v>92</v>
      </c>
    </row>
    <row r="98" spans="1:65" hidden="1" x14ac:dyDescent="0.35">
      <c r="A98" s="275"/>
      <c r="B98" s="97">
        <v>93</v>
      </c>
      <c r="C98" s="100">
        <f>VLOOKUP(B:B,'Start List Youth'!C:F,2,FALSE)</f>
        <v>0</v>
      </c>
      <c r="D98" s="127">
        <f>VLOOKUP(B:B,'Start List Youth'!C:F,4,FALSE)</f>
        <v>0</v>
      </c>
      <c r="E98" s="88"/>
      <c r="F98" s="89"/>
      <c r="G98" s="463"/>
      <c r="H98" s="463"/>
      <c r="I98" s="464"/>
      <c r="J98" s="465"/>
      <c r="K98" s="463"/>
      <c r="L98" s="463"/>
      <c r="M98" s="463"/>
      <c r="N98" s="464"/>
      <c r="O98" s="465"/>
      <c r="P98" s="463"/>
      <c r="Q98" s="463"/>
      <c r="R98" s="463"/>
      <c r="S98" s="464"/>
      <c r="T98" s="557">
        <f t="shared" si="72"/>
        <v>0</v>
      </c>
      <c r="U98" s="463">
        <f t="shared" si="73"/>
        <v>0</v>
      </c>
      <c r="V98" s="463">
        <f t="shared" si="74"/>
        <v>0</v>
      </c>
      <c r="W98" s="463">
        <f t="shared" si="75"/>
        <v>0</v>
      </c>
      <c r="X98" s="558">
        <f t="shared" si="76"/>
        <v>0</v>
      </c>
      <c r="Y98" s="465">
        <f t="shared" si="77"/>
        <v>0</v>
      </c>
      <c r="Z98" s="463">
        <f t="shared" si="78"/>
        <v>0</v>
      </c>
      <c r="AA98" s="463">
        <f t="shared" si="79"/>
        <v>0</v>
      </c>
      <c r="AB98" s="463">
        <f t="shared" si="80"/>
        <v>0</v>
      </c>
      <c r="AC98" s="464">
        <f t="shared" si="81"/>
        <v>0</v>
      </c>
      <c r="AD98" s="438">
        <f t="shared" si="44"/>
        <v>0</v>
      </c>
      <c r="AE98" s="439">
        <f t="shared" si="45"/>
        <v>0</v>
      </c>
      <c r="AF98" s="440">
        <f t="shared" si="46"/>
        <v>0</v>
      </c>
      <c r="AG98" s="438">
        <f t="shared" si="47"/>
        <v>0</v>
      </c>
      <c r="AH98" s="439">
        <f t="shared" si="48"/>
        <v>0</v>
      </c>
      <c r="AI98" s="441">
        <f t="shared" si="49"/>
        <v>0</v>
      </c>
      <c r="AJ98" s="440">
        <f t="shared" si="50"/>
        <v>0</v>
      </c>
      <c r="AK98" s="439">
        <f t="shared" si="51"/>
        <v>0</v>
      </c>
      <c r="AL98" s="441">
        <f t="shared" si="52"/>
        <v>0</v>
      </c>
      <c r="AM98" s="442">
        <f t="shared" si="53"/>
        <v>0</v>
      </c>
      <c r="AN98" s="443">
        <f t="shared" si="54"/>
        <v>0</v>
      </c>
      <c r="AO98" s="441">
        <f t="shared" si="55"/>
        <v>0</v>
      </c>
      <c r="AP98" s="443">
        <f t="shared" si="56"/>
        <v>0</v>
      </c>
      <c r="AQ98" s="443">
        <f t="shared" si="57"/>
        <v>0</v>
      </c>
      <c r="AR98" s="440">
        <f t="shared" si="58"/>
        <v>0</v>
      </c>
      <c r="AS98" s="444">
        <f t="shared" si="65"/>
        <v>0</v>
      </c>
      <c r="AT98" s="445">
        <f t="shared" si="66"/>
        <v>0</v>
      </c>
      <c r="AU98" s="445">
        <f t="shared" si="67"/>
        <v>0</v>
      </c>
      <c r="AV98" s="445">
        <f t="shared" si="68"/>
        <v>0</v>
      </c>
      <c r="AW98" s="502">
        <f t="shared" si="69"/>
        <v>0</v>
      </c>
      <c r="AX98" s="444"/>
      <c r="AY98" s="445"/>
      <c r="AZ98" s="445"/>
      <c r="BA98" s="445"/>
      <c r="BB98" s="446"/>
      <c r="BC98" s="563">
        <f t="shared" si="59"/>
        <v>0</v>
      </c>
      <c r="BD98" s="445">
        <f t="shared" si="60"/>
        <v>0</v>
      </c>
      <c r="BE98" s="445">
        <f t="shared" si="61"/>
        <v>0</v>
      </c>
      <c r="BF98" s="445">
        <f t="shared" si="62"/>
        <v>0</v>
      </c>
      <c r="BG98" s="446">
        <f t="shared" si="63"/>
        <v>0</v>
      </c>
      <c r="BH98" s="504">
        <f t="shared" si="64"/>
        <v>0</v>
      </c>
      <c r="BI98" s="62">
        <f t="shared" si="70"/>
        <v>0</v>
      </c>
      <c r="BJ98" s="623"/>
      <c r="BK98" s="623"/>
      <c r="BL98" s="333">
        <f t="shared" si="71"/>
        <v>0</v>
      </c>
      <c r="BM98" s="60">
        <v>93</v>
      </c>
    </row>
    <row r="99" spans="1:65" hidden="1" x14ac:dyDescent="0.35">
      <c r="A99" s="275"/>
      <c r="B99" s="97">
        <v>94</v>
      </c>
      <c r="C99" s="100">
        <f>VLOOKUP(B:B,'Start List Youth'!C:F,2,FALSE)</f>
        <v>0</v>
      </c>
      <c r="D99" s="127">
        <f>VLOOKUP(B:B,'Start List Youth'!C:F,4,FALSE)</f>
        <v>0</v>
      </c>
      <c r="E99" s="88"/>
      <c r="F99" s="89"/>
      <c r="G99" s="463"/>
      <c r="H99" s="463"/>
      <c r="I99" s="464"/>
      <c r="J99" s="465"/>
      <c r="K99" s="463"/>
      <c r="L99" s="463"/>
      <c r="M99" s="463"/>
      <c r="N99" s="464"/>
      <c r="O99" s="465"/>
      <c r="P99" s="463"/>
      <c r="Q99" s="463"/>
      <c r="R99" s="463"/>
      <c r="S99" s="464"/>
      <c r="T99" s="557">
        <f t="shared" si="72"/>
        <v>0</v>
      </c>
      <c r="U99" s="463">
        <f t="shared" si="73"/>
        <v>0</v>
      </c>
      <c r="V99" s="463">
        <f t="shared" si="74"/>
        <v>0</v>
      </c>
      <c r="W99" s="463">
        <f t="shared" si="75"/>
        <v>0</v>
      </c>
      <c r="X99" s="558">
        <f t="shared" si="76"/>
        <v>0</v>
      </c>
      <c r="Y99" s="465">
        <f t="shared" si="77"/>
        <v>0</v>
      </c>
      <c r="Z99" s="463">
        <f t="shared" si="78"/>
        <v>0</v>
      </c>
      <c r="AA99" s="463">
        <f t="shared" si="79"/>
        <v>0</v>
      </c>
      <c r="AB99" s="463">
        <f t="shared" si="80"/>
        <v>0</v>
      </c>
      <c r="AC99" s="464">
        <f t="shared" si="81"/>
        <v>0</v>
      </c>
      <c r="AD99" s="438">
        <f t="shared" si="44"/>
        <v>0</v>
      </c>
      <c r="AE99" s="439">
        <f t="shared" si="45"/>
        <v>0</v>
      </c>
      <c r="AF99" s="440">
        <f t="shared" si="46"/>
        <v>0</v>
      </c>
      <c r="AG99" s="438">
        <f t="shared" si="47"/>
        <v>0</v>
      </c>
      <c r="AH99" s="439">
        <f t="shared" si="48"/>
        <v>0</v>
      </c>
      <c r="AI99" s="441">
        <f t="shared" si="49"/>
        <v>0</v>
      </c>
      <c r="AJ99" s="440">
        <f t="shared" si="50"/>
        <v>0</v>
      </c>
      <c r="AK99" s="439">
        <f t="shared" si="51"/>
        <v>0</v>
      </c>
      <c r="AL99" s="441">
        <f t="shared" si="52"/>
        <v>0</v>
      </c>
      <c r="AM99" s="442">
        <f t="shared" si="53"/>
        <v>0</v>
      </c>
      <c r="AN99" s="443">
        <f t="shared" si="54"/>
        <v>0</v>
      </c>
      <c r="AO99" s="441">
        <f t="shared" si="55"/>
        <v>0</v>
      </c>
      <c r="AP99" s="443">
        <f t="shared" si="56"/>
        <v>0</v>
      </c>
      <c r="AQ99" s="443">
        <f t="shared" si="57"/>
        <v>0</v>
      </c>
      <c r="AR99" s="440">
        <f t="shared" si="58"/>
        <v>0</v>
      </c>
      <c r="AS99" s="444">
        <f t="shared" si="65"/>
        <v>0</v>
      </c>
      <c r="AT99" s="445">
        <f t="shared" si="66"/>
        <v>0</v>
      </c>
      <c r="AU99" s="445">
        <f t="shared" si="67"/>
        <v>0</v>
      </c>
      <c r="AV99" s="445">
        <f t="shared" si="68"/>
        <v>0</v>
      </c>
      <c r="AW99" s="502">
        <f t="shared" si="69"/>
        <v>0</v>
      </c>
      <c r="AX99" s="444"/>
      <c r="AY99" s="445"/>
      <c r="AZ99" s="445"/>
      <c r="BA99" s="445"/>
      <c r="BB99" s="446"/>
      <c r="BC99" s="563">
        <f t="shared" si="59"/>
        <v>0</v>
      </c>
      <c r="BD99" s="445">
        <f t="shared" si="60"/>
        <v>0</v>
      </c>
      <c r="BE99" s="445">
        <f t="shared" si="61"/>
        <v>0</v>
      </c>
      <c r="BF99" s="445">
        <f t="shared" si="62"/>
        <v>0</v>
      </c>
      <c r="BG99" s="446">
        <f t="shared" si="63"/>
        <v>0</v>
      </c>
      <c r="BH99" s="504">
        <f t="shared" si="64"/>
        <v>0</v>
      </c>
      <c r="BI99" s="62">
        <f t="shared" si="70"/>
        <v>0</v>
      </c>
      <c r="BJ99" s="623"/>
      <c r="BK99" s="623"/>
      <c r="BL99" s="333">
        <f t="shared" si="71"/>
        <v>0</v>
      </c>
      <c r="BM99" s="64">
        <v>94</v>
      </c>
    </row>
    <row r="100" spans="1:65" hidden="1" x14ac:dyDescent="0.35">
      <c r="A100" s="275"/>
      <c r="B100" s="97">
        <v>95</v>
      </c>
      <c r="C100" s="100">
        <f>VLOOKUP(B:B,'Start List Youth'!C:F,2,FALSE)</f>
        <v>0</v>
      </c>
      <c r="D100" s="127">
        <f>VLOOKUP(B:B,'Start List Youth'!C:F,4,FALSE)</f>
        <v>0</v>
      </c>
      <c r="E100" s="88"/>
      <c r="F100" s="89"/>
      <c r="G100" s="463"/>
      <c r="H100" s="463"/>
      <c r="I100" s="464"/>
      <c r="J100" s="465"/>
      <c r="K100" s="463"/>
      <c r="L100" s="463"/>
      <c r="M100" s="463"/>
      <c r="N100" s="464"/>
      <c r="O100" s="465"/>
      <c r="P100" s="463"/>
      <c r="Q100" s="463"/>
      <c r="R100" s="463"/>
      <c r="S100" s="464"/>
      <c r="T100" s="557">
        <f t="shared" si="72"/>
        <v>0</v>
      </c>
      <c r="U100" s="463">
        <f t="shared" si="73"/>
        <v>0</v>
      </c>
      <c r="V100" s="463">
        <f t="shared" si="74"/>
        <v>0</v>
      </c>
      <c r="W100" s="463">
        <f t="shared" si="75"/>
        <v>0</v>
      </c>
      <c r="X100" s="558">
        <f t="shared" si="76"/>
        <v>0</v>
      </c>
      <c r="Y100" s="465">
        <f t="shared" si="77"/>
        <v>0</v>
      </c>
      <c r="Z100" s="463">
        <f t="shared" si="78"/>
        <v>0</v>
      </c>
      <c r="AA100" s="463">
        <f t="shared" si="79"/>
        <v>0</v>
      </c>
      <c r="AB100" s="463">
        <f t="shared" si="80"/>
        <v>0</v>
      </c>
      <c r="AC100" s="464">
        <f t="shared" si="81"/>
        <v>0</v>
      </c>
      <c r="AD100" s="438">
        <f t="shared" si="44"/>
        <v>0</v>
      </c>
      <c r="AE100" s="439">
        <f t="shared" si="45"/>
        <v>0</v>
      </c>
      <c r="AF100" s="440">
        <f t="shared" si="46"/>
        <v>0</v>
      </c>
      <c r="AG100" s="438">
        <f t="shared" si="47"/>
        <v>0</v>
      </c>
      <c r="AH100" s="439">
        <f t="shared" si="48"/>
        <v>0</v>
      </c>
      <c r="AI100" s="441">
        <f t="shared" si="49"/>
        <v>0</v>
      </c>
      <c r="AJ100" s="440">
        <f t="shared" si="50"/>
        <v>0</v>
      </c>
      <c r="AK100" s="439">
        <f t="shared" si="51"/>
        <v>0</v>
      </c>
      <c r="AL100" s="441">
        <f t="shared" si="52"/>
        <v>0</v>
      </c>
      <c r="AM100" s="442">
        <f t="shared" si="53"/>
        <v>0</v>
      </c>
      <c r="AN100" s="443">
        <f t="shared" si="54"/>
        <v>0</v>
      </c>
      <c r="AO100" s="441">
        <f t="shared" si="55"/>
        <v>0</v>
      </c>
      <c r="AP100" s="443">
        <f t="shared" si="56"/>
        <v>0</v>
      </c>
      <c r="AQ100" s="443">
        <f t="shared" si="57"/>
        <v>0</v>
      </c>
      <c r="AR100" s="440">
        <f t="shared" si="58"/>
        <v>0</v>
      </c>
      <c r="AS100" s="444">
        <f t="shared" si="65"/>
        <v>0</v>
      </c>
      <c r="AT100" s="445">
        <f t="shared" si="66"/>
        <v>0</v>
      </c>
      <c r="AU100" s="445">
        <f t="shared" si="67"/>
        <v>0</v>
      </c>
      <c r="AV100" s="445">
        <f t="shared" si="68"/>
        <v>0</v>
      </c>
      <c r="AW100" s="502">
        <f t="shared" si="69"/>
        <v>0</v>
      </c>
      <c r="AX100" s="444"/>
      <c r="AY100" s="445"/>
      <c r="AZ100" s="445"/>
      <c r="BA100" s="445"/>
      <c r="BB100" s="446"/>
      <c r="BC100" s="563">
        <f t="shared" si="59"/>
        <v>0</v>
      </c>
      <c r="BD100" s="445">
        <f t="shared" si="60"/>
        <v>0</v>
      </c>
      <c r="BE100" s="445">
        <f t="shared" si="61"/>
        <v>0</v>
      </c>
      <c r="BF100" s="445">
        <f t="shared" si="62"/>
        <v>0</v>
      </c>
      <c r="BG100" s="446">
        <f t="shared" si="63"/>
        <v>0</v>
      </c>
      <c r="BH100" s="504">
        <f t="shared" si="64"/>
        <v>0</v>
      </c>
      <c r="BI100" s="62">
        <f t="shared" si="70"/>
        <v>0</v>
      </c>
      <c r="BJ100" s="623"/>
      <c r="BK100" s="623"/>
      <c r="BL100" s="333">
        <f t="shared" si="71"/>
        <v>0</v>
      </c>
      <c r="BM100" s="60">
        <v>95</v>
      </c>
    </row>
    <row r="101" spans="1:65" hidden="1" x14ac:dyDescent="0.35">
      <c r="A101" s="275"/>
      <c r="B101" s="97">
        <v>96</v>
      </c>
      <c r="C101" s="100">
        <f>VLOOKUP(B:B,'Start List Youth'!C:F,2,FALSE)</f>
        <v>0</v>
      </c>
      <c r="D101" s="127">
        <f>VLOOKUP(B:B,'Start List Youth'!C:F,4,FALSE)</f>
        <v>0</v>
      </c>
      <c r="E101" s="88"/>
      <c r="F101" s="89"/>
      <c r="G101" s="463"/>
      <c r="H101" s="463"/>
      <c r="I101" s="464"/>
      <c r="J101" s="465"/>
      <c r="K101" s="463"/>
      <c r="L101" s="463"/>
      <c r="M101" s="463"/>
      <c r="N101" s="464"/>
      <c r="O101" s="465"/>
      <c r="P101" s="463"/>
      <c r="Q101" s="463"/>
      <c r="R101" s="463"/>
      <c r="S101" s="464"/>
      <c r="T101" s="557">
        <f t="shared" si="72"/>
        <v>0</v>
      </c>
      <c r="U101" s="463">
        <f t="shared" si="73"/>
        <v>0</v>
      </c>
      <c r="V101" s="463">
        <f t="shared" si="74"/>
        <v>0</v>
      </c>
      <c r="W101" s="463">
        <f t="shared" si="75"/>
        <v>0</v>
      </c>
      <c r="X101" s="558">
        <f t="shared" si="76"/>
        <v>0</v>
      </c>
      <c r="Y101" s="465">
        <f t="shared" si="77"/>
        <v>0</v>
      </c>
      <c r="Z101" s="463">
        <f t="shared" si="78"/>
        <v>0</v>
      </c>
      <c r="AA101" s="463">
        <f t="shared" si="79"/>
        <v>0</v>
      </c>
      <c r="AB101" s="463">
        <f t="shared" si="80"/>
        <v>0</v>
      </c>
      <c r="AC101" s="464">
        <f t="shared" si="81"/>
        <v>0</v>
      </c>
      <c r="AD101" s="438">
        <f t="shared" si="44"/>
        <v>0</v>
      </c>
      <c r="AE101" s="439">
        <f t="shared" si="45"/>
        <v>0</v>
      </c>
      <c r="AF101" s="440">
        <f t="shared" si="46"/>
        <v>0</v>
      </c>
      <c r="AG101" s="438">
        <f t="shared" si="47"/>
        <v>0</v>
      </c>
      <c r="AH101" s="439">
        <f t="shared" si="48"/>
        <v>0</v>
      </c>
      <c r="AI101" s="441">
        <f t="shared" si="49"/>
        <v>0</v>
      </c>
      <c r="AJ101" s="440">
        <f t="shared" si="50"/>
        <v>0</v>
      </c>
      <c r="AK101" s="439">
        <f t="shared" si="51"/>
        <v>0</v>
      </c>
      <c r="AL101" s="441">
        <f t="shared" si="52"/>
        <v>0</v>
      </c>
      <c r="AM101" s="442">
        <f t="shared" si="53"/>
        <v>0</v>
      </c>
      <c r="AN101" s="443">
        <f t="shared" si="54"/>
        <v>0</v>
      </c>
      <c r="AO101" s="441">
        <f t="shared" si="55"/>
        <v>0</v>
      </c>
      <c r="AP101" s="443">
        <f t="shared" si="56"/>
        <v>0</v>
      </c>
      <c r="AQ101" s="443">
        <f t="shared" si="57"/>
        <v>0</v>
      </c>
      <c r="AR101" s="440">
        <f t="shared" si="58"/>
        <v>0</v>
      </c>
      <c r="AS101" s="444">
        <f t="shared" si="65"/>
        <v>0</v>
      </c>
      <c r="AT101" s="445">
        <f t="shared" si="66"/>
        <v>0</v>
      </c>
      <c r="AU101" s="445">
        <f t="shared" si="67"/>
        <v>0</v>
      </c>
      <c r="AV101" s="445">
        <f t="shared" si="68"/>
        <v>0</v>
      </c>
      <c r="AW101" s="502">
        <f t="shared" si="69"/>
        <v>0</v>
      </c>
      <c r="AX101" s="444"/>
      <c r="AY101" s="445"/>
      <c r="AZ101" s="445"/>
      <c r="BA101" s="445"/>
      <c r="BB101" s="446"/>
      <c r="BC101" s="563">
        <f t="shared" si="59"/>
        <v>0</v>
      </c>
      <c r="BD101" s="445">
        <f t="shared" si="60"/>
        <v>0</v>
      </c>
      <c r="BE101" s="445">
        <f t="shared" si="61"/>
        <v>0</v>
      </c>
      <c r="BF101" s="445">
        <f t="shared" si="62"/>
        <v>0</v>
      </c>
      <c r="BG101" s="446">
        <f t="shared" si="63"/>
        <v>0</v>
      </c>
      <c r="BH101" s="504">
        <f t="shared" si="64"/>
        <v>0</v>
      </c>
      <c r="BI101" s="62">
        <f t="shared" si="70"/>
        <v>0</v>
      </c>
      <c r="BJ101" s="623"/>
      <c r="BK101" s="623"/>
      <c r="BL101" s="333">
        <f t="shared" si="71"/>
        <v>0</v>
      </c>
      <c r="BM101" s="64">
        <v>96</v>
      </c>
    </row>
    <row r="102" spans="1:65" hidden="1" x14ac:dyDescent="0.35">
      <c r="A102" s="275"/>
      <c r="B102" s="97">
        <v>97</v>
      </c>
      <c r="C102" s="100">
        <f>VLOOKUP(B:B,'Start List Youth'!C:F,2,FALSE)</f>
        <v>0</v>
      </c>
      <c r="D102" s="127">
        <f>VLOOKUP(B:B,'Start List Youth'!C:F,4,FALSE)</f>
        <v>0</v>
      </c>
      <c r="E102" s="88"/>
      <c r="F102" s="89"/>
      <c r="G102" s="463"/>
      <c r="H102" s="463"/>
      <c r="I102" s="464"/>
      <c r="J102" s="465"/>
      <c r="K102" s="463"/>
      <c r="L102" s="463"/>
      <c r="M102" s="463"/>
      <c r="N102" s="464"/>
      <c r="O102" s="465"/>
      <c r="P102" s="463"/>
      <c r="Q102" s="463"/>
      <c r="R102" s="463"/>
      <c r="S102" s="464"/>
      <c r="T102" s="557">
        <f t="shared" si="72"/>
        <v>0</v>
      </c>
      <c r="U102" s="463">
        <f t="shared" si="73"/>
        <v>0</v>
      </c>
      <c r="V102" s="463">
        <f t="shared" si="74"/>
        <v>0</v>
      </c>
      <c r="W102" s="463">
        <f t="shared" si="75"/>
        <v>0</v>
      </c>
      <c r="X102" s="558">
        <f t="shared" si="76"/>
        <v>0</v>
      </c>
      <c r="Y102" s="465">
        <f t="shared" si="77"/>
        <v>0</v>
      </c>
      <c r="Z102" s="463">
        <f t="shared" si="78"/>
        <v>0</v>
      </c>
      <c r="AA102" s="463">
        <f t="shared" si="79"/>
        <v>0</v>
      </c>
      <c r="AB102" s="463">
        <f t="shared" si="80"/>
        <v>0</v>
      </c>
      <c r="AC102" s="464">
        <f t="shared" si="81"/>
        <v>0</v>
      </c>
      <c r="AD102" s="438">
        <f t="shared" ref="AD102:AD133" si="82">MAX(E102,J102,O102,T102,Y102)</f>
        <v>0</v>
      </c>
      <c r="AE102" s="439">
        <f t="shared" ref="AE102:AE133" si="83">MIN(E102,J102,O102,T102,Y102)</f>
        <v>0</v>
      </c>
      <c r="AF102" s="440">
        <f t="shared" ref="AF102:AF133" si="84">(SUM(E102,J102,O102,T102,Y102)-AD102-AE102)/3</f>
        <v>0</v>
      </c>
      <c r="AG102" s="438">
        <f t="shared" ref="AG102:AG133" si="85">MAX(F102,K102,P102,U102,Z102)</f>
        <v>0</v>
      </c>
      <c r="AH102" s="439">
        <f t="shared" ref="AH102:AH133" si="86">MIN(F102,K102,P102,U102,Z102)</f>
        <v>0</v>
      </c>
      <c r="AI102" s="441">
        <f t="shared" ref="AI102:AI133" si="87">(SUM(F102,K102,P102,U102,Z102)-AG102-AH102)/3</f>
        <v>0</v>
      </c>
      <c r="AJ102" s="440">
        <f t="shared" ref="AJ102:AJ133" si="88">MAX(G102,L102,Q102,V102,AA102)</f>
        <v>0</v>
      </c>
      <c r="AK102" s="439">
        <f t="shared" ref="AK102:AK133" si="89">MIN(G102,L102,Q102,V102,AA102)</f>
        <v>0</v>
      </c>
      <c r="AL102" s="441">
        <f t="shared" ref="AL102:AL133" si="90">(SUM(G102,L102,Q102,V102,AA102)-AJ102-AK102)/3</f>
        <v>0</v>
      </c>
      <c r="AM102" s="442">
        <f t="shared" ref="AM102:AM133" si="91">MAX(H102,M102,R102,W102,AB102)</f>
        <v>0</v>
      </c>
      <c r="AN102" s="443">
        <f t="shared" ref="AN102:AN133" si="92">MIN(H102,M102,R102,W102,AB102)</f>
        <v>0</v>
      </c>
      <c r="AO102" s="441">
        <f t="shared" ref="AO102:AO133" si="93">(SUM(H102,M102,R102,W102,AB102)-AM102-AN102)/3</f>
        <v>0</v>
      </c>
      <c r="AP102" s="443">
        <f t="shared" ref="AP102:AP133" si="94">MAX(I102,N102,S102,X102,AC102)</f>
        <v>0</v>
      </c>
      <c r="AQ102" s="443">
        <f t="shared" ref="AQ102:AQ133" si="95">MIN(I102,N102,S102,X102,AC102)</f>
        <v>0</v>
      </c>
      <c r="AR102" s="440">
        <f t="shared" ref="AR102:AR133" si="96">(SUM(I102,N102,S102,X102,AC102)-AP102-AQ102)/3</f>
        <v>0</v>
      </c>
      <c r="AS102" s="444">
        <f t="shared" si="65"/>
        <v>0</v>
      </c>
      <c r="AT102" s="445">
        <f t="shared" si="66"/>
        <v>0</v>
      </c>
      <c r="AU102" s="445">
        <f t="shared" si="67"/>
        <v>0</v>
      </c>
      <c r="AV102" s="445">
        <f t="shared" si="68"/>
        <v>0</v>
      </c>
      <c r="AW102" s="502">
        <f t="shared" si="69"/>
        <v>0</v>
      </c>
      <c r="AX102" s="444"/>
      <c r="AY102" s="445"/>
      <c r="AZ102" s="445"/>
      <c r="BA102" s="445"/>
      <c r="BB102" s="446"/>
      <c r="BC102" s="563">
        <f t="shared" si="59"/>
        <v>0</v>
      </c>
      <c r="BD102" s="445">
        <f t="shared" si="60"/>
        <v>0</v>
      </c>
      <c r="BE102" s="445">
        <f t="shared" si="61"/>
        <v>0</v>
      </c>
      <c r="BF102" s="445">
        <f t="shared" si="62"/>
        <v>0</v>
      </c>
      <c r="BG102" s="446">
        <f t="shared" si="63"/>
        <v>0</v>
      </c>
      <c r="BH102" s="504">
        <f t="shared" si="64"/>
        <v>0</v>
      </c>
      <c r="BI102" s="62">
        <f t="shared" si="70"/>
        <v>0</v>
      </c>
      <c r="BJ102" s="623"/>
      <c r="BK102" s="623"/>
      <c r="BL102" s="333">
        <f t="shared" si="71"/>
        <v>0</v>
      </c>
      <c r="BM102" s="60">
        <v>97</v>
      </c>
    </row>
    <row r="103" spans="1:65" hidden="1" x14ac:dyDescent="0.35">
      <c r="A103" s="275"/>
      <c r="B103" s="97">
        <v>98</v>
      </c>
      <c r="C103" s="100">
        <f>VLOOKUP(B:B,'Start List Youth'!C:F,2,FALSE)</f>
        <v>0</v>
      </c>
      <c r="D103" s="127">
        <f>VLOOKUP(B:B,'Start List Youth'!C:F,4,FALSE)</f>
        <v>0</v>
      </c>
      <c r="E103" s="88"/>
      <c r="F103" s="89"/>
      <c r="G103" s="463"/>
      <c r="H103" s="463"/>
      <c r="I103" s="464"/>
      <c r="J103" s="465"/>
      <c r="K103" s="463"/>
      <c r="L103" s="463"/>
      <c r="M103" s="463"/>
      <c r="N103" s="464"/>
      <c r="O103" s="465"/>
      <c r="P103" s="463"/>
      <c r="Q103" s="463"/>
      <c r="R103" s="463"/>
      <c r="S103" s="464"/>
      <c r="T103" s="557">
        <f t="shared" si="72"/>
        <v>0</v>
      </c>
      <c r="U103" s="463">
        <f t="shared" si="73"/>
        <v>0</v>
      </c>
      <c r="V103" s="463">
        <f t="shared" si="74"/>
        <v>0</v>
      </c>
      <c r="W103" s="463">
        <f t="shared" si="75"/>
        <v>0</v>
      </c>
      <c r="X103" s="558">
        <f t="shared" si="76"/>
        <v>0</v>
      </c>
      <c r="Y103" s="465">
        <f t="shared" si="77"/>
        <v>0</v>
      </c>
      <c r="Z103" s="463">
        <f t="shared" si="78"/>
        <v>0</v>
      </c>
      <c r="AA103" s="463">
        <f t="shared" si="79"/>
        <v>0</v>
      </c>
      <c r="AB103" s="463">
        <f t="shared" si="80"/>
        <v>0</v>
      </c>
      <c r="AC103" s="464">
        <f t="shared" si="81"/>
        <v>0</v>
      </c>
      <c r="AD103" s="438">
        <f t="shared" si="82"/>
        <v>0</v>
      </c>
      <c r="AE103" s="439">
        <f t="shared" si="83"/>
        <v>0</v>
      </c>
      <c r="AF103" s="440">
        <f t="shared" si="84"/>
        <v>0</v>
      </c>
      <c r="AG103" s="438">
        <f t="shared" si="85"/>
        <v>0</v>
      </c>
      <c r="AH103" s="439">
        <f t="shared" si="86"/>
        <v>0</v>
      </c>
      <c r="AI103" s="441">
        <f t="shared" si="87"/>
        <v>0</v>
      </c>
      <c r="AJ103" s="440">
        <f t="shared" si="88"/>
        <v>0</v>
      </c>
      <c r="AK103" s="439">
        <f t="shared" si="89"/>
        <v>0</v>
      </c>
      <c r="AL103" s="441">
        <f t="shared" si="90"/>
        <v>0</v>
      </c>
      <c r="AM103" s="442">
        <f t="shared" si="91"/>
        <v>0</v>
      </c>
      <c r="AN103" s="443">
        <f t="shared" si="92"/>
        <v>0</v>
      </c>
      <c r="AO103" s="441">
        <f t="shared" si="93"/>
        <v>0</v>
      </c>
      <c r="AP103" s="443">
        <f t="shared" si="94"/>
        <v>0</v>
      </c>
      <c r="AQ103" s="443">
        <f t="shared" si="95"/>
        <v>0</v>
      </c>
      <c r="AR103" s="440">
        <f t="shared" si="96"/>
        <v>0</v>
      </c>
      <c r="AS103" s="444">
        <f t="shared" si="65"/>
        <v>0</v>
      </c>
      <c r="AT103" s="445">
        <f t="shared" si="66"/>
        <v>0</v>
      </c>
      <c r="AU103" s="445">
        <f t="shared" si="67"/>
        <v>0</v>
      </c>
      <c r="AV103" s="445">
        <f t="shared" si="68"/>
        <v>0</v>
      </c>
      <c r="AW103" s="502">
        <f t="shared" si="69"/>
        <v>0</v>
      </c>
      <c r="AX103" s="444"/>
      <c r="AY103" s="445"/>
      <c r="AZ103" s="445"/>
      <c r="BA103" s="445"/>
      <c r="BB103" s="446"/>
      <c r="BC103" s="563">
        <f t="shared" si="59"/>
        <v>0</v>
      </c>
      <c r="BD103" s="445">
        <f t="shared" si="60"/>
        <v>0</v>
      </c>
      <c r="BE103" s="445">
        <f t="shared" si="61"/>
        <v>0</v>
      </c>
      <c r="BF103" s="445">
        <f t="shared" si="62"/>
        <v>0</v>
      </c>
      <c r="BG103" s="446">
        <f t="shared" si="63"/>
        <v>0</v>
      </c>
      <c r="BH103" s="504">
        <f t="shared" si="64"/>
        <v>0</v>
      </c>
      <c r="BI103" s="62">
        <f t="shared" si="70"/>
        <v>0</v>
      </c>
      <c r="BJ103" s="623"/>
      <c r="BK103" s="623"/>
      <c r="BL103" s="333">
        <f t="shared" si="71"/>
        <v>0</v>
      </c>
      <c r="BM103" s="64">
        <v>98</v>
      </c>
    </row>
    <row r="104" spans="1:65" hidden="1" x14ac:dyDescent="0.35">
      <c r="A104" s="275"/>
      <c r="B104" s="97">
        <v>99</v>
      </c>
      <c r="C104" s="100">
        <f>VLOOKUP(B:B,'Start List Youth'!C:F,2,FALSE)</f>
        <v>0</v>
      </c>
      <c r="D104" s="127">
        <f>VLOOKUP(B:B,'Start List Youth'!C:F,4,FALSE)</f>
        <v>0</v>
      </c>
      <c r="E104" s="88"/>
      <c r="F104" s="89"/>
      <c r="G104" s="463"/>
      <c r="H104" s="463"/>
      <c r="I104" s="464"/>
      <c r="J104" s="465"/>
      <c r="K104" s="463"/>
      <c r="L104" s="463"/>
      <c r="M104" s="463"/>
      <c r="N104" s="464"/>
      <c r="O104" s="465"/>
      <c r="P104" s="463"/>
      <c r="Q104" s="463"/>
      <c r="R104" s="463"/>
      <c r="S104" s="464"/>
      <c r="T104" s="557">
        <f t="shared" si="72"/>
        <v>0</v>
      </c>
      <c r="U104" s="463">
        <f t="shared" si="73"/>
        <v>0</v>
      </c>
      <c r="V104" s="463">
        <f t="shared" si="74"/>
        <v>0</v>
      </c>
      <c r="W104" s="463">
        <f t="shared" si="75"/>
        <v>0</v>
      </c>
      <c r="X104" s="558">
        <f t="shared" si="76"/>
        <v>0</v>
      </c>
      <c r="Y104" s="465">
        <f t="shared" si="77"/>
        <v>0</v>
      </c>
      <c r="Z104" s="463">
        <f t="shared" si="78"/>
        <v>0</v>
      </c>
      <c r="AA104" s="463">
        <f t="shared" si="79"/>
        <v>0</v>
      </c>
      <c r="AB104" s="463">
        <f t="shared" si="80"/>
        <v>0</v>
      </c>
      <c r="AC104" s="464">
        <f t="shared" si="81"/>
        <v>0</v>
      </c>
      <c r="AD104" s="438">
        <f t="shared" si="82"/>
        <v>0</v>
      </c>
      <c r="AE104" s="439">
        <f t="shared" si="83"/>
        <v>0</v>
      </c>
      <c r="AF104" s="440">
        <f t="shared" si="84"/>
        <v>0</v>
      </c>
      <c r="AG104" s="438">
        <f t="shared" si="85"/>
        <v>0</v>
      </c>
      <c r="AH104" s="439">
        <f t="shared" si="86"/>
        <v>0</v>
      </c>
      <c r="AI104" s="441">
        <f t="shared" si="87"/>
        <v>0</v>
      </c>
      <c r="AJ104" s="440">
        <f t="shared" si="88"/>
        <v>0</v>
      </c>
      <c r="AK104" s="439">
        <f t="shared" si="89"/>
        <v>0</v>
      </c>
      <c r="AL104" s="441">
        <f t="shared" si="90"/>
        <v>0</v>
      </c>
      <c r="AM104" s="442">
        <f t="shared" si="91"/>
        <v>0</v>
      </c>
      <c r="AN104" s="443">
        <f t="shared" si="92"/>
        <v>0</v>
      </c>
      <c r="AO104" s="441">
        <f t="shared" si="93"/>
        <v>0</v>
      </c>
      <c r="AP104" s="443">
        <f t="shared" si="94"/>
        <v>0</v>
      </c>
      <c r="AQ104" s="443">
        <f t="shared" si="95"/>
        <v>0</v>
      </c>
      <c r="AR104" s="440">
        <f t="shared" si="96"/>
        <v>0</v>
      </c>
      <c r="AS104" s="444">
        <f t="shared" si="65"/>
        <v>0</v>
      </c>
      <c r="AT104" s="445">
        <f t="shared" si="66"/>
        <v>0</v>
      </c>
      <c r="AU104" s="445">
        <f t="shared" si="67"/>
        <v>0</v>
      </c>
      <c r="AV104" s="445">
        <f t="shared" si="68"/>
        <v>0</v>
      </c>
      <c r="AW104" s="502">
        <f t="shared" si="69"/>
        <v>0</v>
      </c>
      <c r="AX104" s="444"/>
      <c r="AY104" s="445"/>
      <c r="AZ104" s="445"/>
      <c r="BA104" s="445"/>
      <c r="BB104" s="446"/>
      <c r="BC104" s="563">
        <f t="shared" si="59"/>
        <v>0</v>
      </c>
      <c r="BD104" s="445">
        <f t="shared" si="60"/>
        <v>0</v>
      </c>
      <c r="BE104" s="445">
        <f t="shared" si="61"/>
        <v>0</v>
      </c>
      <c r="BF104" s="445">
        <f t="shared" si="62"/>
        <v>0</v>
      </c>
      <c r="BG104" s="446">
        <f t="shared" si="63"/>
        <v>0</v>
      </c>
      <c r="BH104" s="504">
        <f t="shared" si="64"/>
        <v>0</v>
      </c>
      <c r="BI104" s="62">
        <f t="shared" si="70"/>
        <v>0</v>
      </c>
      <c r="BJ104" s="623"/>
      <c r="BK104" s="623"/>
      <c r="BL104" s="333">
        <f t="shared" si="71"/>
        <v>0</v>
      </c>
      <c r="BM104" s="60">
        <v>99</v>
      </c>
    </row>
    <row r="105" spans="1:65" hidden="1" x14ac:dyDescent="0.35">
      <c r="A105" s="275"/>
      <c r="B105" s="97">
        <v>100</v>
      </c>
      <c r="C105" s="100">
        <f>VLOOKUP(B:B,'Start List Youth'!C:F,2,FALSE)</f>
        <v>0</v>
      </c>
      <c r="D105" s="127">
        <f>VLOOKUP(B:B,'Start List Youth'!C:F,4,FALSE)</f>
        <v>0</v>
      </c>
      <c r="E105" s="88"/>
      <c r="F105" s="89"/>
      <c r="G105" s="463"/>
      <c r="H105" s="463"/>
      <c r="I105" s="464"/>
      <c r="J105" s="465"/>
      <c r="K105" s="463"/>
      <c r="L105" s="463"/>
      <c r="M105" s="463"/>
      <c r="N105" s="464"/>
      <c r="O105" s="465"/>
      <c r="P105" s="463"/>
      <c r="Q105" s="463"/>
      <c r="R105" s="463"/>
      <c r="S105" s="464"/>
      <c r="T105" s="557">
        <f t="shared" si="72"/>
        <v>0</v>
      </c>
      <c r="U105" s="463">
        <f t="shared" si="73"/>
        <v>0</v>
      </c>
      <c r="V105" s="463">
        <f t="shared" si="74"/>
        <v>0</v>
      </c>
      <c r="W105" s="463">
        <f t="shared" si="75"/>
        <v>0</v>
      </c>
      <c r="X105" s="558">
        <f t="shared" si="76"/>
        <v>0</v>
      </c>
      <c r="Y105" s="465">
        <f t="shared" si="77"/>
        <v>0</v>
      </c>
      <c r="Z105" s="463">
        <f t="shared" si="78"/>
        <v>0</v>
      </c>
      <c r="AA105" s="463">
        <f t="shared" si="79"/>
        <v>0</v>
      </c>
      <c r="AB105" s="463">
        <f t="shared" si="80"/>
        <v>0</v>
      </c>
      <c r="AC105" s="464">
        <f t="shared" si="81"/>
        <v>0</v>
      </c>
      <c r="AD105" s="438">
        <f t="shared" si="82"/>
        <v>0</v>
      </c>
      <c r="AE105" s="439">
        <f t="shared" si="83"/>
        <v>0</v>
      </c>
      <c r="AF105" s="440">
        <f t="shared" si="84"/>
        <v>0</v>
      </c>
      <c r="AG105" s="438">
        <f t="shared" si="85"/>
        <v>0</v>
      </c>
      <c r="AH105" s="439">
        <f t="shared" si="86"/>
        <v>0</v>
      </c>
      <c r="AI105" s="441">
        <f t="shared" si="87"/>
        <v>0</v>
      </c>
      <c r="AJ105" s="440">
        <f t="shared" si="88"/>
        <v>0</v>
      </c>
      <c r="AK105" s="439">
        <f t="shared" si="89"/>
        <v>0</v>
      </c>
      <c r="AL105" s="441">
        <f t="shared" si="90"/>
        <v>0</v>
      </c>
      <c r="AM105" s="442">
        <f t="shared" si="91"/>
        <v>0</v>
      </c>
      <c r="AN105" s="443">
        <f t="shared" si="92"/>
        <v>0</v>
      </c>
      <c r="AO105" s="441">
        <f t="shared" si="93"/>
        <v>0</v>
      </c>
      <c r="AP105" s="443">
        <f t="shared" si="94"/>
        <v>0</v>
      </c>
      <c r="AQ105" s="443">
        <f t="shared" si="95"/>
        <v>0</v>
      </c>
      <c r="AR105" s="440">
        <f t="shared" si="96"/>
        <v>0</v>
      </c>
      <c r="AS105" s="444">
        <f t="shared" si="65"/>
        <v>0</v>
      </c>
      <c r="AT105" s="445">
        <f t="shared" si="66"/>
        <v>0</v>
      </c>
      <c r="AU105" s="445">
        <f t="shared" si="67"/>
        <v>0</v>
      </c>
      <c r="AV105" s="445">
        <f t="shared" si="68"/>
        <v>0</v>
      </c>
      <c r="AW105" s="502">
        <f t="shared" si="69"/>
        <v>0</v>
      </c>
      <c r="AX105" s="444"/>
      <c r="AY105" s="445"/>
      <c r="AZ105" s="445"/>
      <c r="BA105" s="445"/>
      <c r="BB105" s="446"/>
      <c r="BC105" s="563">
        <f t="shared" si="59"/>
        <v>0</v>
      </c>
      <c r="BD105" s="445">
        <f t="shared" si="60"/>
        <v>0</v>
      </c>
      <c r="BE105" s="445">
        <f t="shared" si="61"/>
        <v>0</v>
      </c>
      <c r="BF105" s="445">
        <f t="shared" si="62"/>
        <v>0</v>
      </c>
      <c r="BG105" s="446">
        <f t="shared" si="63"/>
        <v>0</v>
      </c>
      <c r="BH105" s="504">
        <f t="shared" si="64"/>
        <v>0</v>
      </c>
      <c r="BI105" s="62">
        <f t="shared" si="70"/>
        <v>0</v>
      </c>
      <c r="BJ105" s="623"/>
      <c r="BK105" s="623"/>
      <c r="BL105" s="333">
        <f t="shared" si="71"/>
        <v>0</v>
      </c>
      <c r="BM105" s="64">
        <v>100</v>
      </c>
    </row>
    <row r="106" spans="1:65" hidden="1" x14ac:dyDescent="0.35">
      <c r="A106" s="275"/>
      <c r="B106" s="97">
        <v>101</v>
      </c>
      <c r="C106" s="100">
        <f>VLOOKUP(B:B,'Start List Youth'!C:F,2,FALSE)</f>
        <v>0</v>
      </c>
      <c r="D106" s="127">
        <f>VLOOKUP(B:B,'Start List Youth'!C:F,4,FALSE)</f>
        <v>0</v>
      </c>
      <c r="E106" s="88"/>
      <c r="F106" s="89"/>
      <c r="G106" s="463"/>
      <c r="H106" s="463"/>
      <c r="I106" s="464"/>
      <c r="J106" s="465"/>
      <c r="K106" s="463"/>
      <c r="L106" s="463"/>
      <c r="M106" s="463"/>
      <c r="N106" s="464"/>
      <c r="O106" s="465"/>
      <c r="P106" s="463"/>
      <c r="Q106" s="463"/>
      <c r="R106" s="463"/>
      <c r="S106" s="464"/>
      <c r="T106" s="557">
        <f t="shared" si="72"/>
        <v>0</v>
      </c>
      <c r="U106" s="463">
        <f t="shared" si="73"/>
        <v>0</v>
      </c>
      <c r="V106" s="463">
        <f t="shared" si="74"/>
        <v>0</v>
      </c>
      <c r="W106" s="463">
        <f t="shared" si="75"/>
        <v>0</v>
      </c>
      <c r="X106" s="558">
        <f t="shared" si="76"/>
        <v>0</v>
      </c>
      <c r="Y106" s="465">
        <f t="shared" si="77"/>
        <v>0</v>
      </c>
      <c r="Z106" s="463">
        <f t="shared" si="78"/>
        <v>0</v>
      </c>
      <c r="AA106" s="463">
        <f t="shared" si="79"/>
        <v>0</v>
      </c>
      <c r="AB106" s="463">
        <f t="shared" si="80"/>
        <v>0</v>
      </c>
      <c r="AC106" s="464">
        <f t="shared" si="81"/>
        <v>0</v>
      </c>
      <c r="AD106" s="438">
        <f t="shared" si="82"/>
        <v>0</v>
      </c>
      <c r="AE106" s="439">
        <f t="shared" si="83"/>
        <v>0</v>
      </c>
      <c r="AF106" s="440">
        <f t="shared" si="84"/>
        <v>0</v>
      </c>
      <c r="AG106" s="438">
        <f t="shared" si="85"/>
        <v>0</v>
      </c>
      <c r="AH106" s="439">
        <f t="shared" si="86"/>
        <v>0</v>
      </c>
      <c r="AI106" s="441">
        <f t="shared" si="87"/>
        <v>0</v>
      </c>
      <c r="AJ106" s="440">
        <f t="shared" si="88"/>
        <v>0</v>
      </c>
      <c r="AK106" s="439">
        <f t="shared" si="89"/>
        <v>0</v>
      </c>
      <c r="AL106" s="441">
        <f t="shared" si="90"/>
        <v>0</v>
      </c>
      <c r="AM106" s="442">
        <f t="shared" si="91"/>
        <v>0</v>
      </c>
      <c r="AN106" s="443">
        <f t="shared" si="92"/>
        <v>0</v>
      </c>
      <c r="AO106" s="441">
        <f t="shared" si="93"/>
        <v>0</v>
      </c>
      <c r="AP106" s="443">
        <f t="shared" si="94"/>
        <v>0</v>
      </c>
      <c r="AQ106" s="443">
        <f t="shared" si="95"/>
        <v>0</v>
      </c>
      <c r="AR106" s="440">
        <f t="shared" si="96"/>
        <v>0</v>
      </c>
      <c r="AS106" s="444">
        <f t="shared" si="65"/>
        <v>0</v>
      </c>
      <c r="AT106" s="445">
        <f t="shared" si="66"/>
        <v>0</v>
      </c>
      <c r="AU106" s="445">
        <f t="shared" si="67"/>
        <v>0</v>
      </c>
      <c r="AV106" s="445">
        <f t="shared" si="68"/>
        <v>0</v>
      </c>
      <c r="AW106" s="502">
        <f t="shared" si="69"/>
        <v>0</v>
      </c>
      <c r="AX106" s="444"/>
      <c r="AY106" s="445"/>
      <c r="AZ106" s="445"/>
      <c r="BA106" s="445"/>
      <c r="BB106" s="446"/>
      <c r="BC106" s="563">
        <f t="shared" si="59"/>
        <v>0</v>
      </c>
      <c r="BD106" s="445">
        <f t="shared" si="60"/>
        <v>0</v>
      </c>
      <c r="BE106" s="445">
        <f t="shared" si="61"/>
        <v>0</v>
      </c>
      <c r="BF106" s="445">
        <f t="shared" si="62"/>
        <v>0</v>
      </c>
      <c r="BG106" s="446">
        <f t="shared" si="63"/>
        <v>0</v>
      </c>
      <c r="BH106" s="504">
        <f t="shared" si="64"/>
        <v>0</v>
      </c>
      <c r="BI106" s="62">
        <f t="shared" si="70"/>
        <v>0</v>
      </c>
      <c r="BJ106" s="623"/>
      <c r="BK106" s="623"/>
      <c r="BL106" s="333">
        <f t="shared" si="71"/>
        <v>0</v>
      </c>
      <c r="BM106" s="60">
        <v>101</v>
      </c>
    </row>
    <row r="107" spans="1:65" hidden="1" x14ac:dyDescent="0.35">
      <c r="A107" s="275"/>
      <c r="B107" s="97">
        <v>102</v>
      </c>
      <c r="C107" s="100">
        <f>VLOOKUP(B:B,'Start List Youth'!C:F,2,FALSE)</f>
        <v>0</v>
      </c>
      <c r="D107" s="127">
        <f>VLOOKUP(B:B,'Start List Youth'!C:F,4,FALSE)</f>
        <v>0</v>
      </c>
      <c r="E107" s="88"/>
      <c r="F107" s="89"/>
      <c r="G107" s="463"/>
      <c r="H107" s="463"/>
      <c r="I107" s="464"/>
      <c r="J107" s="465"/>
      <c r="K107" s="463"/>
      <c r="L107" s="463"/>
      <c r="M107" s="463"/>
      <c r="N107" s="464"/>
      <c r="O107" s="465"/>
      <c r="P107" s="463"/>
      <c r="Q107" s="463"/>
      <c r="R107" s="463"/>
      <c r="S107" s="464"/>
      <c r="T107" s="557">
        <f t="shared" si="72"/>
        <v>0</v>
      </c>
      <c r="U107" s="463">
        <f t="shared" si="73"/>
        <v>0</v>
      </c>
      <c r="V107" s="463">
        <f t="shared" si="74"/>
        <v>0</v>
      </c>
      <c r="W107" s="463">
        <f t="shared" si="75"/>
        <v>0</v>
      </c>
      <c r="X107" s="558">
        <f t="shared" si="76"/>
        <v>0</v>
      </c>
      <c r="Y107" s="465">
        <f t="shared" si="77"/>
        <v>0</v>
      </c>
      <c r="Z107" s="463">
        <f t="shared" si="78"/>
        <v>0</v>
      </c>
      <c r="AA107" s="463">
        <f t="shared" si="79"/>
        <v>0</v>
      </c>
      <c r="AB107" s="463">
        <f t="shared" si="80"/>
        <v>0</v>
      </c>
      <c r="AC107" s="464">
        <f t="shared" si="81"/>
        <v>0</v>
      </c>
      <c r="AD107" s="438">
        <f t="shared" si="82"/>
        <v>0</v>
      </c>
      <c r="AE107" s="439">
        <f t="shared" si="83"/>
        <v>0</v>
      </c>
      <c r="AF107" s="440">
        <f t="shared" si="84"/>
        <v>0</v>
      </c>
      <c r="AG107" s="438">
        <f t="shared" si="85"/>
        <v>0</v>
      </c>
      <c r="AH107" s="439">
        <f t="shared" si="86"/>
        <v>0</v>
      </c>
      <c r="AI107" s="441">
        <f t="shared" si="87"/>
        <v>0</v>
      </c>
      <c r="AJ107" s="440">
        <f t="shared" si="88"/>
        <v>0</v>
      </c>
      <c r="AK107" s="439">
        <f t="shared" si="89"/>
        <v>0</v>
      </c>
      <c r="AL107" s="441">
        <f t="shared" si="90"/>
        <v>0</v>
      </c>
      <c r="AM107" s="442">
        <f t="shared" si="91"/>
        <v>0</v>
      </c>
      <c r="AN107" s="443">
        <f t="shared" si="92"/>
        <v>0</v>
      </c>
      <c r="AO107" s="441">
        <f t="shared" si="93"/>
        <v>0</v>
      </c>
      <c r="AP107" s="443">
        <f t="shared" si="94"/>
        <v>0</v>
      </c>
      <c r="AQ107" s="443">
        <f t="shared" si="95"/>
        <v>0</v>
      </c>
      <c r="AR107" s="440">
        <f t="shared" si="96"/>
        <v>0</v>
      </c>
      <c r="AS107" s="444">
        <f t="shared" si="65"/>
        <v>0</v>
      </c>
      <c r="AT107" s="445">
        <f t="shared" si="66"/>
        <v>0</v>
      </c>
      <c r="AU107" s="445">
        <f t="shared" si="67"/>
        <v>0</v>
      </c>
      <c r="AV107" s="445">
        <f t="shared" si="68"/>
        <v>0</v>
      </c>
      <c r="AW107" s="502">
        <f t="shared" si="69"/>
        <v>0</v>
      </c>
      <c r="AX107" s="444"/>
      <c r="AY107" s="445"/>
      <c r="AZ107" s="445"/>
      <c r="BA107" s="445"/>
      <c r="BB107" s="446"/>
      <c r="BC107" s="563">
        <f t="shared" si="59"/>
        <v>0</v>
      </c>
      <c r="BD107" s="445">
        <f t="shared" si="60"/>
        <v>0</v>
      </c>
      <c r="BE107" s="445">
        <f t="shared" si="61"/>
        <v>0</v>
      </c>
      <c r="BF107" s="445">
        <f t="shared" si="62"/>
        <v>0</v>
      </c>
      <c r="BG107" s="446">
        <f t="shared" si="63"/>
        <v>0</v>
      </c>
      <c r="BH107" s="504">
        <f t="shared" si="64"/>
        <v>0</v>
      </c>
      <c r="BI107" s="62">
        <f t="shared" si="70"/>
        <v>0</v>
      </c>
      <c r="BJ107" s="623"/>
      <c r="BK107" s="623"/>
      <c r="BL107" s="333">
        <f t="shared" si="71"/>
        <v>0</v>
      </c>
      <c r="BM107" s="64">
        <v>102</v>
      </c>
    </row>
    <row r="108" spans="1:65" hidden="1" x14ac:dyDescent="0.35">
      <c r="A108" s="275"/>
      <c r="B108" s="97">
        <v>103</v>
      </c>
      <c r="C108" s="100">
        <f>VLOOKUP(B:B,'Start List Youth'!C:F,2,FALSE)</f>
        <v>0</v>
      </c>
      <c r="D108" s="127">
        <f>VLOOKUP(B:B,'Start List Youth'!C:F,4,FALSE)</f>
        <v>0</v>
      </c>
      <c r="E108" s="88"/>
      <c r="F108" s="89"/>
      <c r="G108" s="463"/>
      <c r="H108" s="463"/>
      <c r="I108" s="464"/>
      <c r="J108" s="465"/>
      <c r="K108" s="463"/>
      <c r="L108" s="463"/>
      <c r="M108" s="463"/>
      <c r="N108" s="464"/>
      <c r="O108" s="465"/>
      <c r="P108" s="463"/>
      <c r="Q108" s="463"/>
      <c r="R108" s="463"/>
      <c r="S108" s="464"/>
      <c r="T108" s="557">
        <f t="shared" si="72"/>
        <v>0</v>
      </c>
      <c r="U108" s="463">
        <f t="shared" si="73"/>
        <v>0</v>
      </c>
      <c r="V108" s="463">
        <f t="shared" si="74"/>
        <v>0</v>
      </c>
      <c r="W108" s="463">
        <f t="shared" si="75"/>
        <v>0</v>
      </c>
      <c r="X108" s="558">
        <f t="shared" si="76"/>
        <v>0</v>
      </c>
      <c r="Y108" s="465">
        <f t="shared" si="77"/>
        <v>0</v>
      </c>
      <c r="Z108" s="463">
        <f t="shared" si="78"/>
        <v>0</v>
      </c>
      <c r="AA108" s="463">
        <f t="shared" si="79"/>
        <v>0</v>
      </c>
      <c r="AB108" s="463">
        <f t="shared" si="80"/>
        <v>0</v>
      </c>
      <c r="AC108" s="464">
        <f t="shared" si="81"/>
        <v>0</v>
      </c>
      <c r="AD108" s="438">
        <f t="shared" si="82"/>
        <v>0</v>
      </c>
      <c r="AE108" s="439">
        <f t="shared" si="83"/>
        <v>0</v>
      </c>
      <c r="AF108" s="440">
        <f t="shared" si="84"/>
        <v>0</v>
      </c>
      <c r="AG108" s="438">
        <f t="shared" si="85"/>
        <v>0</v>
      </c>
      <c r="AH108" s="439">
        <f t="shared" si="86"/>
        <v>0</v>
      </c>
      <c r="AI108" s="441">
        <f t="shared" si="87"/>
        <v>0</v>
      </c>
      <c r="AJ108" s="440">
        <f t="shared" si="88"/>
        <v>0</v>
      </c>
      <c r="AK108" s="439">
        <f t="shared" si="89"/>
        <v>0</v>
      </c>
      <c r="AL108" s="441">
        <f t="shared" si="90"/>
        <v>0</v>
      </c>
      <c r="AM108" s="442">
        <f t="shared" si="91"/>
        <v>0</v>
      </c>
      <c r="AN108" s="443">
        <f t="shared" si="92"/>
        <v>0</v>
      </c>
      <c r="AO108" s="441">
        <f t="shared" si="93"/>
        <v>0</v>
      </c>
      <c r="AP108" s="443">
        <f t="shared" si="94"/>
        <v>0</v>
      </c>
      <c r="AQ108" s="443">
        <f t="shared" si="95"/>
        <v>0</v>
      </c>
      <c r="AR108" s="440">
        <f t="shared" si="96"/>
        <v>0</v>
      </c>
      <c r="AS108" s="444">
        <f t="shared" si="65"/>
        <v>0</v>
      </c>
      <c r="AT108" s="445">
        <f t="shared" si="66"/>
        <v>0</v>
      </c>
      <c r="AU108" s="445">
        <f t="shared" si="67"/>
        <v>0</v>
      </c>
      <c r="AV108" s="445">
        <f t="shared" si="68"/>
        <v>0</v>
      </c>
      <c r="AW108" s="502">
        <f t="shared" si="69"/>
        <v>0</v>
      </c>
      <c r="AX108" s="444"/>
      <c r="AY108" s="445"/>
      <c r="AZ108" s="445"/>
      <c r="BA108" s="445"/>
      <c r="BB108" s="446"/>
      <c r="BC108" s="563">
        <f t="shared" si="59"/>
        <v>0</v>
      </c>
      <c r="BD108" s="445">
        <f t="shared" si="60"/>
        <v>0</v>
      </c>
      <c r="BE108" s="445">
        <f t="shared" si="61"/>
        <v>0</v>
      </c>
      <c r="BF108" s="445">
        <f t="shared" si="62"/>
        <v>0</v>
      </c>
      <c r="BG108" s="446">
        <f t="shared" si="63"/>
        <v>0</v>
      </c>
      <c r="BH108" s="504">
        <f t="shared" si="64"/>
        <v>0</v>
      </c>
      <c r="BI108" s="62">
        <f t="shared" si="70"/>
        <v>0</v>
      </c>
      <c r="BJ108" s="623"/>
      <c r="BK108" s="623"/>
      <c r="BL108" s="333">
        <f t="shared" si="71"/>
        <v>0</v>
      </c>
      <c r="BM108" s="60">
        <v>103</v>
      </c>
    </row>
    <row r="109" spans="1:65" hidden="1" x14ac:dyDescent="0.35">
      <c r="A109" s="275"/>
      <c r="B109" s="97">
        <v>104</v>
      </c>
      <c r="C109" s="100">
        <f>VLOOKUP(B:B,'Start List Youth'!C:F,2,FALSE)</f>
        <v>0</v>
      </c>
      <c r="D109" s="127">
        <f>VLOOKUP(B:B,'Start List Youth'!C:F,4,FALSE)</f>
        <v>0</v>
      </c>
      <c r="E109" s="88"/>
      <c r="F109" s="89"/>
      <c r="G109" s="463"/>
      <c r="H109" s="463"/>
      <c r="I109" s="464"/>
      <c r="J109" s="465"/>
      <c r="K109" s="463"/>
      <c r="L109" s="463"/>
      <c r="M109" s="463"/>
      <c r="N109" s="464"/>
      <c r="O109" s="465"/>
      <c r="P109" s="463"/>
      <c r="Q109" s="463"/>
      <c r="R109" s="463"/>
      <c r="S109" s="464"/>
      <c r="T109" s="557">
        <f t="shared" si="72"/>
        <v>0</v>
      </c>
      <c r="U109" s="463">
        <f t="shared" si="73"/>
        <v>0</v>
      </c>
      <c r="V109" s="463">
        <f t="shared" si="74"/>
        <v>0</v>
      </c>
      <c r="W109" s="463">
        <f t="shared" si="75"/>
        <v>0</v>
      </c>
      <c r="X109" s="558">
        <f t="shared" si="76"/>
        <v>0</v>
      </c>
      <c r="Y109" s="465">
        <f t="shared" si="77"/>
        <v>0</v>
      </c>
      <c r="Z109" s="463">
        <f t="shared" si="78"/>
        <v>0</v>
      </c>
      <c r="AA109" s="463">
        <f t="shared" si="79"/>
        <v>0</v>
      </c>
      <c r="AB109" s="463">
        <f t="shared" si="80"/>
        <v>0</v>
      </c>
      <c r="AC109" s="464">
        <f t="shared" si="81"/>
        <v>0</v>
      </c>
      <c r="AD109" s="438">
        <f t="shared" si="82"/>
        <v>0</v>
      </c>
      <c r="AE109" s="439">
        <f t="shared" si="83"/>
        <v>0</v>
      </c>
      <c r="AF109" s="440">
        <f t="shared" si="84"/>
        <v>0</v>
      </c>
      <c r="AG109" s="438">
        <f t="shared" si="85"/>
        <v>0</v>
      </c>
      <c r="AH109" s="439">
        <f t="shared" si="86"/>
        <v>0</v>
      </c>
      <c r="AI109" s="441">
        <f t="shared" si="87"/>
        <v>0</v>
      </c>
      <c r="AJ109" s="440">
        <f t="shared" si="88"/>
        <v>0</v>
      </c>
      <c r="AK109" s="439">
        <f t="shared" si="89"/>
        <v>0</v>
      </c>
      <c r="AL109" s="441">
        <f t="shared" si="90"/>
        <v>0</v>
      </c>
      <c r="AM109" s="442">
        <f t="shared" si="91"/>
        <v>0</v>
      </c>
      <c r="AN109" s="443">
        <f t="shared" si="92"/>
        <v>0</v>
      </c>
      <c r="AO109" s="441">
        <f t="shared" si="93"/>
        <v>0</v>
      </c>
      <c r="AP109" s="443">
        <f t="shared" si="94"/>
        <v>0</v>
      </c>
      <c r="AQ109" s="443">
        <f t="shared" si="95"/>
        <v>0</v>
      </c>
      <c r="AR109" s="440">
        <f t="shared" si="96"/>
        <v>0</v>
      </c>
      <c r="AS109" s="444">
        <f t="shared" si="65"/>
        <v>0</v>
      </c>
      <c r="AT109" s="445">
        <f t="shared" si="66"/>
        <v>0</v>
      </c>
      <c r="AU109" s="445">
        <f t="shared" si="67"/>
        <v>0</v>
      </c>
      <c r="AV109" s="445">
        <f t="shared" si="68"/>
        <v>0</v>
      </c>
      <c r="AW109" s="502">
        <f t="shared" si="69"/>
        <v>0</v>
      </c>
      <c r="AX109" s="444"/>
      <c r="AY109" s="445"/>
      <c r="AZ109" s="445"/>
      <c r="BA109" s="445"/>
      <c r="BB109" s="446"/>
      <c r="BC109" s="563">
        <f t="shared" si="59"/>
        <v>0</v>
      </c>
      <c r="BD109" s="445">
        <f t="shared" si="60"/>
        <v>0</v>
      </c>
      <c r="BE109" s="445">
        <f t="shared" si="61"/>
        <v>0</v>
      </c>
      <c r="BF109" s="445">
        <f t="shared" si="62"/>
        <v>0</v>
      </c>
      <c r="BG109" s="446">
        <f t="shared" si="63"/>
        <v>0</v>
      </c>
      <c r="BH109" s="504">
        <f t="shared" si="64"/>
        <v>0</v>
      </c>
      <c r="BI109" s="62">
        <f t="shared" si="70"/>
        <v>0</v>
      </c>
      <c r="BJ109" s="623"/>
      <c r="BK109" s="623"/>
      <c r="BL109" s="333">
        <f t="shared" si="71"/>
        <v>0</v>
      </c>
      <c r="BM109" s="64">
        <v>104</v>
      </c>
    </row>
    <row r="110" spans="1:65" hidden="1" x14ac:dyDescent="0.35">
      <c r="A110" s="275"/>
      <c r="B110" s="97">
        <v>105</v>
      </c>
      <c r="C110" s="100">
        <f>VLOOKUP(B:B,'Start List Youth'!C:F,2,FALSE)</f>
        <v>0</v>
      </c>
      <c r="D110" s="127">
        <f>VLOOKUP(B:B,'Start List Youth'!C:F,4,FALSE)</f>
        <v>0</v>
      </c>
      <c r="E110" s="88"/>
      <c r="F110" s="89"/>
      <c r="G110" s="463"/>
      <c r="H110" s="463"/>
      <c r="I110" s="464"/>
      <c r="J110" s="465"/>
      <c r="K110" s="463"/>
      <c r="L110" s="463"/>
      <c r="M110" s="463"/>
      <c r="N110" s="464"/>
      <c r="O110" s="465"/>
      <c r="P110" s="463"/>
      <c r="Q110" s="463"/>
      <c r="R110" s="463"/>
      <c r="S110" s="464"/>
      <c r="T110" s="557">
        <f t="shared" si="72"/>
        <v>0</v>
      </c>
      <c r="U110" s="463">
        <f t="shared" si="73"/>
        <v>0</v>
      </c>
      <c r="V110" s="463">
        <f t="shared" si="74"/>
        <v>0</v>
      </c>
      <c r="W110" s="463">
        <f t="shared" si="75"/>
        <v>0</v>
      </c>
      <c r="X110" s="558">
        <f t="shared" si="76"/>
        <v>0</v>
      </c>
      <c r="Y110" s="465">
        <f t="shared" si="77"/>
        <v>0</v>
      </c>
      <c r="Z110" s="463">
        <f t="shared" si="78"/>
        <v>0</v>
      </c>
      <c r="AA110" s="463">
        <f t="shared" si="79"/>
        <v>0</v>
      </c>
      <c r="AB110" s="463">
        <f t="shared" si="80"/>
        <v>0</v>
      </c>
      <c r="AC110" s="464">
        <f t="shared" si="81"/>
        <v>0</v>
      </c>
      <c r="AD110" s="438">
        <f t="shared" si="82"/>
        <v>0</v>
      </c>
      <c r="AE110" s="439">
        <f t="shared" si="83"/>
        <v>0</v>
      </c>
      <c r="AF110" s="440">
        <f t="shared" si="84"/>
        <v>0</v>
      </c>
      <c r="AG110" s="438">
        <f t="shared" si="85"/>
        <v>0</v>
      </c>
      <c r="AH110" s="439">
        <f t="shared" si="86"/>
        <v>0</v>
      </c>
      <c r="AI110" s="441">
        <f t="shared" si="87"/>
        <v>0</v>
      </c>
      <c r="AJ110" s="440">
        <f t="shared" si="88"/>
        <v>0</v>
      </c>
      <c r="AK110" s="439">
        <f t="shared" si="89"/>
        <v>0</v>
      </c>
      <c r="AL110" s="441">
        <f t="shared" si="90"/>
        <v>0</v>
      </c>
      <c r="AM110" s="442">
        <f t="shared" si="91"/>
        <v>0</v>
      </c>
      <c r="AN110" s="443">
        <f t="shared" si="92"/>
        <v>0</v>
      </c>
      <c r="AO110" s="441">
        <f t="shared" si="93"/>
        <v>0</v>
      </c>
      <c r="AP110" s="443">
        <f t="shared" si="94"/>
        <v>0</v>
      </c>
      <c r="AQ110" s="443">
        <f t="shared" si="95"/>
        <v>0</v>
      </c>
      <c r="AR110" s="440">
        <f t="shared" si="96"/>
        <v>0</v>
      </c>
      <c r="AS110" s="444">
        <f t="shared" si="65"/>
        <v>0</v>
      </c>
      <c r="AT110" s="445">
        <f t="shared" si="66"/>
        <v>0</v>
      </c>
      <c r="AU110" s="445">
        <f t="shared" si="67"/>
        <v>0</v>
      </c>
      <c r="AV110" s="445">
        <f t="shared" si="68"/>
        <v>0</v>
      </c>
      <c r="AW110" s="502">
        <f t="shared" si="69"/>
        <v>0</v>
      </c>
      <c r="AX110" s="444"/>
      <c r="AY110" s="445"/>
      <c r="AZ110" s="445"/>
      <c r="BA110" s="445"/>
      <c r="BB110" s="446"/>
      <c r="BC110" s="563">
        <f t="shared" si="59"/>
        <v>0</v>
      </c>
      <c r="BD110" s="445">
        <f t="shared" si="60"/>
        <v>0</v>
      </c>
      <c r="BE110" s="445">
        <f t="shared" si="61"/>
        <v>0</v>
      </c>
      <c r="BF110" s="445">
        <f t="shared" si="62"/>
        <v>0</v>
      </c>
      <c r="BG110" s="446">
        <f t="shared" si="63"/>
        <v>0</v>
      </c>
      <c r="BH110" s="504">
        <f t="shared" si="64"/>
        <v>0</v>
      </c>
      <c r="BI110" s="62">
        <f t="shared" si="70"/>
        <v>0</v>
      </c>
      <c r="BJ110" s="623"/>
      <c r="BK110" s="623"/>
      <c r="BL110" s="333">
        <f t="shared" si="71"/>
        <v>0</v>
      </c>
      <c r="BM110" s="60">
        <v>105</v>
      </c>
    </row>
    <row r="111" spans="1:65" hidden="1" x14ac:dyDescent="0.35">
      <c r="A111" s="275"/>
      <c r="B111" s="97">
        <v>106</v>
      </c>
      <c r="C111" s="100">
        <f>VLOOKUP(B:B,'Start List Youth'!C:F,2,FALSE)</f>
        <v>0</v>
      </c>
      <c r="D111" s="127">
        <f>VLOOKUP(B:B,'Start List Youth'!C:F,4,FALSE)</f>
        <v>0</v>
      </c>
      <c r="E111" s="88"/>
      <c r="F111" s="89"/>
      <c r="G111" s="463"/>
      <c r="H111" s="463"/>
      <c r="I111" s="464"/>
      <c r="J111" s="465"/>
      <c r="K111" s="463"/>
      <c r="L111" s="463"/>
      <c r="M111" s="463"/>
      <c r="N111" s="464"/>
      <c r="O111" s="465"/>
      <c r="P111" s="463"/>
      <c r="Q111" s="463"/>
      <c r="R111" s="463"/>
      <c r="S111" s="464"/>
      <c r="T111" s="557">
        <f t="shared" si="72"/>
        <v>0</v>
      </c>
      <c r="U111" s="463">
        <f t="shared" si="73"/>
        <v>0</v>
      </c>
      <c r="V111" s="463">
        <f t="shared" si="74"/>
        <v>0</v>
      </c>
      <c r="W111" s="463">
        <f t="shared" si="75"/>
        <v>0</v>
      </c>
      <c r="X111" s="558">
        <f t="shared" si="76"/>
        <v>0</v>
      </c>
      <c r="Y111" s="465">
        <f t="shared" si="77"/>
        <v>0</v>
      </c>
      <c r="Z111" s="463">
        <f t="shared" si="78"/>
        <v>0</v>
      </c>
      <c r="AA111" s="463">
        <f t="shared" si="79"/>
        <v>0</v>
      </c>
      <c r="AB111" s="463">
        <f t="shared" si="80"/>
        <v>0</v>
      </c>
      <c r="AC111" s="464">
        <f t="shared" si="81"/>
        <v>0</v>
      </c>
      <c r="AD111" s="438">
        <f t="shared" si="82"/>
        <v>0</v>
      </c>
      <c r="AE111" s="439">
        <f t="shared" si="83"/>
        <v>0</v>
      </c>
      <c r="AF111" s="440">
        <f t="shared" si="84"/>
        <v>0</v>
      </c>
      <c r="AG111" s="438">
        <f t="shared" si="85"/>
        <v>0</v>
      </c>
      <c r="AH111" s="439">
        <f t="shared" si="86"/>
        <v>0</v>
      </c>
      <c r="AI111" s="441">
        <f t="shared" si="87"/>
        <v>0</v>
      </c>
      <c r="AJ111" s="440">
        <f t="shared" si="88"/>
        <v>0</v>
      </c>
      <c r="AK111" s="439">
        <f t="shared" si="89"/>
        <v>0</v>
      </c>
      <c r="AL111" s="441">
        <f t="shared" si="90"/>
        <v>0</v>
      </c>
      <c r="AM111" s="442">
        <f t="shared" si="91"/>
        <v>0</v>
      </c>
      <c r="AN111" s="443">
        <f t="shared" si="92"/>
        <v>0</v>
      </c>
      <c r="AO111" s="441">
        <f t="shared" si="93"/>
        <v>0</v>
      </c>
      <c r="AP111" s="443">
        <f t="shared" si="94"/>
        <v>0</v>
      </c>
      <c r="AQ111" s="443">
        <f t="shared" si="95"/>
        <v>0</v>
      </c>
      <c r="AR111" s="440">
        <f t="shared" si="96"/>
        <v>0</v>
      </c>
      <c r="AS111" s="444">
        <f t="shared" si="65"/>
        <v>0</v>
      </c>
      <c r="AT111" s="445">
        <f t="shared" si="66"/>
        <v>0</v>
      </c>
      <c r="AU111" s="445">
        <f t="shared" si="67"/>
        <v>0</v>
      </c>
      <c r="AV111" s="445">
        <f t="shared" si="68"/>
        <v>0</v>
      </c>
      <c r="AW111" s="502">
        <f t="shared" si="69"/>
        <v>0</v>
      </c>
      <c r="AX111" s="444"/>
      <c r="AY111" s="445"/>
      <c r="AZ111" s="445"/>
      <c r="BA111" s="445"/>
      <c r="BB111" s="446"/>
      <c r="BC111" s="563">
        <f t="shared" si="59"/>
        <v>0</v>
      </c>
      <c r="BD111" s="445">
        <f t="shared" si="60"/>
        <v>0</v>
      </c>
      <c r="BE111" s="445">
        <f t="shared" si="61"/>
        <v>0</v>
      </c>
      <c r="BF111" s="445">
        <f t="shared" si="62"/>
        <v>0</v>
      </c>
      <c r="BG111" s="446">
        <f t="shared" si="63"/>
        <v>0</v>
      </c>
      <c r="BH111" s="504">
        <f t="shared" si="64"/>
        <v>0</v>
      </c>
      <c r="BI111" s="62">
        <f t="shared" si="70"/>
        <v>0</v>
      </c>
      <c r="BJ111" s="623"/>
      <c r="BK111" s="623"/>
      <c r="BL111" s="333">
        <f t="shared" si="71"/>
        <v>0</v>
      </c>
      <c r="BM111" s="64">
        <v>106</v>
      </c>
    </row>
    <row r="112" spans="1:65" hidden="1" x14ac:dyDescent="0.35">
      <c r="A112" s="275"/>
      <c r="B112" s="97">
        <v>107</v>
      </c>
      <c r="C112" s="100">
        <f>VLOOKUP(B:B,'Start List Youth'!C:F,2,FALSE)</f>
        <v>0</v>
      </c>
      <c r="D112" s="127">
        <f>VLOOKUP(B:B,'Start List Youth'!C:F,4,FALSE)</f>
        <v>0</v>
      </c>
      <c r="E112" s="88"/>
      <c r="F112" s="89"/>
      <c r="G112" s="463"/>
      <c r="H112" s="463"/>
      <c r="I112" s="464"/>
      <c r="J112" s="465"/>
      <c r="K112" s="463"/>
      <c r="L112" s="463"/>
      <c r="M112" s="463"/>
      <c r="N112" s="464"/>
      <c r="O112" s="465"/>
      <c r="P112" s="463"/>
      <c r="Q112" s="463"/>
      <c r="R112" s="463"/>
      <c r="S112" s="464"/>
      <c r="T112" s="557">
        <f t="shared" si="72"/>
        <v>0</v>
      </c>
      <c r="U112" s="463">
        <f t="shared" si="73"/>
        <v>0</v>
      </c>
      <c r="V112" s="463">
        <f t="shared" si="74"/>
        <v>0</v>
      </c>
      <c r="W112" s="463">
        <f t="shared" si="75"/>
        <v>0</v>
      </c>
      <c r="X112" s="558">
        <f t="shared" si="76"/>
        <v>0</v>
      </c>
      <c r="Y112" s="465">
        <f t="shared" si="77"/>
        <v>0</v>
      </c>
      <c r="Z112" s="463">
        <f t="shared" si="78"/>
        <v>0</v>
      </c>
      <c r="AA112" s="463">
        <f t="shared" si="79"/>
        <v>0</v>
      </c>
      <c r="AB112" s="463">
        <f t="shared" si="80"/>
        <v>0</v>
      </c>
      <c r="AC112" s="464">
        <f t="shared" si="81"/>
        <v>0</v>
      </c>
      <c r="AD112" s="438">
        <f t="shared" si="82"/>
        <v>0</v>
      </c>
      <c r="AE112" s="439">
        <f t="shared" si="83"/>
        <v>0</v>
      </c>
      <c r="AF112" s="440">
        <f t="shared" si="84"/>
        <v>0</v>
      </c>
      <c r="AG112" s="438">
        <f t="shared" si="85"/>
        <v>0</v>
      </c>
      <c r="AH112" s="439">
        <f t="shared" si="86"/>
        <v>0</v>
      </c>
      <c r="AI112" s="441">
        <f t="shared" si="87"/>
        <v>0</v>
      </c>
      <c r="AJ112" s="440">
        <f t="shared" si="88"/>
        <v>0</v>
      </c>
      <c r="AK112" s="439">
        <f t="shared" si="89"/>
        <v>0</v>
      </c>
      <c r="AL112" s="441">
        <f t="shared" si="90"/>
        <v>0</v>
      </c>
      <c r="AM112" s="442">
        <f t="shared" si="91"/>
        <v>0</v>
      </c>
      <c r="AN112" s="443">
        <f t="shared" si="92"/>
        <v>0</v>
      </c>
      <c r="AO112" s="441">
        <f t="shared" si="93"/>
        <v>0</v>
      </c>
      <c r="AP112" s="443">
        <f t="shared" si="94"/>
        <v>0</v>
      </c>
      <c r="AQ112" s="443">
        <f t="shared" si="95"/>
        <v>0</v>
      </c>
      <c r="AR112" s="440">
        <f t="shared" si="96"/>
        <v>0</v>
      </c>
      <c r="AS112" s="444">
        <f t="shared" si="65"/>
        <v>0</v>
      </c>
      <c r="AT112" s="445">
        <f t="shared" si="66"/>
        <v>0</v>
      </c>
      <c r="AU112" s="445">
        <f t="shared" si="67"/>
        <v>0</v>
      </c>
      <c r="AV112" s="445">
        <f t="shared" si="68"/>
        <v>0</v>
      </c>
      <c r="AW112" s="502">
        <f t="shared" si="69"/>
        <v>0</v>
      </c>
      <c r="AX112" s="444"/>
      <c r="AY112" s="445"/>
      <c r="AZ112" s="445"/>
      <c r="BA112" s="445"/>
      <c r="BB112" s="446"/>
      <c r="BC112" s="563">
        <f t="shared" si="59"/>
        <v>0</v>
      </c>
      <c r="BD112" s="445">
        <f t="shared" si="60"/>
        <v>0</v>
      </c>
      <c r="BE112" s="445">
        <f t="shared" si="61"/>
        <v>0</v>
      </c>
      <c r="BF112" s="445">
        <f t="shared" si="62"/>
        <v>0</v>
      </c>
      <c r="BG112" s="446">
        <f t="shared" si="63"/>
        <v>0</v>
      </c>
      <c r="BH112" s="504">
        <f t="shared" si="64"/>
        <v>0</v>
      </c>
      <c r="BI112" s="62">
        <f t="shared" si="70"/>
        <v>0</v>
      </c>
      <c r="BJ112" s="623"/>
      <c r="BK112" s="623"/>
      <c r="BL112" s="333">
        <f t="shared" si="71"/>
        <v>0</v>
      </c>
      <c r="BM112" s="60">
        <v>107</v>
      </c>
    </row>
    <row r="113" spans="1:65" hidden="1" x14ac:dyDescent="0.35">
      <c r="A113" s="275"/>
      <c r="B113" s="97">
        <v>108</v>
      </c>
      <c r="C113" s="100">
        <f>VLOOKUP(B:B,'Start List Youth'!C:F,2,FALSE)</f>
        <v>0</v>
      </c>
      <c r="D113" s="127">
        <f>VLOOKUP(B:B,'Start List Youth'!C:F,4,FALSE)</f>
        <v>0</v>
      </c>
      <c r="E113" s="88"/>
      <c r="F113" s="89"/>
      <c r="G113" s="463"/>
      <c r="H113" s="463"/>
      <c r="I113" s="464"/>
      <c r="J113" s="465"/>
      <c r="K113" s="463"/>
      <c r="L113" s="463"/>
      <c r="M113" s="463"/>
      <c r="N113" s="464"/>
      <c r="O113" s="465"/>
      <c r="P113" s="463"/>
      <c r="Q113" s="463"/>
      <c r="R113" s="463"/>
      <c r="S113" s="464"/>
      <c r="T113" s="557">
        <f t="shared" si="72"/>
        <v>0</v>
      </c>
      <c r="U113" s="463">
        <f t="shared" si="73"/>
        <v>0</v>
      </c>
      <c r="V113" s="463">
        <f t="shared" si="74"/>
        <v>0</v>
      </c>
      <c r="W113" s="463">
        <f t="shared" si="75"/>
        <v>0</v>
      </c>
      <c r="X113" s="558">
        <f t="shared" si="76"/>
        <v>0</v>
      </c>
      <c r="Y113" s="465">
        <f t="shared" si="77"/>
        <v>0</v>
      </c>
      <c r="Z113" s="463">
        <f t="shared" si="78"/>
        <v>0</v>
      </c>
      <c r="AA113" s="463">
        <f t="shared" si="79"/>
        <v>0</v>
      </c>
      <c r="AB113" s="463">
        <f t="shared" si="80"/>
        <v>0</v>
      </c>
      <c r="AC113" s="464">
        <f t="shared" si="81"/>
        <v>0</v>
      </c>
      <c r="AD113" s="438">
        <f t="shared" si="82"/>
        <v>0</v>
      </c>
      <c r="AE113" s="439">
        <f t="shared" si="83"/>
        <v>0</v>
      </c>
      <c r="AF113" s="440">
        <f t="shared" si="84"/>
        <v>0</v>
      </c>
      <c r="AG113" s="438">
        <f t="shared" si="85"/>
        <v>0</v>
      </c>
      <c r="AH113" s="439">
        <f t="shared" si="86"/>
        <v>0</v>
      </c>
      <c r="AI113" s="441">
        <f t="shared" si="87"/>
        <v>0</v>
      </c>
      <c r="AJ113" s="440">
        <f t="shared" si="88"/>
        <v>0</v>
      </c>
      <c r="AK113" s="439">
        <f t="shared" si="89"/>
        <v>0</v>
      </c>
      <c r="AL113" s="441">
        <f t="shared" si="90"/>
        <v>0</v>
      </c>
      <c r="AM113" s="442">
        <f t="shared" si="91"/>
        <v>0</v>
      </c>
      <c r="AN113" s="443">
        <f t="shared" si="92"/>
        <v>0</v>
      </c>
      <c r="AO113" s="441">
        <f t="shared" si="93"/>
        <v>0</v>
      </c>
      <c r="AP113" s="443">
        <f t="shared" si="94"/>
        <v>0</v>
      </c>
      <c r="AQ113" s="443">
        <f t="shared" si="95"/>
        <v>0</v>
      </c>
      <c r="AR113" s="440">
        <f t="shared" si="96"/>
        <v>0</v>
      </c>
      <c r="AS113" s="444">
        <f t="shared" si="65"/>
        <v>0</v>
      </c>
      <c r="AT113" s="445">
        <f t="shared" si="66"/>
        <v>0</v>
      </c>
      <c r="AU113" s="445">
        <f t="shared" si="67"/>
        <v>0</v>
      </c>
      <c r="AV113" s="445">
        <f t="shared" si="68"/>
        <v>0</v>
      </c>
      <c r="AW113" s="502">
        <f t="shared" si="69"/>
        <v>0</v>
      </c>
      <c r="AX113" s="444"/>
      <c r="AY113" s="445"/>
      <c r="AZ113" s="445"/>
      <c r="BA113" s="445"/>
      <c r="BB113" s="446"/>
      <c r="BC113" s="563">
        <f t="shared" si="59"/>
        <v>0</v>
      </c>
      <c r="BD113" s="445">
        <f t="shared" si="60"/>
        <v>0</v>
      </c>
      <c r="BE113" s="445">
        <f t="shared" si="61"/>
        <v>0</v>
      </c>
      <c r="BF113" s="445">
        <f t="shared" si="62"/>
        <v>0</v>
      </c>
      <c r="BG113" s="446">
        <f t="shared" si="63"/>
        <v>0</v>
      </c>
      <c r="BH113" s="504">
        <f t="shared" si="64"/>
        <v>0</v>
      </c>
      <c r="BI113" s="62">
        <f t="shared" si="70"/>
        <v>0</v>
      </c>
      <c r="BJ113" s="623"/>
      <c r="BK113" s="623"/>
      <c r="BL113" s="333">
        <f t="shared" si="71"/>
        <v>0</v>
      </c>
      <c r="BM113" s="64">
        <v>108</v>
      </c>
    </row>
    <row r="114" spans="1:65" hidden="1" x14ac:dyDescent="0.35">
      <c r="A114" s="275"/>
      <c r="B114" s="97">
        <v>109</v>
      </c>
      <c r="C114" s="100">
        <f>VLOOKUP(B:B,'Start List Youth'!C:F,2,FALSE)</f>
        <v>0</v>
      </c>
      <c r="D114" s="127">
        <f>VLOOKUP(B:B,'Start List Youth'!C:F,4,FALSE)</f>
        <v>0</v>
      </c>
      <c r="E114" s="88"/>
      <c r="F114" s="89"/>
      <c r="G114" s="463"/>
      <c r="H114" s="463"/>
      <c r="I114" s="464"/>
      <c r="J114" s="465"/>
      <c r="K114" s="463"/>
      <c r="L114" s="463"/>
      <c r="M114" s="463"/>
      <c r="N114" s="464"/>
      <c r="O114" s="465"/>
      <c r="P114" s="463"/>
      <c r="Q114" s="463"/>
      <c r="R114" s="463"/>
      <c r="S114" s="464"/>
      <c r="T114" s="557">
        <f t="shared" si="72"/>
        <v>0</v>
      </c>
      <c r="U114" s="463">
        <f t="shared" si="73"/>
        <v>0</v>
      </c>
      <c r="V114" s="463">
        <f t="shared" si="74"/>
        <v>0</v>
      </c>
      <c r="W114" s="463">
        <f t="shared" si="75"/>
        <v>0</v>
      </c>
      <c r="X114" s="558">
        <f t="shared" si="76"/>
        <v>0</v>
      </c>
      <c r="Y114" s="465">
        <f t="shared" si="77"/>
        <v>0</v>
      </c>
      <c r="Z114" s="463">
        <f t="shared" si="78"/>
        <v>0</v>
      </c>
      <c r="AA114" s="463">
        <f t="shared" si="79"/>
        <v>0</v>
      </c>
      <c r="AB114" s="463">
        <f t="shared" si="80"/>
        <v>0</v>
      </c>
      <c r="AC114" s="464">
        <f t="shared" si="81"/>
        <v>0</v>
      </c>
      <c r="AD114" s="438">
        <f t="shared" si="82"/>
        <v>0</v>
      </c>
      <c r="AE114" s="439">
        <f t="shared" si="83"/>
        <v>0</v>
      </c>
      <c r="AF114" s="440">
        <f t="shared" si="84"/>
        <v>0</v>
      </c>
      <c r="AG114" s="438">
        <f t="shared" si="85"/>
        <v>0</v>
      </c>
      <c r="AH114" s="439">
        <f t="shared" si="86"/>
        <v>0</v>
      </c>
      <c r="AI114" s="441">
        <f t="shared" si="87"/>
        <v>0</v>
      </c>
      <c r="AJ114" s="440">
        <f t="shared" si="88"/>
        <v>0</v>
      </c>
      <c r="AK114" s="439">
        <f t="shared" si="89"/>
        <v>0</v>
      </c>
      <c r="AL114" s="441">
        <f t="shared" si="90"/>
        <v>0</v>
      </c>
      <c r="AM114" s="442">
        <f t="shared" si="91"/>
        <v>0</v>
      </c>
      <c r="AN114" s="443">
        <f t="shared" si="92"/>
        <v>0</v>
      </c>
      <c r="AO114" s="441">
        <f t="shared" si="93"/>
        <v>0</v>
      </c>
      <c r="AP114" s="443">
        <f t="shared" si="94"/>
        <v>0</v>
      </c>
      <c r="AQ114" s="443">
        <f t="shared" si="95"/>
        <v>0</v>
      </c>
      <c r="AR114" s="440">
        <f t="shared" si="96"/>
        <v>0</v>
      </c>
      <c r="AS114" s="444">
        <f t="shared" si="65"/>
        <v>0</v>
      </c>
      <c r="AT114" s="445">
        <f t="shared" si="66"/>
        <v>0</v>
      </c>
      <c r="AU114" s="445">
        <f t="shared" si="67"/>
        <v>0</v>
      </c>
      <c r="AV114" s="445">
        <f t="shared" si="68"/>
        <v>0</v>
      </c>
      <c r="AW114" s="502">
        <f t="shared" si="69"/>
        <v>0</v>
      </c>
      <c r="AX114" s="444"/>
      <c r="AY114" s="445"/>
      <c r="AZ114" s="445"/>
      <c r="BA114" s="445"/>
      <c r="BB114" s="446"/>
      <c r="BC114" s="563">
        <f t="shared" si="59"/>
        <v>0</v>
      </c>
      <c r="BD114" s="445">
        <f t="shared" si="60"/>
        <v>0</v>
      </c>
      <c r="BE114" s="445">
        <f t="shared" si="61"/>
        <v>0</v>
      </c>
      <c r="BF114" s="445">
        <f t="shared" si="62"/>
        <v>0</v>
      </c>
      <c r="BG114" s="446">
        <f t="shared" si="63"/>
        <v>0</v>
      </c>
      <c r="BH114" s="504">
        <f t="shared" si="64"/>
        <v>0</v>
      </c>
      <c r="BI114" s="62">
        <f t="shared" si="70"/>
        <v>0</v>
      </c>
      <c r="BJ114" s="623"/>
      <c r="BK114" s="623"/>
      <c r="BL114" s="333">
        <f t="shared" si="71"/>
        <v>0</v>
      </c>
      <c r="BM114" s="60">
        <v>109</v>
      </c>
    </row>
    <row r="115" spans="1:65" hidden="1" x14ac:dyDescent="0.35">
      <c r="A115" s="275"/>
      <c r="B115" s="97">
        <v>110</v>
      </c>
      <c r="C115" s="100">
        <f>VLOOKUP(B:B,'Start List Youth'!C:F,2,FALSE)</f>
        <v>0</v>
      </c>
      <c r="D115" s="127">
        <f>VLOOKUP(B:B,'Start List Youth'!C:F,4,FALSE)</f>
        <v>0</v>
      </c>
      <c r="E115" s="88"/>
      <c r="F115" s="89"/>
      <c r="G115" s="463"/>
      <c r="H115" s="463"/>
      <c r="I115" s="464"/>
      <c r="J115" s="465"/>
      <c r="K115" s="463"/>
      <c r="L115" s="463"/>
      <c r="M115" s="463"/>
      <c r="N115" s="464"/>
      <c r="O115" s="465"/>
      <c r="P115" s="463"/>
      <c r="Q115" s="463"/>
      <c r="R115" s="463"/>
      <c r="S115" s="464"/>
      <c r="T115" s="557">
        <f t="shared" si="72"/>
        <v>0</v>
      </c>
      <c r="U115" s="463">
        <f t="shared" si="73"/>
        <v>0</v>
      </c>
      <c r="V115" s="463">
        <f t="shared" si="74"/>
        <v>0</v>
      </c>
      <c r="W115" s="463">
        <f t="shared" si="75"/>
        <v>0</v>
      </c>
      <c r="X115" s="558">
        <f t="shared" si="76"/>
        <v>0</v>
      </c>
      <c r="Y115" s="465">
        <f t="shared" si="77"/>
        <v>0</v>
      </c>
      <c r="Z115" s="463">
        <f t="shared" si="78"/>
        <v>0</v>
      </c>
      <c r="AA115" s="463">
        <f t="shared" si="79"/>
        <v>0</v>
      </c>
      <c r="AB115" s="463">
        <f t="shared" si="80"/>
        <v>0</v>
      </c>
      <c r="AC115" s="464">
        <f t="shared" si="81"/>
        <v>0</v>
      </c>
      <c r="AD115" s="438">
        <f t="shared" si="82"/>
        <v>0</v>
      </c>
      <c r="AE115" s="439">
        <f t="shared" si="83"/>
        <v>0</v>
      </c>
      <c r="AF115" s="440">
        <f t="shared" si="84"/>
        <v>0</v>
      </c>
      <c r="AG115" s="438">
        <f t="shared" si="85"/>
        <v>0</v>
      </c>
      <c r="AH115" s="439">
        <f t="shared" si="86"/>
        <v>0</v>
      </c>
      <c r="AI115" s="441">
        <f t="shared" si="87"/>
        <v>0</v>
      </c>
      <c r="AJ115" s="440">
        <f t="shared" si="88"/>
        <v>0</v>
      </c>
      <c r="AK115" s="439">
        <f t="shared" si="89"/>
        <v>0</v>
      </c>
      <c r="AL115" s="441">
        <f t="shared" si="90"/>
        <v>0</v>
      </c>
      <c r="AM115" s="442">
        <f t="shared" si="91"/>
        <v>0</v>
      </c>
      <c r="AN115" s="443">
        <f t="shared" si="92"/>
        <v>0</v>
      </c>
      <c r="AO115" s="441">
        <f t="shared" si="93"/>
        <v>0</v>
      </c>
      <c r="AP115" s="443">
        <f t="shared" si="94"/>
        <v>0</v>
      </c>
      <c r="AQ115" s="443">
        <f t="shared" si="95"/>
        <v>0</v>
      </c>
      <c r="AR115" s="440">
        <f t="shared" si="96"/>
        <v>0</v>
      </c>
      <c r="AS115" s="444">
        <f t="shared" si="65"/>
        <v>0</v>
      </c>
      <c r="AT115" s="445">
        <f t="shared" si="66"/>
        <v>0</v>
      </c>
      <c r="AU115" s="445">
        <f t="shared" si="67"/>
        <v>0</v>
      </c>
      <c r="AV115" s="445">
        <f t="shared" si="68"/>
        <v>0</v>
      </c>
      <c r="AW115" s="502">
        <f t="shared" si="69"/>
        <v>0</v>
      </c>
      <c r="AX115" s="444"/>
      <c r="AY115" s="445"/>
      <c r="AZ115" s="445"/>
      <c r="BA115" s="445"/>
      <c r="BB115" s="446"/>
      <c r="BC115" s="563">
        <f t="shared" si="59"/>
        <v>0</v>
      </c>
      <c r="BD115" s="445">
        <f t="shared" si="60"/>
        <v>0</v>
      </c>
      <c r="BE115" s="445">
        <f t="shared" si="61"/>
        <v>0</v>
      </c>
      <c r="BF115" s="445">
        <f t="shared" si="62"/>
        <v>0</v>
      </c>
      <c r="BG115" s="446">
        <f t="shared" si="63"/>
        <v>0</v>
      </c>
      <c r="BH115" s="504">
        <f t="shared" si="64"/>
        <v>0</v>
      </c>
      <c r="BI115" s="62">
        <f t="shared" si="70"/>
        <v>0</v>
      </c>
      <c r="BJ115" s="623"/>
      <c r="BK115" s="623"/>
      <c r="BL115" s="333">
        <f t="shared" si="71"/>
        <v>0</v>
      </c>
      <c r="BM115" s="64">
        <v>110</v>
      </c>
    </row>
    <row r="116" spans="1:65" hidden="1" x14ac:dyDescent="0.35">
      <c r="A116" s="275"/>
      <c r="B116" s="97">
        <v>111</v>
      </c>
      <c r="C116" s="100">
        <f>VLOOKUP(B:B,'Start List Youth'!C:F,2,FALSE)</f>
        <v>0</v>
      </c>
      <c r="D116" s="127">
        <f>VLOOKUP(B:B,'Start List Youth'!C:F,4,FALSE)</f>
        <v>0</v>
      </c>
      <c r="E116" s="88"/>
      <c r="F116" s="89"/>
      <c r="G116" s="463"/>
      <c r="H116" s="463"/>
      <c r="I116" s="464"/>
      <c r="J116" s="465"/>
      <c r="K116" s="463"/>
      <c r="L116" s="463"/>
      <c r="M116" s="463"/>
      <c r="N116" s="464"/>
      <c r="O116" s="465"/>
      <c r="P116" s="463"/>
      <c r="Q116" s="463"/>
      <c r="R116" s="463"/>
      <c r="S116" s="464"/>
      <c r="T116" s="557">
        <f t="shared" si="72"/>
        <v>0</v>
      </c>
      <c r="U116" s="463">
        <f t="shared" si="73"/>
        <v>0</v>
      </c>
      <c r="V116" s="463">
        <f t="shared" si="74"/>
        <v>0</v>
      </c>
      <c r="W116" s="463">
        <f t="shared" si="75"/>
        <v>0</v>
      </c>
      <c r="X116" s="558">
        <f t="shared" si="76"/>
        <v>0</v>
      </c>
      <c r="Y116" s="465">
        <f t="shared" si="77"/>
        <v>0</v>
      </c>
      <c r="Z116" s="463">
        <f t="shared" si="78"/>
        <v>0</v>
      </c>
      <c r="AA116" s="463">
        <f t="shared" si="79"/>
        <v>0</v>
      </c>
      <c r="AB116" s="463">
        <f t="shared" si="80"/>
        <v>0</v>
      </c>
      <c r="AC116" s="464">
        <f t="shared" si="81"/>
        <v>0</v>
      </c>
      <c r="AD116" s="438">
        <f t="shared" si="82"/>
        <v>0</v>
      </c>
      <c r="AE116" s="439">
        <f t="shared" si="83"/>
        <v>0</v>
      </c>
      <c r="AF116" s="440">
        <f t="shared" si="84"/>
        <v>0</v>
      </c>
      <c r="AG116" s="438">
        <f t="shared" si="85"/>
        <v>0</v>
      </c>
      <c r="AH116" s="439">
        <f t="shared" si="86"/>
        <v>0</v>
      </c>
      <c r="AI116" s="441">
        <f t="shared" si="87"/>
        <v>0</v>
      </c>
      <c r="AJ116" s="440">
        <f t="shared" si="88"/>
        <v>0</v>
      </c>
      <c r="AK116" s="439">
        <f t="shared" si="89"/>
        <v>0</v>
      </c>
      <c r="AL116" s="441">
        <f t="shared" si="90"/>
        <v>0</v>
      </c>
      <c r="AM116" s="442">
        <f t="shared" si="91"/>
        <v>0</v>
      </c>
      <c r="AN116" s="443">
        <f t="shared" si="92"/>
        <v>0</v>
      </c>
      <c r="AO116" s="441">
        <f t="shared" si="93"/>
        <v>0</v>
      </c>
      <c r="AP116" s="443">
        <f t="shared" si="94"/>
        <v>0</v>
      </c>
      <c r="AQ116" s="443">
        <f t="shared" si="95"/>
        <v>0</v>
      </c>
      <c r="AR116" s="440">
        <f t="shared" si="96"/>
        <v>0</v>
      </c>
      <c r="AS116" s="444">
        <f t="shared" si="65"/>
        <v>0</v>
      </c>
      <c r="AT116" s="445">
        <f t="shared" si="66"/>
        <v>0</v>
      </c>
      <c r="AU116" s="445">
        <f t="shared" si="67"/>
        <v>0</v>
      </c>
      <c r="AV116" s="445">
        <f t="shared" si="68"/>
        <v>0</v>
      </c>
      <c r="AW116" s="502">
        <f t="shared" si="69"/>
        <v>0</v>
      </c>
      <c r="AX116" s="444"/>
      <c r="AY116" s="445"/>
      <c r="AZ116" s="445"/>
      <c r="BA116" s="445"/>
      <c r="BB116" s="446"/>
      <c r="BC116" s="563">
        <f t="shared" si="59"/>
        <v>0</v>
      </c>
      <c r="BD116" s="445">
        <f t="shared" si="60"/>
        <v>0</v>
      </c>
      <c r="BE116" s="445">
        <f t="shared" si="61"/>
        <v>0</v>
      </c>
      <c r="BF116" s="445">
        <f t="shared" si="62"/>
        <v>0</v>
      </c>
      <c r="BG116" s="446">
        <f t="shared" si="63"/>
        <v>0</v>
      </c>
      <c r="BH116" s="504">
        <f t="shared" si="64"/>
        <v>0</v>
      </c>
      <c r="BI116" s="62">
        <f t="shared" si="70"/>
        <v>0</v>
      </c>
      <c r="BJ116" s="623"/>
      <c r="BK116" s="623"/>
      <c r="BL116" s="333">
        <f t="shared" si="71"/>
        <v>0</v>
      </c>
      <c r="BM116" s="60">
        <v>111</v>
      </c>
    </row>
    <row r="117" spans="1:65" hidden="1" x14ac:dyDescent="0.35">
      <c r="A117" s="275"/>
      <c r="B117" s="97">
        <v>112</v>
      </c>
      <c r="C117" s="100">
        <f>VLOOKUP(B:B,'Start List Youth'!C:F,2,FALSE)</f>
        <v>0</v>
      </c>
      <c r="D117" s="127">
        <f>VLOOKUP(B:B,'Start List Youth'!C:F,4,FALSE)</f>
        <v>0</v>
      </c>
      <c r="E117" s="88"/>
      <c r="F117" s="89"/>
      <c r="G117" s="463"/>
      <c r="H117" s="463"/>
      <c r="I117" s="464"/>
      <c r="J117" s="465"/>
      <c r="K117" s="463"/>
      <c r="L117" s="463"/>
      <c r="M117" s="463"/>
      <c r="N117" s="464"/>
      <c r="O117" s="465"/>
      <c r="P117" s="463"/>
      <c r="Q117" s="463"/>
      <c r="R117" s="463"/>
      <c r="S117" s="464"/>
      <c r="T117" s="557">
        <f t="shared" si="72"/>
        <v>0</v>
      </c>
      <c r="U117" s="463">
        <f t="shared" si="73"/>
        <v>0</v>
      </c>
      <c r="V117" s="463">
        <f t="shared" si="74"/>
        <v>0</v>
      </c>
      <c r="W117" s="463">
        <f t="shared" si="75"/>
        <v>0</v>
      </c>
      <c r="X117" s="558">
        <f t="shared" si="76"/>
        <v>0</v>
      </c>
      <c r="Y117" s="465">
        <f t="shared" si="77"/>
        <v>0</v>
      </c>
      <c r="Z117" s="463">
        <f t="shared" si="78"/>
        <v>0</v>
      </c>
      <c r="AA117" s="463">
        <f t="shared" si="79"/>
        <v>0</v>
      </c>
      <c r="AB117" s="463">
        <f t="shared" si="80"/>
        <v>0</v>
      </c>
      <c r="AC117" s="464">
        <f t="shared" si="81"/>
        <v>0</v>
      </c>
      <c r="AD117" s="438">
        <f t="shared" si="82"/>
        <v>0</v>
      </c>
      <c r="AE117" s="439">
        <f t="shared" si="83"/>
        <v>0</v>
      </c>
      <c r="AF117" s="440">
        <f t="shared" si="84"/>
        <v>0</v>
      </c>
      <c r="AG117" s="438">
        <f t="shared" si="85"/>
        <v>0</v>
      </c>
      <c r="AH117" s="439">
        <f t="shared" si="86"/>
        <v>0</v>
      </c>
      <c r="AI117" s="441">
        <f t="shared" si="87"/>
        <v>0</v>
      </c>
      <c r="AJ117" s="440">
        <f t="shared" si="88"/>
        <v>0</v>
      </c>
      <c r="AK117" s="439">
        <f t="shared" si="89"/>
        <v>0</v>
      </c>
      <c r="AL117" s="441">
        <f t="shared" si="90"/>
        <v>0</v>
      </c>
      <c r="AM117" s="442">
        <f t="shared" si="91"/>
        <v>0</v>
      </c>
      <c r="AN117" s="443">
        <f t="shared" si="92"/>
        <v>0</v>
      </c>
      <c r="AO117" s="441">
        <f t="shared" si="93"/>
        <v>0</v>
      </c>
      <c r="AP117" s="443">
        <f t="shared" si="94"/>
        <v>0</v>
      </c>
      <c r="AQ117" s="443">
        <f t="shared" si="95"/>
        <v>0</v>
      </c>
      <c r="AR117" s="440">
        <f t="shared" si="96"/>
        <v>0</v>
      </c>
      <c r="AS117" s="444">
        <f t="shared" si="65"/>
        <v>0</v>
      </c>
      <c r="AT117" s="445">
        <f t="shared" si="66"/>
        <v>0</v>
      </c>
      <c r="AU117" s="445">
        <f t="shared" si="67"/>
        <v>0</v>
      </c>
      <c r="AV117" s="445">
        <f t="shared" si="68"/>
        <v>0</v>
      </c>
      <c r="AW117" s="502">
        <f t="shared" si="69"/>
        <v>0</v>
      </c>
      <c r="AX117" s="444"/>
      <c r="AY117" s="445"/>
      <c r="AZ117" s="445"/>
      <c r="BA117" s="445"/>
      <c r="BB117" s="446"/>
      <c r="BC117" s="563">
        <f t="shared" si="59"/>
        <v>0</v>
      </c>
      <c r="BD117" s="445">
        <f t="shared" si="60"/>
        <v>0</v>
      </c>
      <c r="BE117" s="445">
        <f t="shared" si="61"/>
        <v>0</v>
      </c>
      <c r="BF117" s="445">
        <f t="shared" si="62"/>
        <v>0</v>
      </c>
      <c r="BG117" s="446">
        <f t="shared" si="63"/>
        <v>0</v>
      </c>
      <c r="BH117" s="504">
        <f t="shared" si="64"/>
        <v>0</v>
      </c>
      <c r="BI117" s="62">
        <f t="shared" si="70"/>
        <v>0</v>
      </c>
      <c r="BJ117" s="623"/>
      <c r="BK117" s="623"/>
      <c r="BL117" s="333">
        <f t="shared" si="71"/>
        <v>0</v>
      </c>
      <c r="BM117" s="64">
        <v>112</v>
      </c>
    </row>
    <row r="118" spans="1:65" hidden="1" x14ac:dyDescent="0.35">
      <c r="A118" s="275"/>
      <c r="B118" s="97">
        <v>113</v>
      </c>
      <c r="C118" s="100">
        <f>VLOOKUP(B:B,'Start List Youth'!C:F,2,FALSE)</f>
        <v>0</v>
      </c>
      <c r="D118" s="127">
        <f>VLOOKUP(B:B,'Start List Youth'!C:F,4,FALSE)</f>
        <v>0</v>
      </c>
      <c r="E118" s="88"/>
      <c r="F118" s="89"/>
      <c r="G118" s="463"/>
      <c r="H118" s="463"/>
      <c r="I118" s="464"/>
      <c r="J118" s="465"/>
      <c r="K118" s="463"/>
      <c r="L118" s="463"/>
      <c r="M118" s="463"/>
      <c r="N118" s="464"/>
      <c r="O118" s="465"/>
      <c r="P118" s="463"/>
      <c r="Q118" s="463"/>
      <c r="R118" s="463"/>
      <c r="S118" s="464"/>
      <c r="T118" s="557">
        <f t="shared" si="72"/>
        <v>0</v>
      </c>
      <c r="U118" s="463">
        <f t="shared" si="73"/>
        <v>0</v>
      </c>
      <c r="V118" s="463">
        <f t="shared" si="74"/>
        <v>0</v>
      </c>
      <c r="W118" s="463">
        <f t="shared" si="75"/>
        <v>0</v>
      </c>
      <c r="X118" s="558">
        <f t="shared" si="76"/>
        <v>0</v>
      </c>
      <c r="Y118" s="465">
        <f t="shared" si="77"/>
        <v>0</v>
      </c>
      <c r="Z118" s="463">
        <f t="shared" si="78"/>
        <v>0</v>
      </c>
      <c r="AA118" s="463">
        <f t="shared" si="79"/>
        <v>0</v>
      </c>
      <c r="AB118" s="463">
        <f t="shared" si="80"/>
        <v>0</v>
      </c>
      <c r="AC118" s="464">
        <f t="shared" si="81"/>
        <v>0</v>
      </c>
      <c r="AD118" s="438">
        <f t="shared" si="82"/>
        <v>0</v>
      </c>
      <c r="AE118" s="439">
        <f t="shared" si="83"/>
        <v>0</v>
      </c>
      <c r="AF118" s="440">
        <f t="shared" si="84"/>
        <v>0</v>
      </c>
      <c r="AG118" s="438">
        <f t="shared" si="85"/>
        <v>0</v>
      </c>
      <c r="AH118" s="439">
        <f t="shared" si="86"/>
        <v>0</v>
      </c>
      <c r="AI118" s="441">
        <f t="shared" si="87"/>
        <v>0</v>
      </c>
      <c r="AJ118" s="440">
        <f t="shared" si="88"/>
        <v>0</v>
      </c>
      <c r="AK118" s="439">
        <f t="shared" si="89"/>
        <v>0</v>
      </c>
      <c r="AL118" s="441">
        <f t="shared" si="90"/>
        <v>0</v>
      </c>
      <c r="AM118" s="442">
        <f t="shared" si="91"/>
        <v>0</v>
      </c>
      <c r="AN118" s="443">
        <f t="shared" si="92"/>
        <v>0</v>
      </c>
      <c r="AO118" s="441">
        <f t="shared" si="93"/>
        <v>0</v>
      </c>
      <c r="AP118" s="443">
        <f t="shared" si="94"/>
        <v>0</v>
      </c>
      <c r="AQ118" s="443">
        <f t="shared" si="95"/>
        <v>0</v>
      </c>
      <c r="AR118" s="440">
        <f t="shared" si="96"/>
        <v>0</v>
      </c>
      <c r="AS118" s="444">
        <f t="shared" si="65"/>
        <v>0</v>
      </c>
      <c r="AT118" s="445">
        <f t="shared" si="66"/>
        <v>0</v>
      </c>
      <c r="AU118" s="445">
        <f t="shared" si="67"/>
        <v>0</v>
      </c>
      <c r="AV118" s="445">
        <f t="shared" si="68"/>
        <v>0</v>
      </c>
      <c r="AW118" s="502">
        <f t="shared" si="69"/>
        <v>0</v>
      </c>
      <c r="AX118" s="444"/>
      <c r="AY118" s="445"/>
      <c r="AZ118" s="445"/>
      <c r="BA118" s="445"/>
      <c r="BB118" s="446"/>
      <c r="BC118" s="563">
        <f t="shared" si="59"/>
        <v>0</v>
      </c>
      <c r="BD118" s="445">
        <f t="shared" si="60"/>
        <v>0</v>
      </c>
      <c r="BE118" s="445">
        <f t="shared" si="61"/>
        <v>0</v>
      </c>
      <c r="BF118" s="445">
        <f t="shared" si="62"/>
        <v>0</v>
      </c>
      <c r="BG118" s="446">
        <f t="shared" si="63"/>
        <v>0</v>
      </c>
      <c r="BH118" s="504">
        <f t="shared" si="64"/>
        <v>0</v>
      </c>
      <c r="BI118" s="62">
        <f t="shared" si="70"/>
        <v>0</v>
      </c>
      <c r="BJ118" s="623"/>
      <c r="BK118" s="623"/>
      <c r="BL118" s="333">
        <f t="shared" si="71"/>
        <v>0</v>
      </c>
      <c r="BM118" s="60">
        <v>113</v>
      </c>
    </row>
    <row r="119" spans="1:65" hidden="1" x14ac:dyDescent="0.35">
      <c r="A119" s="275"/>
      <c r="B119" s="97">
        <v>114</v>
      </c>
      <c r="C119" s="100">
        <f>VLOOKUP(B:B,'Start List Youth'!C:F,2,FALSE)</f>
        <v>0</v>
      </c>
      <c r="D119" s="127">
        <f>VLOOKUP(B:B,'Start List Youth'!C:F,4,FALSE)</f>
        <v>0</v>
      </c>
      <c r="E119" s="88"/>
      <c r="F119" s="89"/>
      <c r="G119" s="463"/>
      <c r="H119" s="463"/>
      <c r="I119" s="464"/>
      <c r="J119" s="465"/>
      <c r="K119" s="463"/>
      <c r="L119" s="463"/>
      <c r="M119" s="463"/>
      <c r="N119" s="464"/>
      <c r="O119" s="465"/>
      <c r="P119" s="463"/>
      <c r="Q119" s="463"/>
      <c r="R119" s="463"/>
      <c r="S119" s="464"/>
      <c r="T119" s="557">
        <f t="shared" si="72"/>
        <v>0</v>
      </c>
      <c r="U119" s="463">
        <f t="shared" si="73"/>
        <v>0</v>
      </c>
      <c r="V119" s="463">
        <f t="shared" si="74"/>
        <v>0</v>
      </c>
      <c r="W119" s="463">
        <f t="shared" si="75"/>
        <v>0</v>
      </c>
      <c r="X119" s="558">
        <f t="shared" si="76"/>
        <v>0</v>
      </c>
      <c r="Y119" s="465">
        <f t="shared" si="77"/>
        <v>0</v>
      </c>
      <c r="Z119" s="463">
        <f t="shared" si="78"/>
        <v>0</v>
      </c>
      <c r="AA119" s="463">
        <f t="shared" si="79"/>
        <v>0</v>
      </c>
      <c r="AB119" s="463">
        <f t="shared" si="80"/>
        <v>0</v>
      </c>
      <c r="AC119" s="464">
        <f t="shared" si="81"/>
        <v>0</v>
      </c>
      <c r="AD119" s="438">
        <f t="shared" si="82"/>
        <v>0</v>
      </c>
      <c r="AE119" s="439">
        <f t="shared" si="83"/>
        <v>0</v>
      </c>
      <c r="AF119" s="440">
        <f t="shared" si="84"/>
        <v>0</v>
      </c>
      <c r="AG119" s="438">
        <f t="shared" si="85"/>
        <v>0</v>
      </c>
      <c r="AH119" s="439">
        <f t="shared" si="86"/>
        <v>0</v>
      </c>
      <c r="AI119" s="441">
        <f t="shared" si="87"/>
        <v>0</v>
      </c>
      <c r="AJ119" s="440">
        <f t="shared" si="88"/>
        <v>0</v>
      </c>
      <c r="AK119" s="439">
        <f t="shared" si="89"/>
        <v>0</v>
      </c>
      <c r="AL119" s="441">
        <f t="shared" si="90"/>
        <v>0</v>
      </c>
      <c r="AM119" s="442">
        <f t="shared" si="91"/>
        <v>0</v>
      </c>
      <c r="AN119" s="443">
        <f t="shared" si="92"/>
        <v>0</v>
      </c>
      <c r="AO119" s="441">
        <f t="shared" si="93"/>
        <v>0</v>
      </c>
      <c r="AP119" s="443">
        <f t="shared" si="94"/>
        <v>0</v>
      </c>
      <c r="AQ119" s="443">
        <f t="shared" si="95"/>
        <v>0</v>
      </c>
      <c r="AR119" s="440">
        <f t="shared" si="96"/>
        <v>0</v>
      </c>
      <c r="AS119" s="444">
        <f t="shared" si="65"/>
        <v>0</v>
      </c>
      <c r="AT119" s="445">
        <f t="shared" si="66"/>
        <v>0</v>
      </c>
      <c r="AU119" s="445">
        <f t="shared" si="67"/>
        <v>0</v>
      </c>
      <c r="AV119" s="445">
        <f t="shared" si="68"/>
        <v>0</v>
      </c>
      <c r="AW119" s="502">
        <f t="shared" si="69"/>
        <v>0</v>
      </c>
      <c r="AX119" s="444"/>
      <c r="AY119" s="445"/>
      <c r="AZ119" s="445"/>
      <c r="BA119" s="445"/>
      <c r="BB119" s="446"/>
      <c r="BC119" s="563">
        <f t="shared" si="59"/>
        <v>0</v>
      </c>
      <c r="BD119" s="445">
        <f t="shared" si="60"/>
        <v>0</v>
      </c>
      <c r="BE119" s="445">
        <f t="shared" si="61"/>
        <v>0</v>
      </c>
      <c r="BF119" s="445">
        <f t="shared" si="62"/>
        <v>0</v>
      </c>
      <c r="BG119" s="446">
        <f t="shared" si="63"/>
        <v>0</v>
      </c>
      <c r="BH119" s="504">
        <f t="shared" si="64"/>
        <v>0</v>
      </c>
      <c r="BI119" s="62">
        <f t="shared" si="70"/>
        <v>0</v>
      </c>
      <c r="BJ119" s="623"/>
      <c r="BK119" s="623"/>
      <c r="BL119" s="333">
        <f t="shared" si="71"/>
        <v>0</v>
      </c>
      <c r="BM119" s="64">
        <v>114</v>
      </c>
    </row>
    <row r="120" spans="1:65" hidden="1" x14ac:dyDescent="0.35">
      <c r="A120" s="275"/>
      <c r="B120" s="97">
        <v>115</v>
      </c>
      <c r="C120" s="100">
        <f>VLOOKUP(B:B,'Start List Youth'!C:F,2,FALSE)</f>
        <v>0</v>
      </c>
      <c r="D120" s="127">
        <f>VLOOKUP(B:B,'Start List Youth'!C:F,4,FALSE)</f>
        <v>0</v>
      </c>
      <c r="E120" s="88"/>
      <c r="F120" s="89"/>
      <c r="G120" s="463"/>
      <c r="H120" s="463"/>
      <c r="I120" s="464"/>
      <c r="J120" s="465"/>
      <c r="K120" s="463"/>
      <c r="L120" s="463"/>
      <c r="M120" s="463"/>
      <c r="N120" s="464"/>
      <c r="O120" s="465"/>
      <c r="P120" s="463"/>
      <c r="Q120" s="463"/>
      <c r="R120" s="463"/>
      <c r="S120" s="464"/>
      <c r="T120" s="557">
        <f t="shared" si="72"/>
        <v>0</v>
      </c>
      <c r="U120" s="463">
        <f t="shared" si="73"/>
        <v>0</v>
      </c>
      <c r="V120" s="463">
        <f t="shared" si="74"/>
        <v>0</v>
      </c>
      <c r="W120" s="463">
        <f t="shared" si="75"/>
        <v>0</v>
      </c>
      <c r="X120" s="558">
        <f t="shared" si="76"/>
        <v>0</v>
      </c>
      <c r="Y120" s="465">
        <f t="shared" si="77"/>
        <v>0</v>
      </c>
      <c r="Z120" s="463">
        <f t="shared" si="78"/>
        <v>0</v>
      </c>
      <c r="AA120" s="463">
        <f t="shared" si="79"/>
        <v>0</v>
      </c>
      <c r="AB120" s="463">
        <f t="shared" si="80"/>
        <v>0</v>
      </c>
      <c r="AC120" s="464">
        <f t="shared" si="81"/>
        <v>0</v>
      </c>
      <c r="AD120" s="438">
        <f t="shared" si="82"/>
        <v>0</v>
      </c>
      <c r="AE120" s="439">
        <f t="shared" si="83"/>
        <v>0</v>
      </c>
      <c r="AF120" s="440">
        <f t="shared" si="84"/>
        <v>0</v>
      </c>
      <c r="AG120" s="438">
        <f t="shared" si="85"/>
        <v>0</v>
      </c>
      <c r="AH120" s="439">
        <f t="shared" si="86"/>
        <v>0</v>
      </c>
      <c r="AI120" s="441">
        <f t="shared" si="87"/>
        <v>0</v>
      </c>
      <c r="AJ120" s="440">
        <f t="shared" si="88"/>
        <v>0</v>
      </c>
      <c r="AK120" s="439">
        <f t="shared" si="89"/>
        <v>0</v>
      </c>
      <c r="AL120" s="441">
        <f t="shared" si="90"/>
        <v>0</v>
      </c>
      <c r="AM120" s="442">
        <f t="shared" si="91"/>
        <v>0</v>
      </c>
      <c r="AN120" s="443">
        <f t="shared" si="92"/>
        <v>0</v>
      </c>
      <c r="AO120" s="441">
        <f t="shared" si="93"/>
        <v>0</v>
      </c>
      <c r="AP120" s="443">
        <f t="shared" si="94"/>
        <v>0</v>
      </c>
      <c r="AQ120" s="443">
        <f t="shared" si="95"/>
        <v>0</v>
      </c>
      <c r="AR120" s="440">
        <f t="shared" si="96"/>
        <v>0</v>
      </c>
      <c r="AS120" s="444">
        <f t="shared" si="65"/>
        <v>0</v>
      </c>
      <c r="AT120" s="445">
        <f t="shared" si="66"/>
        <v>0</v>
      </c>
      <c r="AU120" s="445">
        <f t="shared" si="67"/>
        <v>0</v>
      </c>
      <c r="AV120" s="445">
        <f t="shared" si="68"/>
        <v>0</v>
      </c>
      <c r="AW120" s="502">
        <f t="shared" si="69"/>
        <v>0</v>
      </c>
      <c r="AX120" s="444"/>
      <c r="AY120" s="445"/>
      <c r="AZ120" s="445"/>
      <c r="BA120" s="445"/>
      <c r="BB120" s="446"/>
      <c r="BC120" s="563">
        <f t="shared" si="59"/>
        <v>0</v>
      </c>
      <c r="BD120" s="445">
        <f t="shared" si="60"/>
        <v>0</v>
      </c>
      <c r="BE120" s="445">
        <f t="shared" si="61"/>
        <v>0</v>
      </c>
      <c r="BF120" s="445">
        <f t="shared" si="62"/>
        <v>0</v>
      </c>
      <c r="BG120" s="446">
        <f t="shared" si="63"/>
        <v>0</v>
      </c>
      <c r="BH120" s="504">
        <f t="shared" si="64"/>
        <v>0</v>
      </c>
      <c r="BI120" s="62">
        <f t="shared" si="70"/>
        <v>0</v>
      </c>
      <c r="BJ120" s="623"/>
      <c r="BK120" s="623"/>
      <c r="BL120" s="333">
        <f t="shared" si="71"/>
        <v>0</v>
      </c>
      <c r="BM120" s="60">
        <v>115</v>
      </c>
    </row>
    <row r="121" spans="1:65" hidden="1" x14ac:dyDescent="0.35">
      <c r="A121" s="275"/>
      <c r="B121" s="97">
        <v>116</v>
      </c>
      <c r="C121" s="100">
        <f>VLOOKUP(B:B,'Start List Youth'!C:F,2,FALSE)</f>
        <v>0</v>
      </c>
      <c r="D121" s="127">
        <f>VLOOKUP(B:B,'Start List Youth'!C:F,4,FALSE)</f>
        <v>0</v>
      </c>
      <c r="E121" s="88"/>
      <c r="F121" s="89"/>
      <c r="G121" s="463"/>
      <c r="H121" s="463"/>
      <c r="I121" s="464"/>
      <c r="J121" s="465"/>
      <c r="K121" s="463"/>
      <c r="L121" s="463"/>
      <c r="M121" s="463"/>
      <c r="N121" s="464"/>
      <c r="O121" s="465"/>
      <c r="P121" s="463"/>
      <c r="Q121" s="463"/>
      <c r="R121" s="463"/>
      <c r="S121" s="464"/>
      <c r="T121" s="557">
        <f t="shared" si="72"/>
        <v>0</v>
      </c>
      <c r="U121" s="463">
        <f t="shared" si="73"/>
        <v>0</v>
      </c>
      <c r="V121" s="463">
        <f t="shared" si="74"/>
        <v>0</v>
      </c>
      <c r="W121" s="463">
        <f t="shared" si="75"/>
        <v>0</v>
      </c>
      <c r="X121" s="558">
        <f t="shared" si="76"/>
        <v>0</v>
      </c>
      <c r="Y121" s="465">
        <f t="shared" si="77"/>
        <v>0</v>
      </c>
      <c r="Z121" s="463">
        <f t="shared" si="78"/>
        <v>0</v>
      </c>
      <c r="AA121" s="463">
        <f t="shared" si="79"/>
        <v>0</v>
      </c>
      <c r="AB121" s="463">
        <f t="shared" si="80"/>
        <v>0</v>
      </c>
      <c r="AC121" s="464">
        <f t="shared" si="81"/>
        <v>0</v>
      </c>
      <c r="AD121" s="438">
        <f t="shared" si="82"/>
        <v>0</v>
      </c>
      <c r="AE121" s="439">
        <f t="shared" si="83"/>
        <v>0</v>
      </c>
      <c r="AF121" s="440">
        <f t="shared" si="84"/>
        <v>0</v>
      </c>
      <c r="AG121" s="438">
        <f t="shared" si="85"/>
        <v>0</v>
      </c>
      <c r="AH121" s="439">
        <f t="shared" si="86"/>
        <v>0</v>
      </c>
      <c r="AI121" s="441">
        <f t="shared" si="87"/>
        <v>0</v>
      </c>
      <c r="AJ121" s="440">
        <f t="shared" si="88"/>
        <v>0</v>
      </c>
      <c r="AK121" s="439">
        <f t="shared" si="89"/>
        <v>0</v>
      </c>
      <c r="AL121" s="441">
        <f t="shared" si="90"/>
        <v>0</v>
      </c>
      <c r="AM121" s="442">
        <f t="shared" si="91"/>
        <v>0</v>
      </c>
      <c r="AN121" s="443">
        <f t="shared" si="92"/>
        <v>0</v>
      </c>
      <c r="AO121" s="441">
        <f t="shared" si="93"/>
        <v>0</v>
      </c>
      <c r="AP121" s="443">
        <f t="shared" si="94"/>
        <v>0</v>
      </c>
      <c r="AQ121" s="443">
        <f t="shared" si="95"/>
        <v>0</v>
      </c>
      <c r="AR121" s="440">
        <f t="shared" si="96"/>
        <v>0</v>
      </c>
      <c r="AS121" s="444">
        <f t="shared" si="65"/>
        <v>0</v>
      </c>
      <c r="AT121" s="445">
        <f t="shared" si="66"/>
        <v>0</v>
      </c>
      <c r="AU121" s="445">
        <f t="shared" si="67"/>
        <v>0</v>
      </c>
      <c r="AV121" s="445">
        <f t="shared" si="68"/>
        <v>0</v>
      </c>
      <c r="AW121" s="502">
        <f t="shared" si="69"/>
        <v>0</v>
      </c>
      <c r="AX121" s="444"/>
      <c r="AY121" s="445"/>
      <c r="AZ121" s="445"/>
      <c r="BA121" s="445"/>
      <c r="BB121" s="446"/>
      <c r="BC121" s="563">
        <f t="shared" si="59"/>
        <v>0</v>
      </c>
      <c r="BD121" s="445">
        <f t="shared" si="60"/>
        <v>0</v>
      </c>
      <c r="BE121" s="445">
        <f t="shared" si="61"/>
        <v>0</v>
      </c>
      <c r="BF121" s="445">
        <f t="shared" si="62"/>
        <v>0</v>
      </c>
      <c r="BG121" s="446">
        <f t="shared" si="63"/>
        <v>0</v>
      </c>
      <c r="BH121" s="504">
        <f t="shared" si="64"/>
        <v>0</v>
      </c>
      <c r="BI121" s="62">
        <f t="shared" si="70"/>
        <v>0</v>
      </c>
      <c r="BJ121" s="623"/>
      <c r="BK121" s="623"/>
      <c r="BL121" s="333">
        <f t="shared" si="71"/>
        <v>0</v>
      </c>
      <c r="BM121" s="64">
        <v>116</v>
      </c>
    </row>
    <row r="122" spans="1:65" hidden="1" x14ac:dyDescent="0.35">
      <c r="A122" s="275"/>
      <c r="B122" s="97">
        <v>117</v>
      </c>
      <c r="C122" s="100">
        <f>VLOOKUP(B:B,'Start List Youth'!C:F,2,FALSE)</f>
        <v>0</v>
      </c>
      <c r="D122" s="127">
        <f>VLOOKUP(B:B,'Start List Youth'!C:F,4,FALSE)</f>
        <v>0</v>
      </c>
      <c r="E122" s="88"/>
      <c r="F122" s="89"/>
      <c r="G122" s="463"/>
      <c r="H122" s="463"/>
      <c r="I122" s="464"/>
      <c r="J122" s="465"/>
      <c r="K122" s="463"/>
      <c r="L122" s="463"/>
      <c r="M122" s="463"/>
      <c r="N122" s="464"/>
      <c r="O122" s="465"/>
      <c r="P122" s="463"/>
      <c r="Q122" s="463"/>
      <c r="R122" s="463"/>
      <c r="S122" s="464"/>
      <c r="T122" s="557">
        <f t="shared" si="72"/>
        <v>0</v>
      </c>
      <c r="U122" s="463">
        <f t="shared" si="73"/>
        <v>0</v>
      </c>
      <c r="V122" s="463">
        <f t="shared" si="74"/>
        <v>0</v>
      </c>
      <c r="W122" s="463">
        <f t="shared" si="75"/>
        <v>0</v>
      </c>
      <c r="X122" s="558">
        <f t="shared" si="76"/>
        <v>0</v>
      </c>
      <c r="Y122" s="465">
        <f t="shared" si="77"/>
        <v>0</v>
      </c>
      <c r="Z122" s="463">
        <f t="shared" si="78"/>
        <v>0</v>
      </c>
      <c r="AA122" s="463">
        <f t="shared" si="79"/>
        <v>0</v>
      </c>
      <c r="AB122" s="463">
        <f t="shared" si="80"/>
        <v>0</v>
      </c>
      <c r="AC122" s="464">
        <f t="shared" si="81"/>
        <v>0</v>
      </c>
      <c r="AD122" s="438">
        <f t="shared" si="82"/>
        <v>0</v>
      </c>
      <c r="AE122" s="439">
        <f t="shared" si="83"/>
        <v>0</v>
      </c>
      <c r="AF122" s="440">
        <f t="shared" si="84"/>
        <v>0</v>
      </c>
      <c r="AG122" s="438">
        <f t="shared" si="85"/>
        <v>0</v>
      </c>
      <c r="AH122" s="439">
        <f t="shared" si="86"/>
        <v>0</v>
      </c>
      <c r="AI122" s="441">
        <f t="shared" si="87"/>
        <v>0</v>
      </c>
      <c r="AJ122" s="440">
        <f t="shared" si="88"/>
        <v>0</v>
      </c>
      <c r="AK122" s="439">
        <f t="shared" si="89"/>
        <v>0</v>
      </c>
      <c r="AL122" s="441">
        <f t="shared" si="90"/>
        <v>0</v>
      </c>
      <c r="AM122" s="442">
        <f t="shared" si="91"/>
        <v>0</v>
      </c>
      <c r="AN122" s="443">
        <f t="shared" si="92"/>
        <v>0</v>
      </c>
      <c r="AO122" s="441">
        <f t="shared" si="93"/>
        <v>0</v>
      </c>
      <c r="AP122" s="443">
        <f t="shared" si="94"/>
        <v>0</v>
      </c>
      <c r="AQ122" s="443">
        <f t="shared" si="95"/>
        <v>0</v>
      </c>
      <c r="AR122" s="440">
        <f t="shared" si="96"/>
        <v>0</v>
      </c>
      <c r="AS122" s="444">
        <f t="shared" si="65"/>
        <v>0</v>
      </c>
      <c r="AT122" s="445">
        <f t="shared" si="66"/>
        <v>0</v>
      </c>
      <c r="AU122" s="445">
        <f t="shared" si="67"/>
        <v>0</v>
      </c>
      <c r="AV122" s="445">
        <f t="shared" si="68"/>
        <v>0</v>
      </c>
      <c r="AW122" s="502">
        <f t="shared" si="69"/>
        <v>0</v>
      </c>
      <c r="AX122" s="444"/>
      <c r="AY122" s="445"/>
      <c r="AZ122" s="445"/>
      <c r="BA122" s="445"/>
      <c r="BB122" s="446"/>
      <c r="BC122" s="563">
        <f t="shared" si="59"/>
        <v>0</v>
      </c>
      <c r="BD122" s="445">
        <f t="shared" si="60"/>
        <v>0</v>
      </c>
      <c r="BE122" s="445">
        <f t="shared" si="61"/>
        <v>0</v>
      </c>
      <c r="BF122" s="445">
        <f t="shared" si="62"/>
        <v>0</v>
      </c>
      <c r="BG122" s="446">
        <f t="shared" si="63"/>
        <v>0</v>
      </c>
      <c r="BH122" s="504">
        <f t="shared" si="64"/>
        <v>0</v>
      </c>
      <c r="BI122" s="62">
        <f t="shared" si="70"/>
        <v>0</v>
      </c>
      <c r="BJ122" s="623"/>
      <c r="BK122" s="623"/>
      <c r="BL122" s="333">
        <f t="shared" si="71"/>
        <v>0</v>
      </c>
      <c r="BM122" s="60">
        <v>117</v>
      </c>
    </row>
    <row r="123" spans="1:65" hidden="1" x14ac:dyDescent="0.35">
      <c r="A123" s="275"/>
      <c r="B123" s="97">
        <v>118</v>
      </c>
      <c r="C123" s="100">
        <f>VLOOKUP(B:B,'Start List Youth'!C:F,2,FALSE)</f>
        <v>0</v>
      </c>
      <c r="D123" s="127">
        <f>VLOOKUP(B:B,'Start List Youth'!C:F,4,FALSE)</f>
        <v>0</v>
      </c>
      <c r="E123" s="88"/>
      <c r="F123" s="89"/>
      <c r="G123" s="463"/>
      <c r="H123" s="463"/>
      <c r="I123" s="464"/>
      <c r="J123" s="465"/>
      <c r="K123" s="463"/>
      <c r="L123" s="463"/>
      <c r="M123" s="463"/>
      <c r="N123" s="464"/>
      <c r="O123" s="465"/>
      <c r="P123" s="463"/>
      <c r="Q123" s="463"/>
      <c r="R123" s="463"/>
      <c r="S123" s="464"/>
      <c r="T123" s="557">
        <f t="shared" si="72"/>
        <v>0</v>
      </c>
      <c r="U123" s="463">
        <f t="shared" si="73"/>
        <v>0</v>
      </c>
      <c r="V123" s="463">
        <f t="shared" si="74"/>
        <v>0</v>
      </c>
      <c r="W123" s="463">
        <f t="shared" si="75"/>
        <v>0</v>
      </c>
      <c r="X123" s="558">
        <f t="shared" si="76"/>
        <v>0</v>
      </c>
      <c r="Y123" s="465">
        <f t="shared" si="77"/>
        <v>0</v>
      </c>
      <c r="Z123" s="463">
        <f t="shared" si="78"/>
        <v>0</v>
      </c>
      <c r="AA123" s="463">
        <f t="shared" si="79"/>
        <v>0</v>
      </c>
      <c r="AB123" s="463">
        <f t="shared" si="80"/>
        <v>0</v>
      </c>
      <c r="AC123" s="464">
        <f t="shared" si="81"/>
        <v>0</v>
      </c>
      <c r="AD123" s="438">
        <f t="shared" si="82"/>
        <v>0</v>
      </c>
      <c r="AE123" s="439">
        <f t="shared" si="83"/>
        <v>0</v>
      </c>
      <c r="AF123" s="440">
        <f t="shared" si="84"/>
        <v>0</v>
      </c>
      <c r="AG123" s="438">
        <f t="shared" si="85"/>
        <v>0</v>
      </c>
      <c r="AH123" s="439">
        <f t="shared" si="86"/>
        <v>0</v>
      </c>
      <c r="AI123" s="441">
        <f t="shared" si="87"/>
        <v>0</v>
      </c>
      <c r="AJ123" s="440">
        <f t="shared" si="88"/>
        <v>0</v>
      </c>
      <c r="AK123" s="439">
        <f t="shared" si="89"/>
        <v>0</v>
      </c>
      <c r="AL123" s="441">
        <f t="shared" si="90"/>
        <v>0</v>
      </c>
      <c r="AM123" s="442">
        <f t="shared" si="91"/>
        <v>0</v>
      </c>
      <c r="AN123" s="443">
        <f t="shared" si="92"/>
        <v>0</v>
      </c>
      <c r="AO123" s="441">
        <f t="shared" si="93"/>
        <v>0</v>
      </c>
      <c r="AP123" s="443">
        <f t="shared" si="94"/>
        <v>0</v>
      </c>
      <c r="AQ123" s="443">
        <f t="shared" si="95"/>
        <v>0</v>
      </c>
      <c r="AR123" s="440">
        <f t="shared" si="96"/>
        <v>0</v>
      </c>
      <c r="AS123" s="444">
        <f t="shared" si="65"/>
        <v>0</v>
      </c>
      <c r="AT123" s="445">
        <f t="shared" si="66"/>
        <v>0</v>
      </c>
      <c r="AU123" s="445">
        <f t="shared" si="67"/>
        <v>0</v>
      </c>
      <c r="AV123" s="445">
        <f t="shared" si="68"/>
        <v>0</v>
      </c>
      <c r="AW123" s="502">
        <f t="shared" si="69"/>
        <v>0</v>
      </c>
      <c r="AX123" s="444"/>
      <c r="AY123" s="445"/>
      <c r="AZ123" s="445"/>
      <c r="BA123" s="445"/>
      <c r="BB123" s="446"/>
      <c r="BC123" s="563">
        <f t="shared" si="59"/>
        <v>0</v>
      </c>
      <c r="BD123" s="445">
        <f t="shared" si="60"/>
        <v>0</v>
      </c>
      <c r="BE123" s="445">
        <f t="shared" si="61"/>
        <v>0</v>
      </c>
      <c r="BF123" s="445">
        <f t="shared" si="62"/>
        <v>0</v>
      </c>
      <c r="BG123" s="446">
        <f t="shared" si="63"/>
        <v>0</v>
      </c>
      <c r="BH123" s="504">
        <f t="shared" si="64"/>
        <v>0</v>
      </c>
      <c r="BI123" s="62">
        <f t="shared" si="70"/>
        <v>0</v>
      </c>
      <c r="BJ123" s="623"/>
      <c r="BK123" s="623"/>
      <c r="BL123" s="333">
        <f t="shared" si="71"/>
        <v>0</v>
      </c>
      <c r="BM123" s="64">
        <v>118</v>
      </c>
    </row>
    <row r="124" spans="1:65" hidden="1" x14ac:dyDescent="0.35">
      <c r="A124" s="275"/>
      <c r="B124" s="97">
        <v>119</v>
      </c>
      <c r="C124" s="100">
        <f>VLOOKUP(B:B,'Start List Youth'!C:F,2,FALSE)</f>
        <v>0</v>
      </c>
      <c r="D124" s="127">
        <f>VLOOKUP(B:B,'Start List Youth'!C:F,4,FALSE)</f>
        <v>0</v>
      </c>
      <c r="E124" s="88"/>
      <c r="F124" s="89"/>
      <c r="G124" s="463"/>
      <c r="H124" s="463"/>
      <c r="I124" s="464"/>
      <c r="J124" s="465"/>
      <c r="K124" s="463"/>
      <c r="L124" s="463"/>
      <c r="M124" s="463"/>
      <c r="N124" s="464"/>
      <c r="O124" s="465"/>
      <c r="P124" s="463"/>
      <c r="Q124" s="463"/>
      <c r="R124" s="463"/>
      <c r="S124" s="464"/>
      <c r="T124" s="557">
        <f t="shared" si="72"/>
        <v>0</v>
      </c>
      <c r="U124" s="463">
        <f t="shared" si="73"/>
        <v>0</v>
      </c>
      <c r="V124" s="463">
        <f t="shared" si="74"/>
        <v>0</v>
      </c>
      <c r="W124" s="463">
        <f t="shared" si="75"/>
        <v>0</v>
      </c>
      <c r="X124" s="558">
        <f t="shared" si="76"/>
        <v>0</v>
      </c>
      <c r="Y124" s="465">
        <f t="shared" si="77"/>
        <v>0</v>
      </c>
      <c r="Z124" s="463">
        <f t="shared" si="78"/>
        <v>0</v>
      </c>
      <c r="AA124" s="463">
        <f t="shared" si="79"/>
        <v>0</v>
      </c>
      <c r="AB124" s="463">
        <f t="shared" si="80"/>
        <v>0</v>
      </c>
      <c r="AC124" s="464">
        <f t="shared" si="81"/>
        <v>0</v>
      </c>
      <c r="AD124" s="438">
        <f t="shared" si="82"/>
        <v>0</v>
      </c>
      <c r="AE124" s="439">
        <f t="shared" si="83"/>
        <v>0</v>
      </c>
      <c r="AF124" s="440">
        <f t="shared" si="84"/>
        <v>0</v>
      </c>
      <c r="AG124" s="438">
        <f t="shared" si="85"/>
        <v>0</v>
      </c>
      <c r="AH124" s="439">
        <f t="shared" si="86"/>
        <v>0</v>
      </c>
      <c r="AI124" s="441">
        <f t="shared" si="87"/>
        <v>0</v>
      </c>
      <c r="AJ124" s="440">
        <f t="shared" si="88"/>
        <v>0</v>
      </c>
      <c r="AK124" s="439">
        <f t="shared" si="89"/>
        <v>0</v>
      </c>
      <c r="AL124" s="441">
        <f t="shared" si="90"/>
        <v>0</v>
      </c>
      <c r="AM124" s="442">
        <f t="shared" si="91"/>
        <v>0</v>
      </c>
      <c r="AN124" s="443">
        <f t="shared" si="92"/>
        <v>0</v>
      </c>
      <c r="AO124" s="441">
        <f t="shared" si="93"/>
        <v>0</v>
      </c>
      <c r="AP124" s="443">
        <f t="shared" si="94"/>
        <v>0</v>
      </c>
      <c r="AQ124" s="443">
        <f t="shared" si="95"/>
        <v>0</v>
      </c>
      <c r="AR124" s="440">
        <f t="shared" si="96"/>
        <v>0</v>
      </c>
      <c r="AS124" s="444">
        <f t="shared" si="65"/>
        <v>0</v>
      </c>
      <c r="AT124" s="445">
        <f t="shared" si="66"/>
        <v>0</v>
      </c>
      <c r="AU124" s="445">
        <f t="shared" si="67"/>
        <v>0</v>
      </c>
      <c r="AV124" s="445">
        <f t="shared" si="68"/>
        <v>0</v>
      </c>
      <c r="AW124" s="502">
        <f t="shared" si="69"/>
        <v>0</v>
      </c>
      <c r="AX124" s="444"/>
      <c r="AY124" s="445"/>
      <c r="AZ124" s="445"/>
      <c r="BA124" s="445"/>
      <c r="BB124" s="446"/>
      <c r="BC124" s="563">
        <f t="shared" si="59"/>
        <v>0</v>
      </c>
      <c r="BD124" s="445">
        <f t="shared" si="60"/>
        <v>0</v>
      </c>
      <c r="BE124" s="445">
        <f t="shared" si="61"/>
        <v>0</v>
      </c>
      <c r="BF124" s="445">
        <f t="shared" si="62"/>
        <v>0</v>
      </c>
      <c r="BG124" s="446">
        <f t="shared" si="63"/>
        <v>0</v>
      </c>
      <c r="BH124" s="504">
        <f t="shared" si="64"/>
        <v>0</v>
      </c>
      <c r="BI124" s="62">
        <f t="shared" si="70"/>
        <v>0</v>
      </c>
      <c r="BJ124" s="623"/>
      <c r="BK124" s="623"/>
      <c r="BL124" s="333">
        <f t="shared" si="71"/>
        <v>0</v>
      </c>
      <c r="BM124" s="60">
        <v>119</v>
      </c>
    </row>
    <row r="125" spans="1:65" hidden="1" x14ac:dyDescent="0.35">
      <c r="A125" s="275"/>
      <c r="B125" s="97">
        <v>120</v>
      </c>
      <c r="C125" s="100">
        <f>VLOOKUP(B:B,'Start List Youth'!C:F,2,FALSE)</f>
        <v>0</v>
      </c>
      <c r="D125" s="127">
        <f>VLOOKUP(B:B,'Start List Youth'!C:F,4,FALSE)</f>
        <v>0</v>
      </c>
      <c r="E125" s="88"/>
      <c r="F125" s="89"/>
      <c r="G125" s="463"/>
      <c r="H125" s="463"/>
      <c r="I125" s="464"/>
      <c r="J125" s="465"/>
      <c r="K125" s="463"/>
      <c r="L125" s="463"/>
      <c r="M125" s="463"/>
      <c r="N125" s="464"/>
      <c r="O125" s="465"/>
      <c r="P125" s="463"/>
      <c r="Q125" s="463"/>
      <c r="R125" s="463"/>
      <c r="S125" s="464"/>
      <c r="T125" s="557">
        <f t="shared" si="72"/>
        <v>0</v>
      </c>
      <c r="U125" s="463">
        <f t="shared" si="73"/>
        <v>0</v>
      </c>
      <c r="V125" s="463">
        <f t="shared" si="74"/>
        <v>0</v>
      </c>
      <c r="W125" s="463">
        <f t="shared" si="75"/>
        <v>0</v>
      </c>
      <c r="X125" s="558">
        <f t="shared" si="76"/>
        <v>0</v>
      </c>
      <c r="Y125" s="465">
        <f t="shared" si="77"/>
        <v>0</v>
      </c>
      <c r="Z125" s="463">
        <f t="shared" si="78"/>
        <v>0</v>
      </c>
      <c r="AA125" s="463">
        <f t="shared" si="79"/>
        <v>0</v>
      </c>
      <c r="AB125" s="463">
        <f t="shared" si="80"/>
        <v>0</v>
      </c>
      <c r="AC125" s="464">
        <f t="shared" si="81"/>
        <v>0</v>
      </c>
      <c r="AD125" s="438">
        <f t="shared" si="82"/>
        <v>0</v>
      </c>
      <c r="AE125" s="439">
        <f t="shared" si="83"/>
        <v>0</v>
      </c>
      <c r="AF125" s="440">
        <f t="shared" si="84"/>
        <v>0</v>
      </c>
      <c r="AG125" s="438">
        <f t="shared" si="85"/>
        <v>0</v>
      </c>
      <c r="AH125" s="439">
        <f t="shared" si="86"/>
        <v>0</v>
      </c>
      <c r="AI125" s="441">
        <f t="shared" si="87"/>
        <v>0</v>
      </c>
      <c r="AJ125" s="440">
        <f t="shared" si="88"/>
        <v>0</v>
      </c>
      <c r="AK125" s="439">
        <f t="shared" si="89"/>
        <v>0</v>
      </c>
      <c r="AL125" s="441">
        <f t="shared" si="90"/>
        <v>0</v>
      </c>
      <c r="AM125" s="442">
        <f t="shared" si="91"/>
        <v>0</v>
      </c>
      <c r="AN125" s="443">
        <f t="shared" si="92"/>
        <v>0</v>
      </c>
      <c r="AO125" s="441">
        <f t="shared" si="93"/>
        <v>0</v>
      </c>
      <c r="AP125" s="443">
        <f t="shared" si="94"/>
        <v>0</v>
      </c>
      <c r="AQ125" s="443">
        <f t="shared" si="95"/>
        <v>0</v>
      </c>
      <c r="AR125" s="440">
        <f t="shared" si="96"/>
        <v>0</v>
      </c>
      <c r="AS125" s="444">
        <f t="shared" si="65"/>
        <v>0</v>
      </c>
      <c r="AT125" s="445">
        <f t="shared" si="66"/>
        <v>0</v>
      </c>
      <c r="AU125" s="445">
        <f t="shared" si="67"/>
        <v>0</v>
      </c>
      <c r="AV125" s="445">
        <f t="shared" si="68"/>
        <v>0</v>
      </c>
      <c r="AW125" s="502">
        <f t="shared" si="69"/>
        <v>0</v>
      </c>
      <c r="AX125" s="444"/>
      <c r="AY125" s="445"/>
      <c r="AZ125" s="445"/>
      <c r="BA125" s="445"/>
      <c r="BB125" s="446"/>
      <c r="BC125" s="563">
        <f t="shared" si="59"/>
        <v>0</v>
      </c>
      <c r="BD125" s="445">
        <f t="shared" si="60"/>
        <v>0</v>
      </c>
      <c r="BE125" s="445">
        <f t="shared" si="61"/>
        <v>0</v>
      </c>
      <c r="BF125" s="445">
        <f t="shared" si="62"/>
        <v>0</v>
      </c>
      <c r="BG125" s="446">
        <f t="shared" si="63"/>
        <v>0</v>
      </c>
      <c r="BH125" s="504">
        <f t="shared" si="64"/>
        <v>0</v>
      </c>
      <c r="BI125" s="62">
        <f t="shared" si="70"/>
        <v>0</v>
      </c>
      <c r="BJ125" s="623"/>
      <c r="BK125" s="623"/>
      <c r="BL125" s="333">
        <f t="shared" si="71"/>
        <v>0</v>
      </c>
      <c r="BM125" s="64">
        <v>120</v>
      </c>
    </row>
    <row r="126" spans="1:65" hidden="1" x14ac:dyDescent="0.35">
      <c r="A126" s="275"/>
      <c r="B126" s="97">
        <v>121</v>
      </c>
      <c r="C126" s="100">
        <f>VLOOKUP(B:B,'Start List Youth'!C:F,2,FALSE)</f>
        <v>0</v>
      </c>
      <c r="D126" s="127">
        <f>VLOOKUP(B:B,'Start List Youth'!C:F,4,FALSE)</f>
        <v>0</v>
      </c>
      <c r="E126" s="88"/>
      <c r="F126" s="89"/>
      <c r="G126" s="463"/>
      <c r="H126" s="463"/>
      <c r="I126" s="464"/>
      <c r="J126" s="465"/>
      <c r="K126" s="463"/>
      <c r="L126" s="463"/>
      <c r="M126" s="463"/>
      <c r="N126" s="464"/>
      <c r="O126" s="465"/>
      <c r="P126" s="463"/>
      <c r="Q126" s="463"/>
      <c r="R126" s="463"/>
      <c r="S126" s="464"/>
      <c r="T126" s="557">
        <f t="shared" si="72"/>
        <v>0</v>
      </c>
      <c r="U126" s="463">
        <f t="shared" si="73"/>
        <v>0</v>
      </c>
      <c r="V126" s="463">
        <f t="shared" si="74"/>
        <v>0</v>
      </c>
      <c r="W126" s="463">
        <f t="shared" si="75"/>
        <v>0</v>
      </c>
      <c r="X126" s="558">
        <f t="shared" si="76"/>
        <v>0</v>
      </c>
      <c r="Y126" s="465">
        <f t="shared" si="77"/>
        <v>0</v>
      </c>
      <c r="Z126" s="463">
        <f t="shared" si="78"/>
        <v>0</v>
      </c>
      <c r="AA126" s="463">
        <f t="shared" si="79"/>
        <v>0</v>
      </c>
      <c r="AB126" s="463">
        <f t="shared" si="80"/>
        <v>0</v>
      </c>
      <c r="AC126" s="464">
        <f t="shared" si="81"/>
        <v>0</v>
      </c>
      <c r="AD126" s="438">
        <f t="shared" si="82"/>
        <v>0</v>
      </c>
      <c r="AE126" s="439">
        <f t="shared" si="83"/>
        <v>0</v>
      </c>
      <c r="AF126" s="440">
        <f t="shared" si="84"/>
        <v>0</v>
      </c>
      <c r="AG126" s="438">
        <f t="shared" si="85"/>
        <v>0</v>
      </c>
      <c r="AH126" s="439">
        <f t="shared" si="86"/>
        <v>0</v>
      </c>
      <c r="AI126" s="441">
        <f t="shared" si="87"/>
        <v>0</v>
      </c>
      <c r="AJ126" s="440">
        <f t="shared" si="88"/>
        <v>0</v>
      </c>
      <c r="AK126" s="439">
        <f t="shared" si="89"/>
        <v>0</v>
      </c>
      <c r="AL126" s="441">
        <f t="shared" si="90"/>
        <v>0</v>
      </c>
      <c r="AM126" s="442">
        <f t="shared" si="91"/>
        <v>0</v>
      </c>
      <c r="AN126" s="443">
        <f t="shared" si="92"/>
        <v>0</v>
      </c>
      <c r="AO126" s="441">
        <f t="shared" si="93"/>
        <v>0</v>
      </c>
      <c r="AP126" s="443">
        <f t="shared" si="94"/>
        <v>0</v>
      </c>
      <c r="AQ126" s="443">
        <f t="shared" si="95"/>
        <v>0</v>
      </c>
      <c r="AR126" s="440">
        <f t="shared" si="96"/>
        <v>0</v>
      </c>
      <c r="AS126" s="444">
        <f t="shared" si="65"/>
        <v>0</v>
      </c>
      <c r="AT126" s="445">
        <f t="shared" si="66"/>
        <v>0</v>
      </c>
      <c r="AU126" s="445">
        <f t="shared" si="67"/>
        <v>0</v>
      </c>
      <c r="AV126" s="445">
        <f t="shared" si="68"/>
        <v>0</v>
      </c>
      <c r="AW126" s="502">
        <f t="shared" si="69"/>
        <v>0</v>
      </c>
      <c r="AX126" s="444"/>
      <c r="AY126" s="445"/>
      <c r="AZ126" s="445"/>
      <c r="BA126" s="445"/>
      <c r="BB126" s="446"/>
      <c r="BC126" s="563">
        <f t="shared" si="59"/>
        <v>0</v>
      </c>
      <c r="BD126" s="445">
        <f t="shared" si="60"/>
        <v>0</v>
      </c>
      <c r="BE126" s="445">
        <f t="shared" si="61"/>
        <v>0</v>
      </c>
      <c r="BF126" s="445">
        <f t="shared" si="62"/>
        <v>0</v>
      </c>
      <c r="BG126" s="446">
        <f t="shared" si="63"/>
        <v>0</v>
      </c>
      <c r="BH126" s="504">
        <f t="shared" si="64"/>
        <v>0</v>
      </c>
      <c r="BI126" s="62">
        <f t="shared" si="70"/>
        <v>0</v>
      </c>
      <c r="BJ126" s="623"/>
      <c r="BK126" s="623"/>
      <c r="BL126" s="333">
        <f t="shared" si="71"/>
        <v>0</v>
      </c>
      <c r="BM126" s="60">
        <v>121</v>
      </c>
    </row>
    <row r="127" spans="1:65" hidden="1" x14ac:dyDescent="0.35">
      <c r="A127" s="275"/>
      <c r="B127" s="97">
        <v>122</v>
      </c>
      <c r="C127" s="100">
        <f>VLOOKUP(B:B,'Start List Youth'!C:F,2,FALSE)</f>
        <v>0</v>
      </c>
      <c r="D127" s="127">
        <f>VLOOKUP(B:B,'Start List Youth'!C:F,4,FALSE)</f>
        <v>0</v>
      </c>
      <c r="E127" s="88"/>
      <c r="F127" s="89"/>
      <c r="G127" s="463"/>
      <c r="H127" s="463"/>
      <c r="I127" s="464"/>
      <c r="J127" s="465"/>
      <c r="K127" s="463"/>
      <c r="L127" s="463"/>
      <c r="M127" s="463"/>
      <c r="N127" s="464"/>
      <c r="O127" s="465"/>
      <c r="P127" s="463"/>
      <c r="Q127" s="463"/>
      <c r="R127" s="463"/>
      <c r="S127" s="464"/>
      <c r="T127" s="557">
        <f t="shared" si="72"/>
        <v>0</v>
      </c>
      <c r="U127" s="463">
        <f t="shared" si="73"/>
        <v>0</v>
      </c>
      <c r="V127" s="463">
        <f t="shared" si="74"/>
        <v>0</v>
      </c>
      <c r="W127" s="463">
        <f t="shared" si="75"/>
        <v>0</v>
      </c>
      <c r="X127" s="558">
        <f t="shared" si="76"/>
        <v>0</v>
      </c>
      <c r="Y127" s="465">
        <f t="shared" si="77"/>
        <v>0</v>
      </c>
      <c r="Z127" s="463">
        <f t="shared" si="78"/>
        <v>0</v>
      </c>
      <c r="AA127" s="463">
        <f t="shared" si="79"/>
        <v>0</v>
      </c>
      <c r="AB127" s="463">
        <f t="shared" si="80"/>
        <v>0</v>
      </c>
      <c r="AC127" s="464">
        <f t="shared" si="81"/>
        <v>0</v>
      </c>
      <c r="AD127" s="438">
        <f t="shared" si="82"/>
        <v>0</v>
      </c>
      <c r="AE127" s="439">
        <f t="shared" si="83"/>
        <v>0</v>
      </c>
      <c r="AF127" s="440">
        <f t="shared" si="84"/>
        <v>0</v>
      </c>
      <c r="AG127" s="438">
        <f t="shared" si="85"/>
        <v>0</v>
      </c>
      <c r="AH127" s="439">
        <f t="shared" si="86"/>
        <v>0</v>
      </c>
      <c r="AI127" s="441">
        <f t="shared" si="87"/>
        <v>0</v>
      </c>
      <c r="AJ127" s="440">
        <f t="shared" si="88"/>
        <v>0</v>
      </c>
      <c r="AK127" s="439">
        <f t="shared" si="89"/>
        <v>0</v>
      </c>
      <c r="AL127" s="441">
        <f t="shared" si="90"/>
        <v>0</v>
      </c>
      <c r="AM127" s="442">
        <f t="shared" si="91"/>
        <v>0</v>
      </c>
      <c r="AN127" s="443">
        <f t="shared" si="92"/>
        <v>0</v>
      </c>
      <c r="AO127" s="441">
        <f t="shared" si="93"/>
        <v>0</v>
      </c>
      <c r="AP127" s="443">
        <f t="shared" si="94"/>
        <v>0</v>
      </c>
      <c r="AQ127" s="443">
        <f t="shared" si="95"/>
        <v>0</v>
      </c>
      <c r="AR127" s="440">
        <f t="shared" si="96"/>
        <v>0</v>
      </c>
      <c r="AS127" s="444">
        <f t="shared" si="65"/>
        <v>0</v>
      </c>
      <c r="AT127" s="445">
        <f t="shared" si="66"/>
        <v>0</v>
      </c>
      <c r="AU127" s="445">
        <f t="shared" si="67"/>
        <v>0</v>
      </c>
      <c r="AV127" s="445">
        <f t="shared" si="68"/>
        <v>0</v>
      </c>
      <c r="AW127" s="502">
        <f t="shared" si="69"/>
        <v>0</v>
      </c>
      <c r="AX127" s="444"/>
      <c r="AY127" s="445"/>
      <c r="AZ127" s="445"/>
      <c r="BA127" s="445"/>
      <c r="BB127" s="446"/>
      <c r="BC127" s="563">
        <f t="shared" si="59"/>
        <v>0</v>
      </c>
      <c r="BD127" s="445">
        <f t="shared" si="60"/>
        <v>0</v>
      </c>
      <c r="BE127" s="445">
        <f t="shared" si="61"/>
        <v>0</v>
      </c>
      <c r="BF127" s="445">
        <f t="shared" si="62"/>
        <v>0</v>
      </c>
      <c r="BG127" s="446">
        <f t="shared" si="63"/>
        <v>0</v>
      </c>
      <c r="BH127" s="504">
        <f t="shared" si="64"/>
        <v>0</v>
      </c>
      <c r="BI127" s="62">
        <f t="shared" si="70"/>
        <v>0</v>
      </c>
      <c r="BJ127" s="623"/>
      <c r="BK127" s="623"/>
      <c r="BL127" s="333">
        <f t="shared" si="71"/>
        <v>0</v>
      </c>
      <c r="BM127" s="64">
        <v>122</v>
      </c>
    </row>
    <row r="128" spans="1:65" hidden="1" x14ac:dyDescent="0.35">
      <c r="A128" s="275"/>
      <c r="B128" s="97">
        <v>123</v>
      </c>
      <c r="C128" s="100">
        <f>VLOOKUP(B:B,'Start List Youth'!C:F,2,FALSE)</f>
        <v>0</v>
      </c>
      <c r="D128" s="127">
        <f>VLOOKUP(B:B,'Start List Youth'!C:F,4,FALSE)</f>
        <v>0</v>
      </c>
      <c r="E128" s="88"/>
      <c r="F128" s="89"/>
      <c r="G128" s="463"/>
      <c r="H128" s="463"/>
      <c r="I128" s="464"/>
      <c r="J128" s="465"/>
      <c r="K128" s="463"/>
      <c r="L128" s="463"/>
      <c r="M128" s="463"/>
      <c r="N128" s="464"/>
      <c r="O128" s="465"/>
      <c r="P128" s="463"/>
      <c r="Q128" s="463"/>
      <c r="R128" s="463"/>
      <c r="S128" s="464"/>
      <c r="T128" s="557">
        <f t="shared" si="72"/>
        <v>0</v>
      </c>
      <c r="U128" s="463">
        <f t="shared" si="73"/>
        <v>0</v>
      </c>
      <c r="V128" s="463">
        <f t="shared" si="74"/>
        <v>0</v>
      </c>
      <c r="W128" s="463">
        <f t="shared" si="75"/>
        <v>0</v>
      </c>
      <c r="X128" s="558">
        <f t="shared" si="76"/>
        <v>0</v>
      </c>
      <c r="Y128" s="465">
        <f t="shared" si="77"/>
        <v>0</v>
      </c>
      <c r="Z128" s="463">
        <f t="shared" si="78"/>
        <v>0</v>
      </c>
      <c r="AA128" s="463">
        <f t="shared" si="79"/>
        <v>0</v>
      </c>
      <c r="AB128" s="463">
        <f t="shared" si="80"/>
        <v>0</v>
      </c>
      <c r="AC128" s="464">
        <f t="shared" si="81"/>
        <v>0</v>
      </c>
      <c r="AD128" s="438">
        <f t="shared" si="82"/>
        <v>0</v>
      </c>
      <c r="AE128" s="439">
        <f t="shared" si="83"/>
        <v>0</v>
      </c>
      <c r="AF128" s="440">
        <f t="shared" si="84"/>
        <v>0</v>
      </c>
      <c r="AG128" s="438">
        <f t="shared" si="85"/>
        <v>0</v>
      </c>
      <c r="AH128" s="439">
        <f t="shared" si="86"/>
        <v>0</v>
      </c>
      <c r="AI128" s="441">
        <f t="shared" si="87"/>
        <v>0</v>
      </c>
      <c r="AJ128" s="440">
        <f t="shared" si="88"/>
        <v>0</v>
      </c>
      <c r="AK128" s="439">
        <f t="shared" si="89"/>
        <v>0</v>
      </c>
      <c r="AL128" s="441">
        <f t="shared" si="90"/>
        <v>0</v>
      </c>
      <c r="AM128" s="442">
        <f t="shared" si="91"/>
        <v>0</v>
      </c>
      <c r="AN128" s="443">
        <f t="shared" si="92"/>
        <v>0</v>
      </c>
      <c r="AO128" s="441">
        <f t="shared" si="93"/>
        <v>0</v>
      </c>
      <c r="AP128" s="443">
        <f t="shared" si="94"/>
        <v>0</v>
      </c>
      <c r="AQ128" s="443">
        <f t="shared" si="95"/>
        <v>0</v>
      </c>
      <c r="AR128" s="440">
        <f t="shared" si="96"/>
        <v>0</v>
      </c>
      <c r="AS128" s="444">
        <f t="shared" si="65"/>
        <v>0</v>
      </c>
      <c r="AT128" s="445">
        <f t="shared" si="66"/>
        <v>0</v>
      </c>
      <c r="AU128" s="445">
        <f t="shared" si="67"/>
        <v>0</v>
      </c>
      <c r="AV128" s="445">
        <f t="shared" si="68"/>
        <v>0</v>
      </c>
      <c r="AW128" s="502">
        <f t="shared" si="69"/>
        <v>0</v>
      </c>
      <c r="AX128" s="444"/>
      <c r="AY128" s="445"/>
      <c r="AZ128" s="445"/>
      <c r="BA128" s="445"/>
      <c r="BB128" s="446"/>
      <c r="BC128" s="563">
        <f t="shared" si="59"/>
        <v>0</v>
      </c>
      <c r="BD128" s="445">
        <f t="shared" si="60"/>
        <v>0</v>
      </c>
      <c r="BE128" s="445">
        <f t="shared" si="61"/>
        <v>0</v>
      </c>
      <c r="BF128" s="445">
        <f t="shared" si="62"/>
        <v>0</v>
      </c>
      <c r="BG128" s="446">
        <f t="shared" si="63"/>
        <v>0</v>
      </c>
      <c r="BH128" s="504">
        <f t="shared" si="64"/>
        <v>0</v>
      </c>
      <c r="BI128" s="62">
        <f t="shared" si="70"/>
        <v>0</v>
      </c>
      <c r="BJ128" s="623"/>
      <c r="BK128" s="623"/>
      <c r="BL128" s="333">
        <f t="shared" si="71"/>
        <v>0</v>
      </c>
      <c r="BM128" s="60">
        <v>123</v>
      </c>
    </row>
    <row r="129" spans="1:65" hidden="1" x14ac:dyDescent="0.35">
      <c r="A129" s="275"/>
      <c r="B129" s="97">
        <v>124</v>
      </c>
      <c r="C129" s="100">
        <f>VLOOKUP(B:B,'Start List Youth'!C:F,2,FALSE)</f>
        <v>0</v>
      </c>
      <c r="D129" s="127">
        <f>VLOOKUP(B:B,'Start List Youth'!C:F,4,FALSE)</f>
        <v>0</v>
      </c>
      <c r="E129" s="88"/>
      <c r="F129" s="89"/>
      <c r="G129" s="463"/>
      <c r="H129" s="463"/>
      <c r="I129" s="464"/>
      <c r="J129" s="465"/>
      <c r="K129" s="463"/>
      <c r="L129" s="463"/>
      <c r="M129" s="463"/>
      <c r="N129" s="464"/>
      <c r="O129" s="465"/>
      <c r="P129" s="463"/>
      <c r="Q129" s="463"/>
      <c r="R129" s="463"/>
      <c r="S129" s="464"/>
      <c r="T129" s="557">
        <f t="shared" si="72"/>
        <v>0</v>
      </c>
      <c r="U129" s="463">
        <f t="shared" si="73"/>
        <v>0</v>
      </c>
      <c r="V129" s="463">
        <f t="shared" si="74"/>
        <v>0</v>
      </c>
      <c r="W129" s="463">
        <f t="shared" si="75"/>
        <v>0</v>
      </c>
      <c r="X129" s="558">
        <f t="shared" si="76"/>
        <v>0</v>
      </c>
      <c r="Y129" s="465">
        <f t="shared" si="77"/>
        <v>0</v>
      </c>
      <c r="Z129" s="463">
        <f t="shared" si="78"/>
        <v>0</v>
      </c>
      <c r="AA129" s="463">
        <f t="shared" si="79"/>
        <v>0</v>
      </c>
      <c r="AB129" s="463">
        <f t="shared" si="80"/>
        <v>0</v>
      </c>
      <c r="AC129" s="464">
        <f t="shared" si="81"/>
        <v>0</v>
      </c>
      <c r="AD129" s="438">
        <f t="shared" si="82"/>
        <v>0</v>
      </c>
      <c r="AE129" s="439">
        <f t="shared" si="83"/>
        <v>0</v>
      </c>
      <c r="AF129" s="440">
        <f t="shared" si="84"/>
        <v>0</v>
      </c>
      <c r="AG129" s="438">
        <f t="shared" si="85"/>
        <v>0</v>
      </c>
      <c r="AH129" s="439">
        <f t="shared" si="86"/>
        <v>0</v>
      </c>
      <c r="AI129" s="441">
        <f t="shared" si="87"/>
        <v>0</v>
      </c>
      <c r="AJ129" s="440">
        <f t="shared" si="88"/>
        <v>0</v>
      </c>
      <c r="AK129" s="439">
        <f t="shared" si="89"/>
        <v>0</v>
      </c>
      <c r="AL129" s="441">
        <f t="shared" si="90"/>
        <v>0</v>
      </c>
      <c r="AM129" s="442">
        <f t="shared" si="91"/>
        <v>0</v>
      </c>
      <c r="AN129" s="443">
        <f t="shared" si="92"/>
        <v>0</v>
      </c>
      <c r="AO129" s="441">
        <f t="shared" si="93"/>
        <v>0</v>
      </c>
      <c r="AP129" s="443">
        <f t="shared" si="94"/>
        <v>0</v>
      </c>
      <c r="AQ129" s="443">
        <f t="shared" si="95"/>
        <v>0</v>
      </c>
      <c r="AR129" s="440">
        <f t="shared" si="96"/>
        <v>0</v>
      </c>
      <c r="AS129" s="444">
        <f t="shared" si="65"/>
        <v>0</v>
      </c>
      <c r="AT129" s="445">
        <f t="shared" si="66"/>
        <v>0</v>
      </c>
      <c r="AU129" s="445">
        <f t="shared" si="67"/>
        <v>0</v>
      </c>
      <c r="AV129" s="445">
        <f t="shared" si="68"/>
        <v>0</v>
      </c>
      <c r="AW129" s="502">
        <f t="shared" si="69"/>
        <v>0</v>
      </c>
      <c r="AX129" s="444"/>
      <c r="AY129" s="445"/>
      <c r="AZ129" s="445"/>
      <c r="BA129" s="445"/>
      <c r="BB129" s="446"/>
      <c r="BC129" s="563">
        <f t="shared" si="59"/>
        <v>0</v>
      </c>
      <c r="BD129" s="445">
        <f t="shared" si="60"/>
        <v>0</v>
      </c>
      <c r="BE129" s="445">
        <f t="shared" si="61"/>
        <v>0</v>
      </c>
      <c r="BF129" s="445">
        <f t="shared" si="62"/>
        <v>0</v>
      </c>
      <c r="BG129" s="446">
        <f t="shared" si="63"/>
        <v>0</v>
      </c>
      <c r="BH129" s="504">
        <f t="shared" si="64"/>
        <v>0</v>
      </c>
      <c r="BI129" s="62">
        <f t="shared" si="70"/>
        <v>0</v>
      </c>
      <c r="BJ129" s="623"/>
      <c r="BK129" s="623"/>
      <c r="BL129" s="333">
        <f t="shared" si="71"/>
        <v>0</v>
      </c>
      <c r="BM129" s="64">
        <v>124</v>
      </c>
    </row>
    <row r="130" spans="1:65" hidden="1" x14ac:dyDescent="0.35">
      <c r="A130" s="275"/>
      <c r="B130" s="97">
        <v>125</v>
      </c>
      <c r="C130" s="100">
        <f>VLOOKUP(B:B,'Start List Youth'!C:F,2,FALSE)</f>
        <v>0</v>
      </c>
      <c r="D130" s="127">
        <f>VLOOKUP(B:B,'Start List Youth'!C:F,4,FALSE)</f>
        <v>0</v>
      </c>
      <c r="E130" s="88"/>
      <c r="F130" s="89"/>
      <c r="G130" s="463"/>
      <c r="H130" s="463"/>
      <c r="I130" s="464"/>
      <c r="J130" s="465"/>
      <c r="K130" s="463"/>
      <c r="L130" s="463"/>
      <c r="M130" s="463"/>
      <c r="N130" s="464"/>
      <c r="O130" s="465"/>
      <c r="P130" s="463"/>
      <c r="Q130" s="463"/>
      <c r="R130" s="463"/>
      <c r="S130" s="464"/>
      <c r="T130" s="557">
        <f t="shared" si="72"/>
        <v>0</v>
      </c>
      <c r="U130" s="463">
        <f t="shared" si="73"/>
        <v>0</v>
      </c>
      <c r="V130" s="463">
        <f t="shared" si="74"/>
        <v>0</v>
      </c>
      <c r="W130" s="463">
        <f t="shared" si="75"/>
        <v>0</v>
      </c>
      <c r="X130" s="558">
        <f t="shared" si="76"/>
        <v>0</v>
      </c>
      <c r="Y130" s="465">
        <f t="shared" si="77"/>
        <v>0</v>
      </c>
      <c r="Z130" s="463">
        <f t="shared" si="78"/>
        <v>0</v>
      </c>
      <c r="AA130" s="463">
        <f t="shared" si="79"/>
        <v>0</v>
      </c>
      <c r="AB130" s="463">
        <f t="shared" si="80"/>
        <v>0</v>
      </c>
      <c r="AC130" s="464">
        <f t="shared" si="81"/>
        <v>0</v>
      </c>
      <c r="AD130" s="438">
        <f t="shared" si="82"/>
        <v>0</v>
      </c>
      <c r="AE130" s="439">
        <f t="shared" si="83"/>
        <v>0</v>
      </c>
      <c r="AF130" s="440">
        <f t="shared" si="84"/>
        <v>0</v>
      </c>
      <c r="AG130" s="438">
        <f t="shared" si="85"/>
        <v>0</v>
      </c>
      <c r="AH130" s="439">
        <f t="shared" si="86"/>
        <v>0</v>
      </c>
      <c r="AI130" s="441">
        <f t="shared" si="87"/>
        <v>0</v>
      </c>
      <c r="AJ130" s="440">
        <f t="shared" si="88"/>
        <v>0</v>
      </c>
      <c r="AK130" s="439">
        <f t="shared" si="89"/>
        <v>0</v>
      </c>
      <c r="AL130" s="441">
        <f t="shared" si="90"/>
        <v>0</v>
      </c>
      <c r="AM130" s="442">
        <f t="shared" si="91"/>
        <v>0</v>
      </c>
      <c r="AN130" s="443">
        <f t="shared" si="92"/>
        <v>0</v>
      </c>
      <c r="AO130" s="441">
        <f t="shared" si="93"/>
        <v>0</v>
      </c>
      <c r="AP130" s="443">
        <f t="shared" si="94"/>
        <v>0</v>
      </c>
      <c r="AQ130" s="443">
        <f t="shared" si="95"/>
        <v>0</v>
      </c>
      <c r="AR130" s="440">
        <f t="shared" si="96"/>
        <v>0</v>
      </c>
      <c r="AS130" s="444">
        <f t="shared" si="65"/>
        <v>0</v>
      </c>
      <c r="AT130" s="445">
        <f t="shared" si="66"/>
        <v>0</v>
      </c>
      <c r="AU130" s="445">
        <f t="shared" si="67"/>
        <v>0</v>
      </c>
      <c r="AV130" s="445">
        <f t="shared" si="68"/>
        <v>0</v>
      </c>
      <c r="AW130" s="502">
        <f t="shared" si="69"/>
        <v>0</v>
      </c>
      <c r="AX130" s="444"/>
      <c r="AY130" s="445"/>
      <c r="AZ130" s="445"/>
      <c r="BA130" s="445"/>
      <c r="BB130" s="446"/>
      <c r="BC130" s="563">
        <f t="shared" si="59"/>
        <v>0</v>
      </c>
      <c r="BD130" s="445">
        <f t="shared" si="60"/>
        <v>0</v>
      </c>
      <c r="BE130" s="445">
        <f t="shared" si="61"/>
        <v>0</v>
      </c>
      <c r="BF130" s="445">
        <f t="shared" si="62"/>
        <v>0</v>
      </c>
      <c r="BG130" s="446">
        <f t="shared" si="63"/>
        <v>0</v>
      </c>
      <c r="BH130" s="504">
        <f t="shared" si="64"/>
        <v>0</v>
      </c>
      <c r="BI130" s="62">
        <f t="shared" si="70"/>
        <v>0</v>
      </c>
      <c r="BJ130" s="623"/>
      <c r="BK130" s="623"/>
      <c r="BL130" s="333">
        <f t="shared" si="71"/>
        <v>0</v>
      </c>
      <c r="BM130" s="60">
        <v>125</v>
      </c>
    </row>
    <row r="131" spans="1:65" hidden="1" x14ac:dyDescent="0.35">
      <c r="A131" s="275"/>
      <c r="B131" s="97">
        <v>126</v>
      </c>
      <c r="C131" s="100">
        <f>VLOOKUP(B:B,'Start List Youth'!C:F,2,FALSE)</f>
        <v>0</v>
      </c>
      <c r="D131" s="127">
        <f>VLOOKUP(B:B,'Start List Youth'!C:F,4,FALSE)</f>
        <v>0</v>
      </c>
      <c r="E131" s="88"/>
      <c r="F131" s="89"/>
      <c r="G131" s="463"/>
      <c r="H131" s="463"/>
      <c r="I131" s="464"/>
      <c r="J131" s="465"/>
      <c r="K131" s="463"/>
      <c r="L131" s="463"/>
      <c r="M131" s="463"/>
      <c r="N131" s="464"/>
      <c r="O131" s="465"/>
      <c r="P131" s="463"/>
      <c r="Q131" s="463"/>
      <c r="R131" s="463"/>
      <c r="S131" s="464"/>
      <c r="T131" s="557">
        <f t="shared" si="72"/>
        <v>0</v>
      </c>
      <c r="U131" s="463">
        <f t="shared" si="73"/>
        <v>0</v>
      </c>
      <c r="V131" s="463">
        <f t="shared" si="74"/>
        <v>0</v>
      </c>
      <c r="W131" s="463">
        <f t="shared" si="75"/>
        <v>0</v>
      </c>
      <c r="X131" s="558">
        <f t="shared" si="76"/>
        <v>0</v>
      </c>
      <c r="Y131" s="465">
        <f t="shared" si="77"/>
        <v>0</v>
      </c>
      <c r="Z131" s="463">
        <f t="shared" si="78"/>
        <v>0</v>
      </c>
      <c r="AA131" s="463">
        <f t="shared" si="79"/>
        <v>0</v>
      </c>
      <c r="AB131" s="463">
        <f t="shared" si="80"/>
        <v>0</v>
      </c>
      <c r="AC131" s="464">
        <f t="shared" si="81"/>
        <v>0</v>
      </c>
      <c r="AD131" s="438">
        <f t="shared" si="82"/>
        <v>0</v>
      </c>
      <c r="AE131" s="439">
        <f t="shared" si="83"/>
        <v>0</v>
      </c>
      <c r="AF131" s="440">
        <f t="shared" si="84"/>
        <v>0</v>
      </c>
      <c r="AG131" s="438">
        <f t="shared" si="85"/>
        <v>0</v>
      </c>
      <c r="AH131" s="439">
        <f t="shared" si="86"/>
        <v>0</v>
      </c>
      <c r="AI131" s="441">
        <f t="shared" si="87"/>
        <v>0</v>
      </c>
      <c r="AJ131" s="440">
        <f t="shared" si="88"/>
        <v>0</v>
      </c>
      <c r="AK131" s="439">
        <f t="shared" si="89"/>
        <v>0</v>
      </c>
      <c r="AL131" s="441">
        <f t="shared" si="90"/>
        <v>0</v>
      </c>
      <c r="AM131" s="442">
        <f t="shared" si="91"/>
        <v>0</v>
      </c>
      <c r="AN131" s="443">
        <f t="shared" si="92"/>
        <v>0</v>
      </c>
      <c r="AO131" s="441">
        <f t="shared" si="93"/>
        <v>0</v>
      </c>
      <c r="AP131" s="443">
        <f t="shared" si="94"/>
        <v>0</v>
      </c>
      <c r="AQ131" s="443">
        <f t="shared" si="95"/>
        <v>0</v>
      </c>
      <c r="AR131" s="440">
        <f t="shared" si="96"/>
        <v>0</v>
      </c>
      <c r="AS131" s="444">
        <f t="shared" si="65"/>
        <v>0</v>
      </c>
      <c r="AT131" s="445">
        <f t="shared" si="66"/>
        <v>0</v>
      </c>
      <c r="AU131" s="445">
        <f t="shared" si="67"/>
        <v>0</v>
      </c>
      <c r="AV131" s="445">
        <f t="shared" si="68"/>
        <v>0</v>
      </c>
      <c r="AW131" s="502">
        <f t="shared" si="69"/>
        <v>0</v>
      </c>
      <c r="AX131" s="444"/>
      <c r="AY131" s="445"/>
      <c r="AZ131" s="445"/>
      <c r="BA131" s="445"/>
      <c r="BB131" s="446"/>
      <c r="BC131" s="563">
        <f t="shared" si="59"/>
        <v>0</v>
      </c>
      <c r="BD131" s="445">
        <f t="shared" si="60"/>
        <v>0</v>
      </c>
      <c r="BE131" s="445">
        <f t="shared" si="61"/>
        <v>0</v>
      </c>
      <c r="BF131" s="445">
        <f t="shared" si="62"/>
        <v>0</v>
      </c>
      <c r="BG131" s="446">
        <f t="shared" si="63"/>
        <v>0</v>
      </c>
      <c r="BH131" s="504">
        <f t="shared" si="64"/>
        <v>0</v>
      </c>
      <c r="BI131" s="62">
        <f t="shared" si="70"/>
        <v>0</v>
      </c>
      <c r="BJ131" s="623"/>
      <c r="BK131" s="623"/>
      <c r="BL131" s="333">
        <f t="shared" si="71"/>
        <v>0</v>
      </c>
      <c r="BM131" s="64">
        <v>126</v>
      </c>
    </row>
    <row r="132" spans="1:65" hidden="1" x14ac:dyDescent="0.35">
      <c r="A132" s="275"/>
      <c r="B132" s="97">
        <v>127</v>
      </c>
      <c r="C132" s="100">
        <f>VLOOKUP(B:B,'Start List Youth'!C:F,2,FALSE)</f>
        <v>0</v>
      </c>
      <c r="D132" s="127">
        <f>VLOOKUP(B:B,'Start List Youth'!C:F,4,FALSE)</f>
        <v>0</v>
      </c>
      <c r="E132" s="88"/>
      <c r="F132" s="89"/>
      <c r="G132" s="463"/>
      <c r="H132" s="463"/>
      <c r="I132" s="464"/>
      <c r="J132" s="465"/>
      <c r="K132" s="463"/>
      <c r="L132" s="463"/>
      <c r="M132" s="463"/>
      <c r="N132" s="464"/>
      <c r="O132" s="465"/>
      <c r="P132" s="463"/>
      <c r="Q132" s="463"/>
      <c r="R132" s="463"/>
      <c r="S132" s="464"/>
      <c r="T132" s="557">
        <f t="shared" si="72"/>
        <v>0</v>
      </c>
      <c r="U132" s="463">
        <f t="shared" si="73"/>
        <v>0</v>
      </c>
      <c r="V132" s="463">
        <f t="shared" si="74"/>
        <v>0</v>
      </c>
      <c r="W132" s="463">
        <f t="shared" si="75"/>
        <v>0</v>
      </c>
      <c r="X132" s="558">
        <f t="shared" si="76"/>
        <v>0</v>
      </c>
      <c r="Y132" s="465">
        <f t="shared" si="77"/>
        <v>0</v>
      </c>
      <c r="Z132" s="463">
        <f t="shared" si="78"/>
        <v>0</v>
      </c>
      <c r="AA132" s="463">
        <f t="shared" si="79"/>
        <v>0</v>
      </c>
      <c r="AB132" s="463">
        <f t="shared" si="80"/>
        <v>0</v>
      </c>
      <c r="AC132" s="464">
        <f t="shared" si="81"/>
        <v>0</v>
      </c>
      <c r="AD132" s="438">
        <f t="shared" si="82"/>
        <v>0</v>
      </c>
      <c r="AE132" s="439">
        <f t="shared" si="83"/>
        <v>0</v>
      </c>
      <c r="AF132" s="440">
        <f t="shared" si="84"/>
        <v>0</v>
      </c>
      <c r="AG132" s="438">
        <f t="shared" si="85"/>
        <v>0</v>
      </c>
      <c r="AH132" s="439">
        <f t="shared" si="86"/>
        <v>0</v>
      </c>
      <c r="AI132" s="441">
        <f t="shared" si="87"/>
        <v>0</v>
      </c>
      <c r="AJ132" s="440">
        <f t="shared" si="88"/>
        <v>0</v>
      </c>
      <c r="AK132" s="439">
        <f t="shared" si="89"/>
        <v>0</v>
      </c>
      <c r="AL132" s="441">
        <f t="shared" si="90"/>
        <v>0</v>
      </c>
      <c r="AM132" s="442">
        <f t="shared" si="91"/>
        <v>0</v>
      </c>
      <c r="AN132" s="443">
        <f t="shared" si="92"/>
        <v>0</v>
      </c>
      <c r="AO132" s="441">
        <f t="shared" si="93"/>
        <v>0</v>
      </c>
      <c r="AP132" s="443">
        <f t="shared" si="94"/>
        <v>0</v>
      </c>
      <c r="AQ132" s="443">
        <f t="shared" si="95"/>
        <v>0</v>
      </c>
      <c r="AR132" s="440">
        <f t="shared" si="96"/>
        <v>0</v>
      </c>
      <c r="AS132" s="444">
        <f t="shared" si="65"/>
        <v>0</v>
      </c>
      <c r="AT132" s="445">
        <f t="shared" si="66"/>
        <v>0</v>
      </c>
      <c r="AU132" s="445">
        <f t="shared" si="67"/>
        <v>0</v>
      </c>
      <c r="AV132" s="445">
        <f t="shared" si="68"/>
        <v>0</v>
      </c>
      <c r="AW132" s="502">
        <f t="shared" si="69"/>
        <v>0</v>
      </c>
      <c r="AX132" s="444"/>
      <c r="AY132" s="445"/>
      <c r="AZ132" s="445"/>
      <c r="BA132" s="445"/>
      <c r="BB132" s="446"/>
      <c r="BC132" s="563">
        <f t="shared" si="59"/>
        <v>0</v>
      </c>
      <c r="BD132" s="445">
        <f t="shared" si="60"/>
        <v>0</v>
      </c>
      <c r="BE132" s="445">
        <f t="shared" si="61"/>
        <v>0</v>
      </c>
      <c r="BF132" s="445">
        <f t="shared" si="62"/>
        <v>0</v>
      </c>
      <c r="BG132" s="446">
        <f t="shared" si="63"/>
        <v>0</v>
      </c>
      <c r="BH132" s="504">
        <f t="shared" si="64"/>
        <v>0</v>
      </c>
      <c r="BI132" s="62">
        <f t="shared" si="70"/>
        <v>0</v>
      </c>
      <c r="BJ132" s="623"/>
      <c r="BK132" s="623"/>
      <c r="BL132" s="333">
        <f t="shared" si="71"/>
        <v>0</v>
      </c>
      <c r="BM132" s="60">
        <v>127</v>
      </c>
    </row>
    <row r="133" spans="1:65" hidden="1" x14ac:dyDescent="0.35">
      <c r="A133" s="275"/>
      <c r="B133" s="97">
        <v>128</v>
      </c>
      <c r="C133" s="100">
        <f>VLOOKUP(B:B,'Start List Youth'!C:F,2,FALSE)</f>
        <v>0</v>
      </c>
      <c r="D133" s="127">
        <f>VLOOKUP(B:B,'Start List Youth'!C:F,4,FALSE)</f>
        <v>0</v>
      </c>
      <c r="E133" s="88"/>
      <c r="F133" s="89"/>
      <c r="G133" s="463"/>
      <c r="H133" s="463"/>
      <c r="I133" s="464"/>
      <c r="J133" s="465"/>
      <c r="K133" s="463"/>
      <c r="L133" s="463"/>
      <c r="M133" s="463"/>
      <c r="N133" s="464"/>
      <c r="O133" s="465"/>
      <c r="P133" s="463"/>
      <c r="Q133" s="463"/>
      <c r="R133" s="463"/>
      <c r="S133" s="464"/>
      <c r="T133" s="557">
        <f t="shared" si="72"/>
        <v>0</v>
      </c>
      <c r="U133" s="463">
        <f t="shared" si="73"/>
        <v>0</v>
      </c>
      <c r="V133" s="463">
        <f t="shared" si="74"/>
        <v>0</v>
      </c>
      <c r="W133" s="463">
        <f t="shared" si="75"/>
        <v>0</v>
      </c>
      <c r="X133" s="558">
        <f t="shared" si="76"/>
        <v>0</v>
      </c>
      <c r="Y133" s="465">
        <f t="shared" si="77"/>
        <v>0</v>
      </c>
      <c r="Z133" s="463">
        <f t="shared" si="78"/>
        <v>0</v>
      </c>
      <c r="AA133" s="463">
        <f t="shared" si="79"/>
        <v>0</v>
      </c>
      <c r="AB133" s="463">
        <f t="shared" si="80"/>
        <v>0</v>
      </c>
      <c r="AC133" s="464">
        <f t="shared" si="81"/>
        <v>0</v>
      </c>
      <c r="AD133" s="438">
        <f t="shared" si="82"/>
        <v>0</v>
      </c>
      <c r="AE133" s="439">
        <f t="shared" si="83"/>
        <v>0</v>
      </c>
      <c r="AF133" s="440">
        <f t="shared" si="84"/>
        <v>0</v>
      </c>
      <c r="AG133" s="438">
        <f t="shared" si="85"/>
        <v>0</v>
      </c>
      <c r="AH133" s="439">
        <f t="shared" si="86"/>
        <v>0</v>
      </c>
      <c r="AI133" s="441">
        <f t="shared" si="87"/>
        <v>0</v>
      </c>
      <c r="AJ133" s="440">
        <f t="shared" si="88"/>
        <v>0</v>
      </c>
      <c r="AK133" s="439">
        <f t="shared" si="89"/>
        <v>0</v>
      </c>
      <c r="AL133" s="441">
        <f t="shared" si="90"/>
        <v>0</v>
      </c>
      <c r="AM133" s="442">
        <f t="shared" si="91"/>
        <v>0</v>
      </c>
      <c r="AN133" s="443">
        <f t="shared" si="92"/>
        <v>0</v>
      </c>
      <c r="AO133" s="441">
        <f t="shared" si="93"/>
        <v>0</v>
      </c>
      <c r="AP133" s="443">
        <f t="shared" si="94"/>
        <v>0</v>
      </c>
      <c r="AQ133" s="443">
        <f t="shared" si="95"/>
        <v>0</v>
      </c>
      <c r="AR133" s="440">
        <f t="shared" si="96"/>
        <v>0</v>
      </c>
      <c r="AS133" s="444">
        <f t="shared" si="65"/>
        <v>0</v>
      </c>
      <c r="AT133" s="445">
        <f t="shared" si="66"/>
        <v>0</v>
      </c>
      <c r="AU133" s="445">
        <f t="shared" si="67"/>
        <v>0</v>
      </c>
      <c r="AV133" s="445">
        <f t="shared" si="68"/>
        <v>0</v>
      </c>
      <c r="AW133" s="502">
        <f t="shared" si="69"/>
        <v>0</v>
      </c>
      <c r="AX133" s="444"/>
      <c r="AY133" s="445"/>
      <c r="AZ133" s="445"/>
      <c r="BA133" s="445"/>
      <c r="BB133" s="446"/>
      <c r="BC133" s="563">
        <f t="shared" si="59"/>
        <v>0</v>
      </c>
      <c r="BD133" s="445">
        <f t="shared" si="60"/>
        <v>0</v>
      </c>
      <c r="BE133" s="445">
        <f t="shared" si="61"/>
        <v>0</v>
      </c>
      <c r="BF133" s="445">
        <f t="shared" si="62"/>
        <v>0</v>
      </c>
      <c r="BG133" s="446">
        <f t="shared" si="63"/>
        <v>0</v>
      </c>
      <c r="BH133" s="504">
        <f t="shared" si="64"/>
        <v>0</v>
      </c>
      <c r="BI133" s="62">
        <f t="shared" si="70"/>
        <v>0</v>
      </c>
      <c r="BJ133" s="623"/>
      <c r="BK133" s="623"/>
      <c r="BL133" s="333">
        <f t="shared" si="71"/>
        <v>0</v>
      </c>
      <c r="BM133" s="64">
        <v>128</v>
      </c>
    </row>
    <row r="134" spans="1:65" hidden="1" x14ac:dyDescent="0.35">
      <c r="A134" s="275"/>
      <c r="B134" s="97">
        <v>129</v>
      </c>
      <c r="C134" s="100">
        <f>VLOOKUP(B:B,'Start List Youth'!C:F,2,FALSE)</f>
        <v>0</v>
      </c>
      <c r="D134" s="127">
        <f>VLOOKUP(B:B,'Start List Youth'!C:F,4,FALSE)</f>
        <v>0</v>
      </c>
      <c r="E134" s="88"/>
      <c r="F134" s="89"/>
      <c r="G134" s="463"/>
      <c r="H134" s="463"/>
      <c r="I134" s="464"/>
      <c r="J134" s="465"/>
      <c r="K134" s="463"/>
      <c r="L134" s="463"/>
      <c r="M134" s="463"/>
      <c r="N134" s="464"/>
      <c r="O134" s="465"/>
      <c r="P134" s="463"/>
      <c r="Q134" s="463"/>
      <c r="R134" s="463"/>
      <c r="S134" s="464"/>
      <c r="T134" s="557">
        <f t="shared" si="72"/>
        <v>0</v>
      </c>
      <c r="U134" s="463">
        <f t="shared" si="73"/>
        <v>0</v>
      </c>
      <c r="V134" s="463">
        <f t="shared" si="74"/>
        <v>0</v>
      </c>
      <c r="W134" s="463">
        <f t="shared" si="75"/>
        <v>0</v>
      </c>
      <c r="X134" s="558">
        <f t="shared" si="76"/>
        <v>0</v>
      </c>
      <c r="Y134" s="465">
        <f t="shared" si="77"/>
        <v>0</v>
      </c>
      <c r="Z134" s="463">
        <f t="shared" si="78"/>
        <v>0</v>
      </c>
      <c r="AA134" s="463">
        <f t="shared" si="79"/>
        <v>0</v>
      </c>
      <c r="AB134" s="463">
        <f t="shared" si="80"/>
        <v>0</v>
      </c>
      <c r="AC134" s="464">
        <f t="shared" si="81"/>
        <v>0</v>
      </c>
      <c r="AD134" s="438">
        <f t="shared" ref="AD134:AD154" si="97">MAX(E134,J134,O134,T134,Y134)</f>
        <v>0</v>
      </c>
      <c r="AE134" s="439">
        <f t="shared" ref="AE134:AE154" si="98">MIN(E134,J134,O134,T134,Y134)</f>
        <v>0</v>
      </c>
      <c r="AF134" s="440">
        <f t="shared" ref="AF134:AF154" si="99">(SUM(E134,J134,O134,T134,Y134)-AD134-AE134)/3</f>
        <v>0</v>
      </c>
      <c r="AG134" s="438">
        <f t="shared" ref="AG134:AG154" si="100">MAX(F134,K134,P134,U134,Z134)</f>
        <v>0</v>
      </c>
      <c r="AH134" s="439">
        <f t="shared" ref="AH134:AH154" si="101">MIN(F134,K134,P134,U134,Z134)</f>
        <v>0</v>
      </c>
      <c r="AI134" s="441">
        <f t="shared" ref="AI134:AI154" si="102">(SUM(F134,K134,P134,U134,Z134)-AG134-AH134)/3</f>
        <v>0</v>
      </c>
      <c r="AJ134" s="440">
        <f t="shared" ref="AJ134:AJ154" si="103">MAX(G134,L134,Q134,V134,AA134)</f>
        <v>0</v>
      </c>
      <c r="AK134" s="439">
        <f t="shared" ref="AK134:AK154" si="104">MIN(G134,L134,Q134,V134,AA134)</f>
        <v>0</v>
      </c>
      <c r="AL134" s="441">
        <f t="shared" ref="AL134:AL154" si="105">(SUM(G134,L134,Q134,V134,AA134)-AJ134-AK134)/3</f>
        <v>0</v>
      </c>
      <c r="AM134" s="442">
        <f t="shared" ref="AM134:AM154" si="106">MAX(H134,M134,R134,W134,AB134)</f>
        <v>0</v>
      </c>
      <c r="AN134" s="443">
        <f t="shared" ref="AN134:AN154" si="107">MIN(H134,M134,R134,W134,AB134)</f>
        <v>0</v>
      </c>
      <c r="AO134" s="441">
        <f t="shared" ref="AO134:AO154" si="108">(SUM(H134,M134,R134,W134,AB134)-AM134-AN134)/3</f>
        <v>0</v>
      </c>
      <c r="AP134" s="443">
        <f t="shared" ref="AP134:AP154" si="109">MAX(I134,N134,S134,X134,AC134)</f>
        <v>0</v>
      </c>
      <c r="AQ134" s="443">
        <f t="shared" ref="AQ134:AQ154" si="110">MIN(I134,N134,S134,X134,AC134)</f>
        <v>0</v>
      </c>
      <c r="AR134" s="440">
        <f t="shared" ref="AR134:AR154" si="111">(SUM(I134,N134,S134,X134,AC134)-AP134-AQ134)/3</f>
        <v>0</v>
      </c>
      <c r="AS134" s="444">
        <f t="shared" si="65"/>
        <v>0</v>
      </c>
      <c r="AT134" s="445">
        <f t="shared" si="66"/>
        <v>0</v>
      </c>
      <c r="AU134" s="445">
        <f t="shared" si="67"/>
        <v>0</v>
      </c>
      <c r="AV134" s="445">
        <f t="shared" si="68"/>
        <v>0</v>
      </c>
      <c r="AW134" s="502">
        <f t="shared" si="69"/>
        <v>0</v>
      </c>
      <c r="AX134" s="444"/>
      <c r="AY134" s="445"/>
      <c r="AZ134" s="445"/>
      <c r="BA134" s="445"/>
      <c r="BB134" s="446"/>
      <c r="BC134" s="563">
        <f t="shared" si="59"/>
        <v>0</v>
      </c>
      <c r="BD134" s="445">
        <f t="shared" si="60"/>
        <v>0</v>
      </c>
      <c r="BE134" s="445">
        <f t="shared" si="61"/>
        <v>0</v>
      </c>
      <c r="BF134" s="445">
        <f t="shared" si="62"/>
        <v>0</v>
      </c>
      <c r="BG134" s="446">
        <f t="shared" si="63"/>
        <v>0</v>
      </c>
      <c r="BH134" s="504">
        <f t="shared" si="64"/>
        <v>0</v>
      </c>
      <c r="BI134" s="62">
        <f t="shared" si="70"/>
        <v>0</v>
      </c>
      <c r="BJ134" s="623"/>
      <c r="BK134" s="623"/>
      <c r="BL134" s="333">
        <f t="shared" si="71"/>
        <v>0</v>
      </c>
      <c r="BM134" s="60">
        <v>129</v>
      </c>
    </row>
    <row r="135" spans="1:65" hidden="1" x14ac:dyDescent="0.35">
      <c r="A135" s="275"/>
      <c r="B135" s="97">
        <v>130</v>
      </c>
      <c r="C135" s="100">
        <f>VLOOKUP(B:B,'Start List Youth'!C:F,2,FALSE)</f>
        <v>0</v>
      </c>
      <c r="D135" s="127">
        <f>VLOOKUP(B:B,'Start List Youth'!C:F,4,FALSE)</f>
        <v>0</v>
      </c>
      <c r="E135" s="88"/>
      <c r="F135" s="89"/>
      <c r="G135" s="463"/>
      <c r="H135" s="463"/>
      <c r="I135" s="464"/>
      <c r="J135" s="465"/>
      <c r="K135" s="463"/>
      <c r="L135" s="463"/>
      <c r="M135" s="463"/>
      <c r="N135" s="464"/>
      <c r="O135" s="465"/>
      <c r="P135" s="463"/>
      <c r="Q135" s="463"/>
      <c r="R135" s="463"/>
      <c r="S135" s="464"/>
      <c r="T135" s="557">
        <f t="shared" si="72"/>
        <v>0</v>
      </c>
      <c r="U135" s="463">
        <f t="shared" si="73"/>
        <v>0</v>
      </c>
      <c r="V135" s="463">
        <f t="shared" si="74"/>
        <v>0</v>
      </c>
      <c r="W135" s="463">
        <f t="shared" si="75"/>
        <v>0</v>
      </c>
      <c r="X135" s="558">
        <f t="shared" si="76"/>
        <v>0</v>
      </c>
      <c r="Y135" s="465">
        <f t="shared" si="77"/>
        <v>0</v>
      </c>
      <c r="Z135" s="463">
        <f t="shared" si="78"/>
        <v>0</v>
      </c>
      <c r="AA135" s="463">
        <f t="shared" si="79"/>
        <v>0</v>
      </c>
      <c r="AB135" s="463">
        <f t="shared" si="80"/>
        <v>0</v>
      </c>
      <c r="AC135" s="464">
        <f t="shared" si="81"/>
        <v>0</v>
      </c>
      <c r="AD135" s="438">
        <f t="shared" si="97"/>
        <v>0</v>
      </c>
      <c r="AE135" s="439">
        <f t="shared" si="98"/>
        <v>0</v>
      </c>
      <c r="AF135" s="440">
        <f t="shared" si="99"/>
        <v>0</v>
      </c>
      <c r="AG135" s="438">
        <f t="shared" si="100"/>
        <v>0</v>
      </c>
      <c r="AH135" s="439">
        <f t="shared" si="101"/>
        <v>0</v>
      </c>
      <c r="AI135" s="441">
        <f t="shared" si="102"/>
        <v>0</v>
      </c>
      <c r="AJ135" s="440">
        <f t="shared" si="103"/>
        <v>0</v>
      </c>
      <c r="AK135" s="439">
        <f t="shared" si="104"/>
        <v>0</v>
      </c>
      <c r="AL135" s="441">
        <f t="shared" si="105"/>
        <v>0</v>
      </c>
      <c r="AM135" s="442">
        <f t="shared" si="106"/>
        <v>0</v>
      </c>
      <c r="AN135" s="443">
        <f t="shared" si="107"/>
        <v>0</v>
      </c>
      <c r="AO135" s="441">
        <f t="shared" si="108"/>
        <v>0</v>
      </c>
      <c r="AP135" s="443">
        <f t="shared" si="109"/>
        <v>0</v>
      </c>
      <c r="AQ135" s="443">
        <f t="shared" si="110"/>
        <v>0</v>
      </c>
      <c r="AR135" s="440">
        <f t="shared" si="111"/>
        <v>0</v>
      </c>
      <c r="AS135" s="444">
        <f t="shared" si="65"/>
        <v>0</v>
      </c>
      <c r="AT135" s="445">
        <f t="shared" si="66"/>
        <v>0</v>
      </c>
      <c r="AU135" s="445">
        <f t="shared" si="67"/>
        <v>0</v>
      </c>
      <c r="AV135" s="445">
        <f t="shared" si="68"/>
        <v>0</v>
      </c>
      <c r="AW135" s="502">
        <f t="shared" si="69"/>
        <v>0</v>
      </c>
      <c r="AX135" s="444"/>
      <c r="AY135" s="445"/>
      <c r="AZ135" s="445"/>
      <c r="BA135" s="445"/>
      <c r="BB135" s="446"/>
      <c r="BC135" s="563">
        <f t="shared" ref="BC135:BC154" si="112">AS135-AX135</f>
        <v>0</v>
      </c>
      <c r="BD135" s="445">
        <f t="shared" ref="BD135:BD154" si="113">AT135-AY135</f>
        <v>0</v>
      </c>
      <c r="BE135" s="445">
        <f t="shared" ref="BE135:BE154" si="114">AU135-AZ135</f>
        <v>0</v>
      </c>
      <c r="BF135" s="445">
        <f t="shared" ref="BF135:BF154" si="115">AV135-BA135</f>
        <v>0</v>
      </c>
      <c r="BG135" s="446">
        <f t="shared" ref="BG135:BG154" si="116">AW135-BB135</f>
        <v>0</v>
      </c>
      <c r="BH135" s="504">
        <f t="shared" ref="BH135:BH154" si="117">AVERAGE(BC135:BG135)</f>
        <v>0</v>
      </c>
      <c r="BI135" s="62">
        <f t="shared" si="70"/>
        <v>0</v>
      </c>
      <c r="BJ135" s="623"/>
      <c r="BK135" s="623"/>
      <c r="BL135" s="333">
        <f t="shared" si="71"/>
        <v>0</v>
      </c>
      <c r="BM135" s="64">
        <v>130</v>
      </c>
    </row>
    <row r="136" spans="1:65" hidden="1" x14ac:dyDescent="0.35">
      <c r="A136" s="275"/>
      <c r="B136" s="97">
        <v>131</v>
      </c>
      <c r="C136" s="100">
        <f>VLOOKUP(B:B,'Start List Youth'!C:F,2,FALSE)</f>
        <v>0</v>
      </c>
      <c r="D136" s="127">
        <f>VLOOKUP(B:B,'Start List Youth'!C:F,4,FALSE)</f>
        <v>0</v>
      </c>
      <c r="E136" s="88"/>
      <c r="F136" s="89"/>
      <c r="G136" s="463"/>
      <c r="H136" s="463"/>
      <c r="I136" s="464"/>
      <c r="J136" s="465"/>
      <c r="K136" s="463"/>
      <c r="L136" s="463"/>
      <c r="M136" s="463"/>
      <c r="N136" s="464"/>
      <c r="O136" s="465"/>
      <c r="P136" s="463"/>
      <c r="Q136" s="463"/>
      <c r="R136" s="463"/>
      <c r="S136" s="464"/>
      <c r="T136" s="557">
        <f t="shared" ref="T136:T154" si="118">(E136+J136+O136)/3</f>
        <v>0</v>
      </c>
      <c r="U136" s="463">
        <f t="shared" ref="U136:U154" si="119">(F136+K136+P136)/3</f>
        <v>0</v>
      </c>
      <c r="V136" s="463">
        <f t="shared" ref="V136:V154" si="120">(G136+L136+Q136)/3</f>
        <v>0</v>
      </c>
      <c r="W136" s="463">
        <f t="shared" ref="W136:W154" si="121">(H136+M136+R136)/3</f>
        <v>0</v>
      </c>
      <c r="X136" s="558">
        <f t="shared" ref="X136:X154" si="122">(I136+N136+S136)/3</f>
        <v>0</v>
      </c>
      <c r="Y136" s="465">
        <f t="shared" ref="Y136:Y154" si="123">(E136+J136+O136+T136)/4</f>
        <v>0</v>
      </c>
      <c r="Z136" s="463">
        <f t="shared" ref="Z136:Z154" si="124">(F136+K136+P136+U136)/4</f>
        <v>0</v>
      </c>
      <c r="AA136" s="463">
        <f t="shared" ref="AA136:AA154" si="125">(G136+L136+Q136+V136)/4</f>
        <v>0</v>
      </c>
      <c r="AB136" s="463">
        <f t="shared" ref="AB136:AB154" si="126">(H136+M136+R136+W136)/4</f>
        <v>0</v>
      </c>
      <c r="AC136" s="464">
        <f t="shared" ref="AC136:AC154" si="127">(I136+N136+S136+X136)/4</f>
        <v>0</v>
      </c>
      <c r="AD136" s="438">
        <f t="shared" si="97"/>
        <v>0</v>
      </c>
      <c r="AE136" s="439">
        <f t="shared" si="98"/>
        <v>0</v>
      </c>
      <c r="AF136" s="440">
        <f t="shared" si="99"/>
        <v>0</v>
      </c>
      <c r="AG136" s="438">
        <f t="shared" si="100"/>
        <v>0</v>
      </c>
      <c r="AH136" s="439">
        <f t="shared" si="101"/>
        <v>0</v>
      </c>
      <c r="AI136" s="441">
        <f t="shared" si="102"/>
        <v>0</v>
      </c>
      <c r="AJ136" s="440">
        <f t="shared" si="103"/>
        <v>0</v>
      </c>
      <c r="AK136" s="439">
        <f t="shared" si="104"/>
        <v>0</v>
      </c>
      <c r="AL136" s="441">
        <f t="shared" si="105"/>
        <v>0</v>
      </c>
      <c r="AM136" s="442">
        <f t="shared" si="106"/>
        <v>0</v>
      </c>
      <c r="AN136" s="443">
        <f t="shared" si="107"/>
        <v>0</v>
      </c>
      <c r="AO136" s="441">
        <f t="shared" si="108"/>
        <v>0</v>
      </c>
      <c r="AP136" s="443">
        <f t="shared" si="109"/>
        <v>0</v>
      </c>
      <c r="AQ136" s="443">
        <f t="shared" si="110"/>
        <v>0</v>
      </c>
      <c r="AR136" s="440">
        <f t="shared" si="111"/>
        <v>0</v>
      </c>
      <c r="AS136" s="444">
        <f t="shared" ref="AS136:AS154" si="128">+AF136</f>
        <v>0</v>
      </c>
      <c r="AT136" s="445">
        <f t="shared" ref="AT136:AT154" si="129">+AI136</f>
        <v>0</v>
      </c>
      <c r="AU136" s="445">
        <f t="shared" ref="AU136:AU154" si="130">+AL136</f>
        <v>0</v>
      </c>
      <c r="AV136" s="445">
        <f t="shared" ref="AV136:AV154" si="131">+AO136</f>
        <v>0</v>
      </c>
      <c r="AW136" s="502">
        <f t="shared" ref="AW136:AW154" si="132">+AR136</f>
        <v>0</v>
      </c>
      <c r="AX136" s="444"/>
      <c r="AY136" s="445"/>
      <c r="AZ136" s="445"/>
      <c r="BA136" s="445"/>
      <c r="BB136" s="446"/>
      <c r="BC136" s="563">
        <f t="shared" si="112"/>
        <v>0</v>
      </c>
      <c r="BD136" s="445">
        <f t="shared" si="113"/>
        <v>0</v>
      </c>
      <c r="BE136" s="445">
        <f t="shared" si="114"/>
        <v>0</v>
      </c>
      <c r="BF136" s="445">
        <f t="shared" si="115"/>
        <v>0</v>
      </c>
      <c r="BG136" s="446">
        <f t="shared" si="116"/>
        <v>0</v>
      </c>
      <c r="BH136" s="504">
        <f t="shared" si="117"/>
        <v>0</v>
      </c>
      <c r="BI136" s="62">
        <f t="shared" ref="BI136:BI154" si="133">BH136/$BI$5</f>
        <v>0</v>
      </c>
      <c r="BJ136" s="623"/>
      <c r="BK136" s="623"/>
      <c r="BL136" s="333">
        <f t="shared" ref="BL136:BL154" si="134">+BI136-(BJ136+BK136)</f>
        <v>0</v>
      </c>
      <c r="BM136" s="60">
        <v>131</v>
      </c>
    </row>
    <row r="137" spans="1:65" hidden="1" x14ac:dyDescent="0.35">
      <c r="A137" s="275"/>
      <c r="B137" s="97">
        <v>132</v>
      </c>
      <c r="C137" s="100">
        <f>VLOOKUP(B:B,'Start List Youth'!C:F,2,FALSE)</f>
        <v>0</v>
      </c>
      <c r="D137" s="127">
        <f>VLOOKUP(B:B,'Start List Youth'!C:F,4,FALSE)</f>
        <v>0</v>
      </c>
      <c r="E137" s="88"/>
      <c r="F137" s="89"/>
      <c r="G137" s="463"/>
      <c r="H137" s="463"/>
      <c r="I137" s="464"/>
      <c r="J137" s="465"/>
      <c r="K137" s="463"/>
      <c r="L137" s="463"/>
      <c r="M137" s="463"/>
      <c r="N137" s="464"/>
      <c r="O137" s="465"/>
      <c r="P137" s="463"/>
      <c r="Q137" s="463"/>
      <c r="R137" s="463"/>
      <c r="S137" s="464"/>
      <c r="T137" s="557">
        <f t="shared" si="118"/>
        <v>0</v>
      </c>
      <c r="U137" s="463">
        <f t="shared" si="119"/>
        <v>0</v>
      </c>
      <c r="V137" s="463">
        <f t="shared" si="120"/>
        <v>0</v>
      </c>
      <c r="W137" s="463">
        <f t="shared" si="121"/>
        <v>0</v>
      </c>
      <c r="X137" s="558">
        <f t="shared" si="122"/>
        <v>0</v>
      </c>
      <c r="Y137" s="465">
        <f t="shared" si="123"/>
        <v>0</v>
      </c>
      <c r="Z137" s="463">
        <f t="shared" si="124"/>
        <v>0</v>
      </c>
      <c r="AA137" s="463">
        <f t="shared" si="125"/>
        <v>0</v>
      </c>
      <c r="AB137" s="463">
        <f t="shared" si="126"/>
        <v>0</v>
      </c>
      <c r="AC137" s="464">
        <f t="shared" si="127"/>
        <v>0</v>
      </c>
      <c r="AD137" s="438">
        <f t="shared" si="97"/>
        <v>0</v>
      </c>
      <c r="AE137" s="439">
        <f t="shared" si="98"/>
        <v>0</v>
      </c>
      <c r="AF137" s="440">
        <f t="shared" si="99"/>
        <v>0</v>
      </c>
      <c r="AG137" s="438">
        <f t="shared" si="100"/>
        <v>0</v>
      </c>
      <c r="AH137" s="439">
        <f t="shared" si="101"/>
        <v>0</v>
      </c>
      <c r="AI137" s="441">
        <f t="shared" si="102"/>
        <v>0</v>
      </c>
      <c r="AJ137" s="440">
        <f t="shared" si="103"/>
        <v>0</v>
      </c>
      <c r="AK137" s="439">
        <f t="shared" si="104"/>
        <v>0</v>
      </c>
      <c r="AL137" s="441">
        <f t="shared" si="105"/>
        <v>0</v>
      </c>
      <c r="AM137" s="442">
        <f t="shared" si="106"/>
        <v>0</v>
      </c>
      <c r="AN137" s="443">
        <f t="shared" si="107"/>
        <v>0</v>
      </c>
      <c r="AO137" s="441">
        <f t="shared" si="108"/>
        <v>0</v>
      </c>
      <c r="AP137" s="443">
        <f t="shared" si="109"/>
        <v>0</v>
      </c>
      <c r="AQ137" s="443">
        <f t="shared" si="110"/>
        <v>0</v>
      </c>
      <c r="AR137" s="440">
        <f t="shared" si="111"/>
        <v>0</v>
      </c>
      <c r="AS137" s="444">
        <f t="shared" si="128"/>
        <v>0</v>
      </c>
      <c r="AT137" s="445">
        <f t="shared" si="129"/>
        <v>0</v>
      </c>
      <c r="AU137" s="445">
        <f t="shared" si="130"/>
        <v>0</v>
      </c>
      <c r="AV137" s="445">
        <f t="shared" si="131"/>
        <v>0</v>
      </c>
      <c r="AW137" s="502">
        <f t="shared" si="132"/>
        <v>0</v>
      </c>
      <c r="AX137" s="444"/>
      <c r="AY137" s="445"/>
      <c r="AZ137" s="445"/>
      <c r="BA137" s="445"/>
      <c r="BB137" s="446"/>
      <c r="BC137" s="563">
        <f t="shared" si="112"/>
        <v>0</v>
      </c>
      <c r="BD137" s="445">
        <f t="shared" si="113"/>
        <v>0</v>
      </c>
      <c r="BE137" s="445">
        <f t="shared" si="114"/>
        <v>0</v>
      </c>
      <c r="BF137" s="445">
        <f t="shared" si="115"/>
        <v>0</v>
      </c>
      <c r="BG137" s="446">
        <f t="shared" si="116"/>
        <v>0</v>
      </c>
      <c r="BH137" s="504">
        <f t="shared" si="117"/>
        <v>0</v>
      </c>
      <c r="BI137" s="62">
        <f t="shared" si="133"/>
        <v>0</v>
      </c>
      <c r="BJ137" s="623"/>
      <c r="BK137" s="623"/>
      <c r="BL137" s="333">
        <f t="shared" si="134"/>
        <v>0</v>
      </c>
      <c r="BM137" s="64">
        <v>132</v>
      </c>
    </row>
    <row r="138" spans="1:65" hidden="1" x14ac:dyDescent="0.35">
      <c r="A138" s="275"/>
      <c r="B138" s="97">
        <v>133</v>
      </c>
      <c r="C138" s="100">
        <f>VLOOKUP(B:B,'Start List Youth'!C:F,2,FALSE)</f>
        <v>0</v>
      </c>
      <c r="D138" s="127">
        <f>VLOOKUP(B:B,'Start List Youth'!C:F,4,FALSE)</f>
        <v>0</v>
      </c>
      <c r="E138" s="88"/>
      <c r="F138" s="89"/>
      <c r="G138" s="463"/>
      <c r="H138" s="463"/>
      <c r="I138" s="464"/>
      <c r="J138" s="465"/>
      <c r="K138" s="463"/>
      <c r="L138" s="463"/>
      <c r="M138" s="463"/>
      <c r="N138" s="464"/>
      <c r="O138" s="465"/>
      <c r="P138" s="463"/>
      <c r="Q138" s="463"/>
      <c r="R138" s="463"/>
      <c r="S138" s="464"/>
      <c r="T138" s="557">
        <f t="shared" si="118"/>
        <v>0</v>
      </c>
      <c r="U138" s="463">
        <f t="shared" si="119"/>
        <v>0</v>
      </c>
      <c r="V138" s="463">
        <f t="shared" si="120"/>
        <v>0</v>
      </c>
      <c r="W138" s="463">
        <f t="shared" si="121"/>
        <v>0</v>
      </c>
      <c r="X138" s="558">
        <f t="shared" si="122"/>
        <v>0</v>
      </c>
      <c r="Y138" s="465">
        <f t="shared" si="123"/>
        <v>0</v>
      </c>
      <c r="Z138" s="463">
        <f t="shared" si="124"/>
        <v>0</v>
      </c>
      <c r="AA138" s="463">
        <f t="shared" si="125"/>
        <v>0</v>
      </c>
      <c r="AB138" s="463">
        <f t="shared" si="126"/>
        <v>0</v>
      </c>
      <c r="AC138" s="464">
        <f t="shared" si="127"/>
        <v>0</v>
      </c>
      <c r="AD138" s="438">
        <f t="shared" si="97"/>
        <v>0</v>
      </c>
      <c r="AE138" s="439">
        <f t="shared" si="98"/>
        <v>0</v>
      </c>
      <c r="AF138" s="440">
        <f t="shared" si="99"/>
        <v>0</v>
      </c>
      <c r="AG138" s="438">
        <f t="shared" si="100"/>
        <v>0</v>
      </c>
      <c r="AH138" s="439">
        <f t="shared" si="101"/>
        <v>0</v>
      </c>
      <c r="AI138" s="441">
        <f t="shared" si="102"/>
        <v>0</v>
      </c>
      <c r="AJ138" s="440">
        <f t="shared" si="103"/>
        <v>0</v>
      </c>
      <c r="AK138" s="439">
        <f t="shared" si="104"/>
        <v>0</v>
      </c>
      <c r="AL138" s="441">
        <f t="shared" si="105"/>
        <v>0</v>
      </c>
      <c r="AM138" s="442">
        <f t="shared" si="106"/>
        <v>0</v>
      </c>
      <c r="AN138" s="443">
        <f t="shared" si="107"/>
        <v>0</v>
      </c>
      <c r="AO138" s="441">
        <f t="shared" si="108"/>
        <v>0</v>
      </c>
      <c r="AP138" s="443">
        <f t="shared" si="109"/>
        <v>0</v>
      </c>
      <c r="AQ138" s="443">
        <f t="shared" si="110"/>
        <v>0</v>
      </c>
      <c r="AR138" s="440">
        <f t="shared" si="111"/>
        <v>0</v>
      </c>
      <c r="AS138" s="444">
        <f t="shared" si="128"/>
        <v>0</v>
      </c>
      <c r="AT138" s="445">
        <f t="shared" si="129"/>
        <v>0</v>
      </c>
      <c r="AU138" s="445">
        <f t="shared" si="130"/>
        <v>0</v>
      </c>
      <c r="AV138" s="445">
        <f t="shared" si="131"/>
        <v>0</v>
      </c>
      <c r="AW138" s="502">
        <f t="shared" si="132"/>
        <v>0</v>
      </c>
      <c r="AX138" s="444"/>
      <c r="AY138" s="445"/>
      <c r="AZ138" s="445"/>
      <c r="BA138" s="445"/>
      <c r="BB138" s="446"/>
      <c r="BC138" s="563">
        <f t="shared" si="112"/>
        <v>0</v>
      </c>
      <c r="BD138" s="445">
        <f t="shared" si="113"/>
        <v>0</v>
      </c>
      <c r="BE138" s="445">
        <f t="shared" si="114"/>
        <v>0</v>
      </c>
      <c r="BF138" s="445">
        <f t="shared" si="115"/>
        <v>0</v>
      </c>
      <c r="BG138" s="446">
        <f t="shared" si="116"/>
        <v>0</v>
      </c>
      <c r="BH138" s="504">
        <f t="shared" si="117"/>
        <v>0</v>
      </c>
      <c r="BI138" s="62">
        <f t="shared" si="133"/>
        <v>0</v>
      </c>
      <c r="BJ138" s="623"/>
      <c r="BK138" s="623"/>
      <c r="BL138" s="333">
        <f t="shared" si="134"/>
        <v>0</v>
      </c>
      <c r="BM138" s="60">
        <v>133</v>
      </c>
    </row>
    <row r="139" spans="1:65" hidden="1" x14ac:dyDescent="0.35">
      <c r="A139" s="275"/>
      <c r="B139" s="97">
        <v>134</v>
      </c>
      <c r="C139" s="100">
        <f>VLOOKUP(B:B,'Start List Youth'!C:F,2,FALSE)</f>
        <v>0</v>
      </c>
      <c r="D139" s="127">
        <f>VLOOKUP(B:B,'Start List Youth'!C:F,4,FALSE)</f>
        <v>0</v>
      </c>
      <c r="E139" s="88"/>
      <c r="F139" s="89"/>
      <c r="G139" s="463"/>
      <c r="H139" s="463"/>
      <c r="I139" s="464"/>
      <c r="J139" s="465"/>
      <c r="K139" s="463"/>
      <c r="L139" s="463"/>
      <c r="M139" s="463"/>
      <c r="N139" s="464"/>
      <c r="O139" s="465"/>
      <c r="P139" s="463"/>
      <c r="Q139" s="463"/>
      <c r="R139" s="463"/>
      <c r="S139" s="464"/>
      <c r="T139" s="557">
        <f t="shared" si="118"/>
        <v>0</v>
      </c>
      <c r="U139" s="463">
        <f t="shared" si="119"/>
        <v>0</v>
      </c>
      <c r="V139" s="463">
        <f t="shared" si="120"/>
        <v>0</v>
      </c>
      <c r="W139" s="463">
        <f t="shared" si="121"/>
        <v>0</v>
      </c>
      <c r="X139" s="558">
        <f t="shared" si="122"/>
        <v>0</v>
      </c>
      <c r="Y139" s="465">
        <f t="shared" si="123"/>
        <v>0</v>
      </c>
      <c r="Z139" s="463">
        <f t="shared" si="124"/>
        <v>0</v>
      </c>
      <c r="AA139" s="463">
        <f t="shared" si="125"/>
        <v>0</v>
      </c>
      <c r="AB139" s="463">
        <f t="shared" si="126"/>
        <v>0</v>
      </c>
      <c r="AC139" s="464">
        <f t="shared" si="127"/>
        <v>0</v>
      </c>
      <c r="AD139" s="438">
        <f t="shared" si="97"/>
        <v>0</v>
      </c>
      <c r="AE139" s="439">
        <f t="shared" si="98"/>
        <v>0</v>
      </c>
      <c r="AF139" s="440">
        <f t="shared" si="99"/>
        <v>0</v>
      </c>
      <c r="AG139" s="438">
        <f t="shared" si="100"/>
        <v>0</v>
      </c>
      <c r="AH139" s="439">
        <f t="shared" si="101"/>
        <v>0</v>
      </c>
      <c r="AI139" s="441">
        <f t="shared" si="102"/>
        <v>0</v>
      </c>
      <c r="AJ139" s="440">
        <f t="shared" si="103"/>
        <v>0</v>
      </c>
      <c r="AK139" s="439">
        <f t="shared" si="104"/>
        <v>0</v>
      </c>
      <c r="AL139" s="441">
        <f t="shared" si="105"/>
        <v>0</v>
      </c>
      <c r="AM139" s="442">
        <f t="shared" si="106"/>
        <v>0</v>
      </c>
      <c r="AN139" s="443">
        <f t="shared" si="107"/>
        <v>0</v>
      </c>
      <c r="AO139" s="441">
        <f t="shared" si="108"/>
        <v>0</v>
      </c>
      <c r="AP139" s="443">
        <f t="shared" si="109"/>
        <v>0</v>
      </c>
      <c r="AQ139" s="443">
        <f t="shared" si="110"/>
        <v>0</v>
      </c>
      <c r="AR139" s="440">
        <f t="shared" si="111"/>
        <v>0</v>
      </c>
      <c r="AS139" s="444">
        <f t="shared" si="128"/>
        <v>0</v>
      </c>
      <c r="AT139" s="445">
        <f t="shared" si="129"/>
        <v>0</v>
      </c>
      <c r="AU139" s="445">
        <f t="shared" si="130"/>
        <v>0</v>
      </c>
      <c r="AV139" s="445">
        <f t="shared" si="131"/>
        <v>0</v>
      </c>
      <c r="AW139" s="502">
        <f t="shared" si="132"/>
        <v>0</v>
      </c>
      <c r="AX139" s="444"/>
      <c r="AY139" s="445"/>
      <c r="AZ139" s="445"/>
      <c r="BA139" s="445"/>
      <c r="BB139" s="446"/>
      <c r="BC139" s="563">
        <f t="shared" si="112"/>
        <v>0</v>
      </c>
      <c r="BD139" s="445">
        <f t="shared" si="113"/>
        <v>0</v>
      </c>
      <c r="BE139" s="445">
        <f t="shared" si="114"/>
        <v>0</v>
      </c>
      <c r="BF139" s="445">
        <f t="shared" si="115"/>
        <v>0</v>
      </c>
      <c r="BG139" s="446">
        <f t="shared" si="116"/>
        <v>0</v>
      </c>
      <c r="BH139" s="504">
        <f t="shared" si="117"/>
        <v>0</v>
      </c>
      <c r="BI139" s="62">
        <f t="shared" si="133"/>
        <v>0</v>
      </c>
      <c r="BJ139" s="623"/>
      <c r="BK139" s="623"/>
      <c r="BL139" s="333">
        <f t="shared" si="134"/>
        <v>0</v>
      </c>
      <c r="BM139" s="64">
        <v>134</v>
      </c>
    </row>
    <row r="140" spans="1:65" hidden="1" x14ac:dyDescent="0.35">
      <c r="A140" s="275"/>
      <c r="B140" s="97">
        <v>135</v>
      </c>
      <c r="C140" s="100">
        <f>VLOOKUP(B:B,'Start List Youth'!C:F,2,FALSE)</f>
        <v>0</v>
      </c>
      <c r="D140" s="127">
        <f>VLOOKUP(B:B,'Start List Youth'!C:F,4,FALSE)</f>
        <v>0</v>
      </c>
      <c r="E140" s="88"/>
      <c r="F140" s="89"/>
      <c r="G140" s="463"/>
      <c r="H140" s="463"/>
      <c r="I140" s="464"/>
      <c r="J140" s="465"/>
      <c r="K140" s="463"/>
      <c r="L140" s="463"/>
      <c r="M140" s="463"/>
      <c r="N140" s="464"/>
      <c r="O140" s="465"/>
      <c r="P140" s="463"/>
      <c r="Q140" s="463"/>
      <c r="R140" s="463"/>
      <c r="S140" s="464"/>
      <c r="T140" s="557">
        <f t="shared" si="118"/>
        <v>0</v>
      </c>
      <c r="U140" s="463">
        <f t="shared" si="119"/>
        <v>0</v>
      </c>
      <c r="V140" s="463">
        <f t="shared" si="120"/>
        <v>0</v>
      </c>
      <c r="W140" s="463">
        <f t="shared" si="121"/>
        <v>0</v>
      </c>
      <c r="X140" s="558">
        <f t="shared" si="122"/>
        <v>0</v>
      </c>
      <c r="Y140" s="465">
        <f t="shared" si="123"/>
        <v>0</v>
      </c>
      <c r="Z140" s="463">
        <f t="shared" si="124"/>
        <v>0</v>
      </c>
      <c r="AA140" s="463">
        <f t="shared" si="125"/>
        <v>0</v>
      </c>
      <c r="AB140" s="463">
        <f t="shared" si="126"/>
        <v>0</v>
      </c>
      <c r="AC140" s="464">
        <f t="shared" si="127"/>
        <v>0</v>
      </c>
      <c r="AD140" s="438">
        <f t="shared" si="97"/>
        <v>0</v>
      </c>
      <c r="AE140" s="439">
        <f t="shared" si="98"/>
        <v>0</v>
      </c>
      <c r="AF140" s="440">
        <f t="shared" si="99"/>
        <v>0</v>
      </c>
      <c r="AG140" s="438">
        <f t="shared" si="100"/>
        <v>0</v>
      </c>
      <c r="AH140" s="439">
        <f t="shared" si="101"/>
        <v>0</v>
      </c>
      <c r="AI140" s="441">
        <f t="shared" si="102"/>
        <v>0</v>
      </c>
      <c r="AJ140" s="440">
        <f t="shared" si="103"/>
        <v>0</v>
      </c>
      <c r="AK140" s="439">
        <f t="shared" si="104"/>
        <v>0</v>
      </c>
      <c r="AL140" s="441">
        <f t="shared" si="105"/>
        <v>0</v>
      </c>
      <c r="AM140" s="442">
        <f t="shared" si="106"/>
        <v>0</v>
      </c>
      <c r="AN140" s="443">
        <f t="shared" si="107"/>
        <v>0</v>
      </c>
      <c r="AO140" s="441">
        <f t="shared" si="108"/>
        <v>0</v>
      </c>
      <c r="AP140" s="443">
        <f t="shared" si="109"/>
        <v>0</v>
      </c>
      <c r="AQ140" s="443">
        <f t="shared" si="110"/>
        <v>0</v>
      </c>
      <c r="AR140" s="440">
        <f t="shared" si="111"/>
        <v>0</v>
      </c>
      <c r="AS140" s="444">
        <f t="shared" si="128"/>
        <v>0</v>
      </c>
      <c r="AT140" s="445">
        <f t="shared" si="129"/>
        <v>0</v>
      </c>
      <c r="AU140" s="445">
        <f t="shared" si="130"/>
        <v>0</v>
      </c>
      <c r="AV140" s="445">
        <f t="shared" si="131"/>
        <v>0</v>
      </c>
      <c r="AW140" s="502">
        <f t="shared" si="132"/>
        <v>0</v>
      </c>
      <c r="AX140" s="444"/>
      <c r="AY140" s="445"/>
      <c r="AZ140" s="445"/>
      <c r="BA140" s="445"/>
      <c r="BB140" s="446"/>
      <c r="BC140" s="563">
        <f t="shared" si="112"/>
        <v>0</v>
      </c>
      <c r="BD140" s="445">
        <f t="shared" si="113"/>
        <v>0</v>
      </c>
      <c r="BE140" s="445">
        <f t="shared" si="114"/>
        <v>0</v>
      </c>
      <c r="BF140" s="445">
        <f t="shared" si="115"/>
        <v>0</v>
      </c>
      <c r="BG140" s="446">
        <f t="shared" si="116"/>
        <v>0</v>
      </c>
      <c r="BH140" s="504">
        <f t="shared" si="117"/>
        <v>0</v>
      </c>
      <c r="BI140" s="62">
        <f t="shared" si="133"/>
        <v>0</v>
      </c>
      <c r="BJ140" s="623"/>
      <c r="BK140" s="623"/>
      <c r="BL140" s="333">
        <f t="shared" si="134"/>
        <v>0</v>
      </c>
      <c r="BM140" s="60">
        <v>135</v>
      </c>
    </row>
    <row r="141" spans="1:65" hidden="1" x14ac:dyDescent="0.35">
      <c r="A141" s="275"/>
      <c r="B141" s="97">
        <v>136</v>
      </c>
      <c r="C141" s="100">
        <f>VLOOKUP(B:B,'Start List Youth'!C:F,2,FALSE)</f>
        <v>0</v>
      </c>
      <c r="D141" s="127">
        <f>VLOOKUP(B:B,'Start List Youth'!C:F,4,FALSE)</f>
        <v>0</v>
      </c>
      <c r="E141" s="88"/>
      <c r="F141" s="89"/>
      <c r="G141" s="463"/>
      <c r="H141" s="463"/>
      <c r="I141" s="464"/>
      <c r="J141" s="465"/>
      <c r="K141" s="463"/>
      <c r="L141" s="463"/>
      <c r="M141" s="463"/>
      <c r="N141" s="464"/>
      <c r="O141" s="465"/>
      <c r="P141" s="463"/>
      <c r="Q141" s="463"/>
      <c r="R141" s="463"/>
      <c r="S141" s="464"/>
      <c r="T141" s="557">
        <f t="shared" si="118"/>
        <v>0</v>
      </c>
      <c r="U141" s="463">
        <f t="shared" si="119"/>
        <v>0</v>
      </c>
      <c r="V141" s="463">
        <f t="shared" si="120"/>
        <v>0</v>
      </c>
      <c r="W141" s="463">
        <f t="shared" si="121"/>
        <v>0</v>
      </c>
      <c r="X141" s="558">
        <f t="shared" si="122"/>
        <v>0</v>
      </c>
      <c r="Y141" s="465">
        <f t="shared" si="123"/>
        <v>0</v>
      </c>
      <c r="Z141" s="463">
        <f t="shared" si="124"/>
        <v>0</v>
      </c>
      <c r="AA141" s="463">
        <f t="shared" si="125"/>
        <v>0</v>
      </c>
      <c r="AB141" s="463">
        <f t="shared" si="126"/>
        <v>0</v>
      </c>
      <c r="AC141" s="464">
        <f t="shared" si="127"/>
        <v>0</v>
      </c>
      <c r="AD141" s="438">
        <f t="shared" si="97"/>
        <v>0</v>
      </c>
      <c r="AE141" s="439">
        <f t="shared" si="98"/>
        <v>0</v>
      </c>
      <c r="AF141" s="440">
        <f t="shared" si="99"/>
        <v>0</v>
      </c>
      <c r="AG141" s="438">
        <f t="shared" si="100"/>
        <v>0</v>
      </c>
      <c r="AH141" s="439">
        <f t="shared" si="101"/>
        <v>0</v>
      </c>
      <c r="AI141" s="441">
        <f t="shared" si="102"/>
        <v>0</v>
      </c>
      <c r="AJ141" s="440">
        <f t="shared" si="103"/>
        <v>0</v>
      </c>
      <c r="AK141" s="439">
        <f t="shared" si="104"/>
        <v>0</v>
      </c>
      <c r="AL141" s="441">
        <f t="shared" si="105"/>
        <v>0</v>
      </c>
      <c r="AM141" s="442">
        <f t="shared" si="106"/>
        <v>0</v>
      </c>
      <c r="AN141" s="443">
        <f t="shared" si="107"/>
        <v>0</v>
      </c>
      <c r="AO141" s="441">
        <f t="shared" si="108"/>
        <v>0</v>
      </c>
      <c r="AP141" s="443">
        <f t="shared" si="109"/>
        <v>0</v>
      </c>
      <c r="AQ141" s="443">
        <f t="shared" si="110"/>
        <v>0</v>
      </c>
      <c r="AR141" s="440">
        <f t="shared" si="111"/>
        <v>0</v>
      </c>
      <c r="AS141" s="444">
        <f t="shared" si="128"/>
        <v>0</v>
      </c>
      <c r="AT141" s="445">
        <f t="shared" si="129"/>
        <v>0</v>
      </c>
      <c r="AU141" s="445">
        <f t="shared" si="130"/>
        <v>0</v>
      </c>
      <c r="AV141" s="445">
        <f t="shared" si="131"/>
        <v>0</v>
      </c>
      <c r="AW141" s="502">
        <f t="shared" si="132"/>
        <v>0</v>
      </c>
      <c r="AX141" s="444"/>
      <c r="AY141" s="445"/>
      <c r="AZ141" s="445"/>
      <c r="BA141" s="445"/>
      <c r="BB141" s="446"/>
      <c r="BC141" s="563">
        <f t="shared" si="112"/>
        <v>0</v>
      </c>
      <c r="BD141" s="445">
        <f t="shared" si="113"/>
        <v>0</v>
      </c>
      <c r="BE141" s="445">
        <f t="shared" si="114"/>
        <v>0</v>
      </c>
      <c r="BF141" s="445">
        <f t="shared" si="115"/>
        <v>0</v>
      </c>
      <c r="BG141" s="446">
        <f t="shared" si="116"/>
        <v>0</v>
      </c>
      <c r="BH141" s="504">
        <f t="shared" si="117"/>
        <v>0</v>
      </c>
      <c r="BI141" s="62">
        <f t="shared" si="133"/>
        <v>0</v>
      </c>
      <c r="BJ141" s="623"/>
      <c r="BK141" s="623"/>
      <c r="BL141" s="333">
        <f t="shared" si="134"/>
        <v>0</v>
      </c>
      <c r="BM141" s="64">
        <v>136</v>
      </c>
    </row>
    <row r="142" spans="1:65" hidden="1" x14ac:dyDescent="0.35">
      <c r="A142" s="275"/>
      <c r="B142" s="97">
        <v>137</v>
      </c>
      <c r="C142" s="100">
        <f>VLOOKUP(B:B,'Start List Youth'!C:F,2,FALSE)</f>
        <v>0</v>
      </c>
      <c r="D142" s="127">
        <f>VLOOKUP(B:B,'Start List Youth'!C:F,4,FALSE)</f>
        <v>0</v>
      </c>
      <c r="E142" s="88"/>
      <c r="F142" s="89"/>
      <c r="G142" s="463"/>
      <c r="H142" s="463"/>
      <c r="I142" s="464"/>
      <c r="J142" s="465"/>
      <c r="K142" s="463"/>
      <c r="L142" s="463"/>
      <c r="M142" s="463"/>
      <c r="N142" s="464"/>
      <c r="O142" s="465"/>
      <c r="P142" s="463"/>
      <c r="Q142" s="463"/>
      <c r="R142" s="463"/>
      <c r="S142" s="464"/>
      <c r="T142" s="557">
        <f t="shared" si="118"/>
        <v>0</v>
      </c>
      <c r="U142" s="463">
        <f t="shared" si="119"/>
        <v>0</v>
      </c>
      <c r="V142" s="463">
        <f t="shared" si="120"/>
        <v>0</v>
      </c>
      <c r="W142" s="463">
        <f t="shared" si="121"/>
        <v>0</v>
      </c>
      <c r="X142" s="558">
        <f t="shared" si="122"/>
        <v>0</v>
      </c>
      <c r="Y142" s="465">
        <f t="shared" si="123"/>
        <v>0</v>
      </c>
      <c r="Z142" s="463">
        <f t="shared" si="124"/>
        <v>0</v>
      </c>
      <c r="AA142" s="463">
        <f t="shared" si="125"/>
        <v>0</v>
      </c>
      <c r="AB142" s="463">
        <f t="shared" si="126"/>
        <v>0</v>
      </c>
      <c r="AC142" s="464">
        <f t="shared" si="127"/>
        <v>0</v>
      </c>
      <c r="AD142" s="438">
        <f t="shared" si="97"/>
        <v>0</v>
      </c>
      <c r="AE142" s="439">
        <f t="shared" si="98"/>
        <v>0</v>
      </c>
      <c r="AF142" s="440">
        <f t="shared" si="99"/>
        <v>0</v>
      </c>
      <c r="AG142" s="438">
        <f t="shared" si="100"/>
        <v>0</v>
      </c>
      <c r="AH142" s="439">
        <f t="shared" si="101"/>
        <v>0</v>
      </c>
      <c r="AI142" s="441">
        <f t="shared" si="102"/>
        <v>0</v>
      </c>
      <c r="AJ142" s="440">
        <f t="shared" si="103"/>
        <v>0</v>
      </c>
      <c r="AK142" s="439">
        <f t="shared" si="104"/>
        <v>0</v>
      </c>
      <c r="AL142" s="441">
        <f t="shared" si="105"/>
        <v>0</v>
      </c>
      <c r="AM142" s="442">
        <f t="shared" si="106"/>
        <v>0</v>
      </c>
      <c r="AN142" s="443">
        <f t="shared" si="107"/>
        <v>0</v>
      </c>
      <c r="AO142" s="441">
        <f t="shared" si="108"/>
        <v>0</v>
      </c>
      <c r="AP142" s="443">
        <f t="shared" si="109"/>
        <v>0</v>
      </c>
      <c r="AQ142" s="443">
        <f t="shared" si="110"/>
        <v>0</v>
      </c>
      <c r="AR142" s="440">
        <f t="shared" si="111"/>
        <v>0</v>
      </c>
      <c r="AS142" s="444">
        <f t="shared" si="128"/>
        <v>0</v>
      </c>
      <c r="AT142" s="445">
        <f t="shared" si="129"/>
        <v>0</v>
      </c>
      <c r="AU142" s="445">
        <f t="shared" si="130"/>
        <v>0</v>
      </c>
      <c r="AV142" s="445">
        <f t="shared" si="131"/>
        <v>0</v>
      </c>
      <c r="AW142" s="502">
        <f t="shared" si="132"/>
        <v>0</v>
      </c>
      <c r="AX142" s="444"/>
      <c r="AY142" s="445"/>
      <c r="AZ142" s="445"/>
      <c r="BA142" s="445"/>
      <c r="BB142" s="446"/>
      <c r="BC142" s="563">
        <f t="shared" si="112"/>
        <v>0</v>
      </c>
      <c r="BD142" s="445">
        <f t="shared" si="113"/>
        <v>0</v>
      </c>
      <c r="BE142" s="445">
        <f t="shared" si="114"/>
        <v>0</v>
      </c>
      <c r="BF142" s="445">
        <f t="shared" si="115"/>
        <v>0</v>
      </c>
      <c r="BG142" s="446">
        <f t="shared" si="116"/>
        <v>0</v>
      </c>
      <c r="BH142" s="504">
        <f t="shared" si="117"/>
        <v>0</v>
      </c>
      <c r="BI142" s="62">
        <f t="shared" si="133"/>
        <v>0</v>
      </c>
      <c r="BJ142" s="623"/>
      <c r="BK142" s="623"/>
      <c r="BL142" s="333">
        <f t="shared" si="134"/>
        <v>0</v>
      </c>
      <c r="BM142" s="60">
        <v>137</v>
      </c>
    </row>
    <row r="143" spans="1:65" hidden="1" x14ac:dyDescent="0.35">
      <c r="A143" s="275"/>
      <c r="B143" s="97">
        <v>138</v>
      </c>
      <c r="C143" s="100">
        <f>VLOOKUP(B:B,'Start List Youth'!C:F,2,FALSE)</f>
        <v>0</v>
      </c>
      <c r="D143" s="127">
        <f>VLOOKUP(B:B,'Start List Youth'!C:F,4,FALSE)</f>
        <v>0</v>
      </c>
      <c r="E143" s="88"/>
      <c r="F143" s="89"/>
      <c r="G143" s="463"/>
      <c r="H143" s="463"/>
      <c r="I143" s="464"/>
      <c r="J143" s="465"/>
      <c r="K143" s="463"/>
      <c r="L143" s="463"/>
      <c r="M143" s="463"/>
      <c r="N143" s="464"/>
      <c r="O143" s="465"/>
      <c r="P143" s="463"/>
      <c r="Q143" s="463"/>
      <c r="R143" s="463"/>
      <c r="S143" s="464"/>
      <c r="T143" s="557">
        <f t="shared" si="118"/>
        <v>0</v>
      </c>
      <c r="U143" s="463">
        <f t="shared" si="119"/>
        <v>0</v>
      </c>
      <c r="V143" s="463">
        <f t="shared" si="120"/>
        <v>0</v>
      </c>
      <c r="W143" s="463">
        <f t="shared" si="121"/>
        <v>0</v>
      </c>
      <c r="X143" s="558">
        <f t="shared" si="122"/>
        <v>0</v>
      </c>
      <c r="Y143" s="465">
        <f t="shared" si="123"/>
        <v>0</v>
      </c>
      <c r="Z143" s="463">
        <f t="shared" si="124"/>
        <v>0</v>
      </c>
      <c r="AA143" s="463">
        <f t="shared" si="125"/>
        <v>0</v>
      </c>
      <c r="AB143" s="463">
        <f t="shared" si="126"/>
        <v>0</v>
      </c>
      <c r="AC143" s="464">
        <f t="shared" si="127"/>
        <v>0</v>
      </c>
      <c r="AD143" s="438">
        <f t="shared" si="97"/>
        <v>0</v>
      </c>
      <c r="AE143" s="439">
        <f t="shared" si="98"/>
        <v>0</v>
      </c>
      <c r="AF143" s="440">
        <f t="shared" si="99"/>
        <v>0</v>
      </c>
      <c r="AG143" s="438">
        <f t="shared" si="100"/>
        <v>0</v>
      </c>
      <c r="AH143" s="439">
        <f t="shared" si="101"/>
        <v>0</v>
      </c>
      <c r="AI143" s="441">
        <f t="shared" si="102"/>
        <v>0</v>
      </c>
      <c r="AJ143" s="440">
        <f t="shared" si="103"/>
        <v>0</v>
      </c>
      <c r="AK143" s="439">
        <f t="shared" si="104"/>
        <v>0</v>
      </c>
      <c r="AL143" s="441">
        <f t="shared" si="105"/>
        <v>0</v>
      </c>
      <c r="AM143" s="442">
        <f t="shared" si="106"/>
        <v>0</v>
      </c>
      <c r="AN143" s="443">
        <f t="shared" si="107"/>
        <v>0</v>
      </c>
      <c r="AO143" s="441">
        <f t="shared" si="108"/>
        <v>0</v>
      </c>
      <c r="AP143" s="443">
        <f t="shared" si="109"/>
        <v>0</v>
      </c>
      <c r="AQ143" s="443">
        <f t="shared" si="110"/>
        <v>0</v>
      </c>
      <c r="AR143" s="440">
        <f t="shared" si="111"/>
        <v>0</v>
      </c>
      <c r="AS143" s="444">
        <f t="shared" si="128"/>
        <v>0</v>
      </c>
      <c r="AT143" s="445">
        <f t="shared" si="129"/>
        <v>0</v>
      </c>
      <c r="AU143" s="445">
        <f t="shared" si="130"/>
        <v>0</v>
      </c>
      <c r="AV143" s="445">
        <f t="shared" si="131"/>
        <v>0</v>
      </c>
      <c r="AW143" s="502">
        <f t="shared" si="132"/>
        <v>0</v>
      </c>
      <c r="AX143" s="444"/>
      <c r="AY143" s="445"/>
      <c r="AZ143" s="445"/>
      <c r="BA143" s="445"/>
      <c r="BB143" s="446"/>
      <c r="BC143" s="563">
        <f t="shared" si="112"/>
        <v>0</v>
      </c>
      <c r="BD143" s="445">
        <f t="shared" si="113"/>
        <v>0</v>
      </c>
      <c r="BE143" s="445">
        <f t="shared" si="114"/>
        <v>0</v>
      </c>
      <c r="BF143" s="445">
        <f t="shared" si="115"/>
        <v>0</v>
      </c>
      <c r="BG143" s="446">
        <f t="shared" si="116"/>
        <v>0</v>
      </c>
      <c r="BH143" s="504">
        <f t="shared" si="117"/>
        <v>0</v>
      </c>
      <c r="BI143" s="62">
        <f t="shared" si="133"/>
        <v>0</v>
      </c>
      <c r="BJ143" s="623"/>
      <c r="BK143" s="623"/>
      <c r="BL143" s="333">
        <f t="shared" si="134"/>
        <v>0</v>
      </c>
      <c r="BM143" s="64">
        <v>138</v>
      </c>
    </row>
    <row r="144" spans="1:65" hidden="1" x14ac:dyDescent="0.35">
      <c r="A144" s="275"/>
      <c r="B144" s="97">
        <v>139</v>
      </c>
      <c r="C144" s="100">
        <f>VLOOKUP(B:B,'Start List Youth'!C:F,2,FALSE)</f>
        <v>0</v>
      </c>
      <c r="D144" s="127">
        <f>VLOOKUP(B:B,'Start List Youth'!C:F,4,FALSE)</f>
        <v>0</v>
      </c>
      <c r="E144" s="88"/>
      <c r="F144" s="89"/>
      <c r="G144" s="463"/>
      <c r="H144" s="463"/>
      <c r="I144" s="464"/>
      <c r="J144" s="465"/>
      <c r="K144" s="463"/>
      <c r="L144" s="463"/>
      <c r="M144" s="463"/>
      <c r="N144" s="464"/>
      <c r="O144" s="465"/>
      <c r="P144" s="463"/>
      <c r="Q144" s="463"/>
      <c r="R144" s="463"/>
      <c r="S144" s="464"/>
      <c r="T144" s="557">
        <f t="shared" si="118"/>
        <v>0</v>
      </c>
      <c r="U144" s="463">
        <f t="shared" si="119"/>
        <v>0</v>
      </c>
      <c r="V144" s="463">
        <f t="shared" si="120"/>
        <v>0</v>
      </c>
      <c r="W144" s="463">
        <f t="shared" si="121"/>
        <v>0</v>
      </c>
      <c r="X144" s="558">
        <f t="shared" si="122"/>
        <v>0</v>
      </c>
      <c r="Y144" s="465">
        <f t="shared" si="123"/>
        <v>0</v>
      </c>
      <c r="Z144" s="463">
        <f t="shared" si="124"/>
        <v>0</v>
      </c>
      <c r="AA144" s="463">
        <f t="shared" si="125"/>
        <v>0</v>
      </c>
      <c r="AB144" s="463">
        <f t="shared" si="126"/>
        <v>0</v>
      </c>
      <c r="AC144" s="464">
        <f t="shared" si="127"/>
        <v>0</v>
      </c>
      <c r="AD144" s="438">
        <f t="shared" si="97"/>
        <v>0</v>
      </c>
      <c r="AE144" s="439">
        <f t="shared" si="98"/>
        <v>0</v>
      </c>
      <c r="AF144" s="440">
        <f t="shared" si="99"/>
        <v>0</v>
      </c>
      <c r="AG144" s="438">
        <f t="shared" si="100"/>
        <v>0</v>
      </c>
      <c r="AH144" s="439">
        <f t="shared" si="101"/>
        <v>0</v>
      </c>
      <c r="AI144" s="441">
        <f t="shared" si="102"/>
        <v>0</v>
      </c>
      <c r="AJ144" s="440">
        <f t="shared" si="103"/>
        <v>0</v>
      </c>
      <c r="AK144" s="439">
        <f t="shared" si="104"/>
        <v>0</v>
      </c>
      <c r="AL144" s="441">
        <f t="shared" si="105"/>
        <v>0</v>
      </c>
      <c r="AM144" s="442">
        <f t="shared" si="106"/>
        <v>0</v>
      </c>
      <c r="AN144" s="443">
        <f t="shared" si="107"/>
        <v>0</v>
      </c>
      <c r="AO144" s="441">
        <f t="shared" si="108"/>
        <v>0</v>
      </c>
      <c r="AP144" s="443">
        <f t="shared" si="109"/>
        <v>0</v>
      </c>
      <c r="AQ144" s="443">
        <f t="shared" si="110"/>
        <v>0</v>
      </c>
      <c r="AR144" s="440">
        <f t="shared" si="111"/>
        <v>0</v>
      </c>
      <c r="AS144" s="444">
        <f t="shared" si="128"/>
        <v>0</v>
      </c>
      <c r="AT144" s="445">
        <f t="shared" si="129"/>
        <v>0</v>
      </c>
      <c r="AU144" s="445">
        <f t="shared" si="130"/>
        <v>0</v>
      </c>
      <c r="AV144" s="445">
        <f t="shared" si="131"/>
        <v>0</v>
      </c>
      <c r="AW144" s="502">
        <f t="shared" si="132"/>
        <v>0</v>
      </c>
      <c r="AX144" s="444"/>
      <c r="AY144" s="445"/>
      <c r="AZ144" s="445"/>
      <c r="BA144" s="445"/>
      <c r="BB144" s="446"/>
      <c r="BC144" s="563">
        <f t="shared" si="112"/>
        <v>0</v>
      </c>
      <c r="BD144" s="445">
        <f t="shared" si="113"/>
        <v>0</v>
      </c>
      <c r="BE144" s="445">
        <f t="shared" si="114"/>
        <v>0</v>
      </c>
      <c r="BF144" s="445">
        <f t="shared" si="115"/>
        <v>0</v>
      </c>
      <c r="BG144" s="446">
        <f t="shared" si="116"/>
        <v>0</v>
      </c>
      <c r="BH144" s="504">
        <f t="shared" si="117"/>
        <v>0</v>
      </c>
      <c r="BI144" s="62">
        <f t="shared" si="133"/>
        <v>0</v>
      </c>
      <c r="BJ144" s="623"/>
      <c r="BK144" s="623"/>
      <c r="BL144" s="333">
        <f t="shared" si="134"/>
        <v>0</v>
      </c>
      <c r="BM144" s="60">
        <v>139</v>
      </c>
    </row>
    <row r="145" spans="1:65" hidden="1" x14ac:dyDescent="0.35">
      <c r="A145" s="275"/>
      <c r="B145" s="97">
        <v>140</v>
      </c>
      <c r="C145" s="100">
        <f>VLOOKUP(B:B,'Start List Youth'!C:F,2,FALSE)</f>
        <v>0</v>
      </c>
      <c r="D145" s="127">
        <f>VLOOKUP(B:B,'Start List Youth'!C:F,4,FALSE)</f>
        <v>0</v>
      </c>
      <c r="E145" s="88"/>
      <c r="F145" s="89"/>
      <c r="G145" s="463"/>
      <c r="H145" s="463"/>
      <c r="I145" s="464"/>
      <c r="J145" s="465"/>
      <c r="K145" s="463"/>
      <c r="L145" s="463"/>
      <c r="M145" s="463"/>
      <c r="N145" s="464"/>
      <c r="O145" s="465"/>
      <c r="P145" s="463"/>
      <c r="Q145" s="463"/>
      <c r="R145" s="463"/>
      <c r="S145" s="464"/>
      <c r="T145" s="557">
        <f t="shared" si="118"/>
        <v>0</v>
      </c>
      <c r="U145" s="463">
        <f t="shared" si="119"/>
        <v>0</v>
      </c>
      <c r="V145" s="463">
        <f t="shared" si="120"/>
        <v>0</v>
      </c>
      <c r="W145" s="463">
        <f t="shared" si="121"/>
        <v>0</v>
      </c>
      <c r="X145" s="558">
        <f t="shared" si="122"/>
        <v>0</v>
      </c>
      <c r="Y145" s="465">
        <f t="shared" si="123"/>
        <v>0</v>
      </c>
      <c r="Z145" s="463">
        <f t="shared" si="124"/>
        <v>0</v>
      </c>
      <c r="AA145" s="463">
        <f t="shared" si="125"/>
        <v>0</v>
      </c>
      <c r="AB145" s="463">
        <f t="shared" si="126"/>
        <v>0</v>
      </c>
      <c r="AC145" s="464">
        <f t="shared" si="127"/>
        <v>0</v>
      </c>
      <c r="AD145" s="438">
        <f t="shared" si="97"/>
        <v>0</v>
      </c>
      <c r="AE145" s="439">
        <f t="shared" si="98"/>
        <v>0</v>
      </c>
      <c r="AF145" s="440">
        <f t="shared" si="99"/>
        <v>0</v>
      </c>
      <c r="AG145" s="438">
        <f t="shared" si="100"/>
        <v>0</v>
      </c>
      <c r="AH145" s="439">
        <f t="shared" si="101"/>
        <v>0</v>
      </c>
      <c r="AI145" s="441">
        <f t="shared" si="102"/>
        <v>0</v>
      </c>
      <c r="AJ145" s="440">
        <f t="shared" si="103"/>
        <v>0</v>
      </c>
      <c r="AK145" s="439">
        <f t="shared" si="104"/>
        <v>0</v>
      </c>
      <c r="AL145" s="441">
        <f t="shared" si="105"/>
        <v>0</v>
      </c>
      <c r="AM145" s="442">
        <f t="shared" si="106"/>
        <v>0</v>
      </c>
      <c r="AN145" s="443">
        <f t="shared" si="107"/>
        <v>0</v>
      </c>
      <c r="AO145" s="441">
        <f t="shared" si="108"/>
        <v>0</v>
      </c>
      <c r="AP145" s="443">
        <f t="shared" si="109"/>
        <v>0</v>
      </c>
      <c r="AQ145" s="443">
        <f t="shared" si="110"/>
        <v>0</v>
      </c>
      <c r="AR145" s="440">
        <f t="shared" si="111"/>
        <v>0</v>
      </c>
      <c r="AS145" s="444">
        <f t="shared" si="128"/>
        <v>0</v>
      </c>
      <c r="AT145" s="445">
        <f t="shared" si="129"/>
        <v>0</v>
      </c>
      <c r="AU145" s="445">
        <f t="shared" si="130"/>
        <v>0</v>
      </c>
      <c r="AV145" s="445">
        <f t="shared" si="131"/>
        <v>0</v>
      </c>
      <c r="AW145" s="502">
        <f t="shared" si="132"/>
        <v>0</v>
      </c>
      <c r="AX145" s="444"/>
      <c r="AY145" s="445"/>
      <c r="AZ145" s="445"/>
      <c r="BA145" s="445"/>
      <c r="BB145" s="446"/>
      <c r="BC145" s="563">
        <f t="shared" si="112"/>
        <v>0</v>
      </c>
      <c r="BD145" s="445">
        <f t="shared" si="113"/>
        <v>0</v>
      </c>
      <c r="BE145" s="445">
        <f t="shared" si="114"/>
        <v>0</v>
      </c>
      <c r="BF145" s="445">
        <f t="shared" si="115"/>
        <v>0</v>
      </c>
      <c r="BG145" s="446">
        <f t="shared" si="116"/>
        <v>0</v>
      </c>
      <c r="BH145" s="504">
        <f t="shared" si="117"/>
        <v>0</v>
      </c>
      <c r="BI145" s="62">
        <f t="shared" si="133"/>
        <v>0</v>
      </c>
      <c r="BJ145" s="623"/>
      <c r="BK145" s="623"/>
      <c r="BL145" s="333">
        <f t="shared" si="134"/>
        <v>0</v>
      </c>
      <c r="BM145" s="64">
        <v>140</v>
      </c>
    </row>
    <row r="146" spans="1:65" hidden="1" x14ac:dyDescent="0.35">
      <c r="A146" s="275"/>
      <c r="B146" s="97">
        <v>141</v>
      </c>
      <c r="C146" s="100">
        <f>VLOOKUP(B:B,'Start List Youth'!C:F,2,FALSE)</f>
        <v>0</v>
      </c>
      <c r="D146" s="127">
        <f>VLOOKUP(B:B,'Start List Youth'!C:F,4,FALSE)</f>
        <v>0</v>
      </c>
      <c r="E146" s="88"/>
      <c r="F146" s="89"/>
      <c r="G146" s="463"/>
      <c r="H146" s="463"/>
      <c r="I146" s="464"/>
      <c r="J146" s="465"/>
      <c r="K146" s="463"/>
      <c r="L146" s="463"/>
      <c r="M146" s="463"/>
      <c r="N146" s="464"/>
      <c r="O146" s="465"/>
      <c r="P146" s="463"/>
      <c r="Q146" s="463"/>
      <c r="R146" s="463"/>
      <c r="S146" s="464"/>
      <c r="T146" s="557">
        <f t="shared" si="118"/>
        <v>0</v>
      </c>
      <c r="U146" s="463">
        <f t="shared" si="119"/>
        <v>0</v>
      </c>
      <c r="V146" s="463">
        <f t="shared" si="120"/>
        <v>0</v>
      </c>
      <c r="W146" s="463">
        <f t="shared" si="121"/>
        <v>0</v>
      </c>
      <c r="X146" s="558">
        <f t="shared" si="122"/>
        <v>0</v>
      </c>
      <c r="Y146" s="465">
        <f t="shared" si="123"/>
        <v>0</v>
      </c>
      <c r="Z146" s="463">
        <f t="shared" si="124"/>
        <v>0</v>
      </c>
      <c r="AA146" s="463">
        <f t="shared" si="125"/>
        <v>0</v>
      </c>
      <c r="AB146" s="463">
        <f t="shared" si="126"/>
        <v>0</v>
      </c>
      <c r="AC146" s="464">
        <f t="shared" si="127"/>
        <v>0</v>
      </c>
      <c r="AD146" s="438">
        <f t="shared" si="97"/>
        <v>0</v>
      </c>
      <c r="AE146" s="439">
        <f t="shared" si="98"/>
        <v>0</v>
      </c>
      <c r="AF146" s="440">
        <f t="shared" si="99"/>
        <v>0</v>
      </c>
      <c r="AG146" s="438">
        <f t="shared" si="100"/>
        <v>0</v>
      </c>
      <c r="AH146" s="439">
        <f t="shared" si="101"/>
        <v>0</v>
      </c>
      <c r="AI146" s="441">
        <f t="shared" si="102"/>
        <v>0</v>
      </c>
      <c r="AJ146" s="440">
        <f t="shared" si="103"/>
        <v>0</v>
      </c>
      <c r="AK146" s="439">
        <f t="shared" si="104"/>
        <v>0</v>
      </c>
      <c r="AL146" s="441">
        <f t="shared" si="105"/>
        <v>0</v>
      </c>
      <c r="AM146" s="442">
        <f t="shared" si="106"/>
        <v>0</v>
      </c>
      <c r="AN146" s="443">
        <f t="shared" si="107"/>
        <v>0</v>
      </c>
      <c r="AO146" s="441">
        <f t="shared" si="108"/>
        <v>0</v>
      </c>
      <c r="AP146" s="443">
        <f t="shared" si="109"/>
        <v>0</v>
      </c>
      <c r="AQ146" s="443">
        <f t="shared" si="110"/>
        <v>0</v>
      </c>
      <c r="AR146" s="440">
        <f t="shared" si="111"/>
        <v>0</v>
      </c>
      <c r="AS146" s="444">
        <f t="shared" si="128"/>
        <v>0</v>
      </c>
      <c r="AT146" s="445">
        <f t="shared" si="129"/>
        <v>0</v>
      </c>
      <c r="AU146" s="445">
        <f t="shared" si="130"/>
        <v>0</v>
      </c>
      <c r="AV146" s="445">
        <f t="shared" si="131"/>
        <v>0</v>
      </c>
      <c r="AW146" s="502">
        <f t="shared" si="132"/>
        <v>0</v>
      </c>
      <c r="AX146" s="444"/>
      <c r="AY146" s="445"/>
      <c r="AZ146" s="445"/>
      <c r="BA146" s="445"/>
      <c r="BB146" s="446"/>
      <c r="BC146" s="563">
        <f t="shared" si="112"/>
        <v>0</v>
      </c>
      <c r="BD146" s="445">
        <f t="shared" si="113"/>
        <v>0</v>
      </c>
      <c r="BE146" s="445">
        <f t="shared" si="114"/>
        <v>0</v>
      </c>
      <c r="BF146" s="445">
        <f t="shared" si="115"/>
        <v>0</v>
      </c>
      <c r="BG146" s="446">
        <f t="shared" si="116"/>
        <v>0</v>
      </c>
      <c r="BH146" s="504">
        <f t="shared" si="117"/>
        <v>0</v>
      </c>
      <c r="BI146" s="62">
        <f t="shared" si="133"/>
        <v>0</v>
      </c>
      <c r="BJ146" s="623"/>
      <c r="BK146" s="623"/>
      <c r="BL146" s="333">
        <f t="shared" si="134"/>
        <v>0</v>
      </c>
      <c r="BM146" s="60">
        <v>141</v>
      </c>
    </row>
    <row r="147" spans="1:65" hidden="1" x14ac:dyDescent="0.35">
      <c r="A147" s="275"/>
      <c r="B147" s="97">
        <v>142</v>
      </c>
      <c r="C147" s="100">
        <f>VLOOKUP(B:B,'Start List Youth'!C:F,2,FALSE)</f>
        <v>0</v>
      </c>
      <c r="D147" s="127">
        <f>VLOOKUP(B:B,'Start List Youth'!C:F,4,FALSE)</f>
        <v>0</v>
      </c>
      <c r="E147" s="88"/>
      <c r="F147" s="89"/>
      <c r="G147" s="463"/>
      <c r="H147" s="463"/>
      <c r="I147" s="464"/>
      <c r="J147" s="465"/>
      <c r="K147" s="463"/>
      <c r="L147" s="463"/>
      <c r="M147" s="463"/>
      <c r="N147" s="464"/>
      <c r="O147" s="465"/>
      <c r="P147" s="463"/>
      <c r="Q147" s="463"/>
      <c r="R147" s="463"/>
      <c r="S147" s="464"/>
      <c r="T147" s="557">
        <f t="shared" si="118"/>
        <v>0</v>
      </c>
      <c r="U147" s="463">
        <f t="shared" si="119"/>
        <v>0</v>
      </c>
      <c r="V147" s="463">
        <f t="shared" si="120"/>
        <v>0</v>
      </c>
      <c r="W147" s="463">
        <f t="shared" si="121"/>
        <v>0</v>
      </c>
      <c r="X147" s="558">
        <f t="shared" si="122"/>
        <v>0</v>
      </c>
      <c r="Y147" s="465">
        <f t="shared" si="123"/>
        <v>0</v>
      </c>
      <c r="Z147" s="463">
        <f t="shared" si="124"/>
        <v>0</v>
      </c>
      <c r="AA147" s="463">
        <f t="shared" si="125"/>
        <v>0</v>
      </c>
      <c r="AB147" s="463">
        <f t="shared" si="126"/>
        <v>0</v>
      </c>
      <c r="AC147" s="464">
        <f t="shared" si="127"/>
        <v>0</v>
      </c>
      <c r="AD147" s="438">
        <f t="shared" si="97"/>
        <v>0</v>
      </c>
      <c r="AE147" s="439">
        <f t="shared" si="98"/>
        <v>0</v>
      </c>
      <c r="AF147" s="440">
        <f t="shared" si="99"/>
        <v>0</v>
      </c>
      <c r="AG147" s="438">
        <f t="shared" si="100"/>
        <v>0</v>
      </c>
      <c r="AH147" s="439">
        <f t="shared" si="101"/>
        <v>0</v>
      </c>
      <c r="AI147" s="441">
        <f t="shared" si="102"/>
        <v>0</v>
      </c>
      <c r="AJ147" s="440">
        <f t="shared" si="103"/>
        <v>0</v>
      </c>
      <c r="AK147" s="439">
        <f t="shared" si="104"/>
        <v>0</v>
      </c>
      <c r="AL147" s="441">
        <f t="shared" si="105"/>
        <v>0</v>
      </c>
      <c r="AM147" s="442">
        <f t="shared" si="106"/>
        <v>0</v>
      </c>
      <c r="AN147" s="443">
        <f t="shared" si="107"/>
        <v>0</v>
      </c>
      <c r="AO147" s="441">
        <f t="shared" si="108"/>
        <v>0</v>
      </c>
      <c r="AP147" s="443">
        <f t="shared" si="109"/>
        <v>0</v>
      </c>
      <c r="AQ147" s="443">
        <f t="shared" si="110"/>
        <v>0</v>
      </c>
      <c r="AR147" s="440">
        <f t="shared" si="111"/>
        <v>0</v>
      </c>
      <c r="AS147" s="444">
        <f t="shared" si="128"/>
        <v>0</v>
      </c>
      <c r="AT147" s="445">
        <f t="shared" si="129"/>
        <v>0</v>
      </c>
      <c r="AU147" s="445">
        <f t="shared" si="130"/>
        <v>0</v>
      </c>
      <c r="AV147" s="445">
        <f t="shared" si="131"/>
        <v>0</v>
      </c>
      <c r="AW147" s="502">
        <f t="shared" si="132"/>
        <v>0</v>
      </c>
      <c r="AX147" s="444"/>
      <c r="AY147" s="445"/>
      <c r="AZ147" s="445"/>
      <c r="BA147" s="445"/>
      <c r="BB147" s="446"/>
      <c r="BC147" s="563">
        <f t="shared" si="112"/>
        <v>0</v>
      </c>
      <c r="BD147" s="445">
        <f t="shared" si="113"/>
        <v>0</v>
      </c>
      <c r="BE147" s="445">
        <f t="shared" si="114"/>
        <v>0</v>
      </c>
      <c r="BF147" s="445">
        <f t="shared" si="115"/>
        <v>0</v>
      </c>
      <c r="BG147" s="446">
        <f t="shared" si="116"/>
        <v>0</v>
      </c>
      <c r="BH147" s="504">
        <f t="shared" si="117"/>
        <v>0</v>
      </c>
      <c r="BI147" s="62">
        <f t="shared" si="133"/>
        <v>0</v>
      </c>
      <c r="BJ147" s="623"/>
      <c r="BK147" s="623"/>
      <c r="BL147" s="333">
        <f t="shared" si="134"/>
        <v>0</v>
      </c>
      <c r="BM147" s="64">
        <v>142</v>
      </c>
    </row>
    <row r="148" spans="1:65" hidden="1" x14ac:dyDescent="0.35">
      <c r="A148" s="275"/>
      <c r="B148" s="97">
        <v>143</v>
      </c>
      <c r="C148" s="100">
        <f>VLOOKUP(B:B,'Start List Youth'!C:F,2,FALSE)</f>
        <v>0</v>
      </c>
      <c r="D148" s="127">
        <f>VLOOKUP(B:B,'Start List Youth'!C:F,4,FALSE)</f>
        <v>0</v>
      </c>
      <c r="E148" s="88"/>
      <c r="F148" s="89"/>
      <c r="G148" s="463"/>
      <c r="H148" s="463"/>
      <c r="I148" s="464"/>
      <c r="J148" s="465"/>
      <c r="K148" s="463"/>
      <c r="L148" s="463"/>
      <c r="M148" s="463"/>
      <c r="N148" s="464"/>
      <c r="O148" s="465"/>
      <c r="P148" s="463"/>
      <c r="Q148" s="463"/>
      <c r="R148" s="463"/>
      <c r="S148" s="464"/>
      <c r="T148" s="557">
        <f t="shared" si="118"/>
        <v>0</v>
      </c>
      <c r="U148" s="463">
        <f t="shared" si="119"/>
        <v>0</v>
      </c>
      <c r="V148" s="463">
        <f t="shared" si="120"/>
        <v>0</v>
      </c>
      <c r="W148" s="463">
        <f t="shared" si="121"/>
        <v>0</v>
      </c>
      <c r="X148" s="558">
        <f t="shared" si="122"/>
        <v>0</v>
      </c>
      <c r="Y148" s="465">
        <f t="shared" si="123"/>
        <v>0</v>
      </c>
      <c r="Z148" s="463">
        <f t="shared" si="124"/>
        <v>0</v>
      </c>
      <c r="AA148" s="463">
        <f t="shared" si="125"/>
        <v>0</v>
      </c>
      <c r="AB148" s="463">
        <f t="shared" si="126"/>
        <v>0</v>
      </c>
      <c r="AC148" s="464">
        <f t="shared" si="127"/>
        <v>0</v>
      </c>
      <c r="AD148" s="438">
        <f t="shared" si="97"/>
        <v>0</v>
      </c>
      <c r="AE148" s="439">
        <f t="shared" si="98"/>
        <v>0</v>
      </c>
      <c r="AF148" s="440">
        <f t="shared" si="99"/>
        <v>0</v>
      </c>
      <c r="AG148" s="438">
        <f t="shared" si="100"/>
        <v>0</v>
      </c>
      <c r="AH148" s="439">
        <f t="shared" si="101"/>
        <v>0</v>
      </c>
      <c r="AI148" s="441">
        <f t="shared" si="102"/>
        <v>0</v>
      </c>
      <c r="AJ148" s="440">
        <f t="shared" si="103"/>
        <v>0</v>
      </c>
      <c r="AK148" s="439">
        <f t="shared" si="104"/>
        <v>0</v>
      </c>
      <c r="AL148" s="441">
        <f t="shared" si="105"/>
        <v>0</v>
      </c>
      <c r="AM148" s="442">
        <f t="shared" si="106"/>
        <v>0</v>
      </c>
      <c r="AN148" s="443">
        <f t="shared" si="107"/>
        <v>0</v>
      </c>
      <c r="AO148" s="441">
        <f t="shared" si="108"/>
        <v>0</v>
      </c>
      <c r="AP148" s="443">
        <f t="shared" si="109"/>
        <v>0</v>
      </c>
      <c r="AQ148" s="443">
        <f t="shared" si="110"/>
        <v>0</v>
      </c>
      <c r="AR148" s="440">
        <f t="shared" si="111"/>
        <v>0</v>
      </c>
      <c r="AS148" s="444">
        <f t="shared" si="128"/>
        <v>0</v>
      </c>
      <c r="AT148" s="445">
        <f t="shared" si="129"/>
        <v>0</v>
      </c>
      <c r="AU148" s="445">
        <f t="shared" si="130"/>
        <v>0</v>
      </c>
      <c r="AV148" s="445">
        <f t="shared" si="131"/>
        <v>0</v>
      </c>
      <c r="AW148" s="502">
        <f t="shared" si="132"/>
        <v>0</v>
      </c>
      <c r="AX148" s="444"/>
      <c r="AY148" s="445"/>
      <c r="AZ148" s="445"/>
      <c r="BA148" s="445"/>
      <c r="BB148" s="446"/>
      <c r="BC148" s="563">
        <f t="shared" si="112"/>
        <v>0</v>
      </c>
      <c r="BD148" s="445">
        <f t="shared" si="113"/>
        <v>0</v>
      </c>
      <c r="BE148" s="445">
        <f t="shared" si="114"/>
        <v>0</v>
      </c>
      <c r="BF148" s="445">
        <f t="shared" si="115"/>
        <v>0</v>
      </c>
      <c r="BG148" s="446">
        <f t="shared" si="116"/>
        <v>0</v>
      </c>
      <c r="BH148" s="504">
        <f t="shared" si="117"/>
        <v>0</v>
      </c>
      <c r="BI148" s="62">
        <f t="shared" si="133"/>
        <v>0</v>
      </c>
      <c r="BJ148" s="623"/>
      <c r="BK148" s="623"/>
      <c r="BL148" s="333">
        <f t="shared" si="134"/>
        <v>0</v>
      </c>
      <c r="BM148" s="60">
        <v>143</v>
      </c>
    </row>
    <row r="149" spans="1:65" hidden="1" x14ac:dyDescent="0.35">
      <c r="A149" s="275"/>
      <c r="B149" s="97">
        <v>144</v>
      </c>
      <c r="C149" s="100">
        <f>VLOOKUP(B:B,'Start List Youth'!C:F,2,FALSE)</f>
        <v>0</v>
      </c>
      <c r="D149" s="127">
        <f>VLOOKUP(B:B,'Start List Youth'!C:F,4,FALSE)</f>
        <v>0</v>
      </c>
      <c r="E149" s="88"/>
      <c r="F149" s="89"/>
      <c r="G149" s="463"/>
      <c r="H149" s="463"/>
      <c r="I149" s="464"/>
      <c r="J149" s="465"/>
      <c r="K149" s="463"/>
      <c r="L149" s="463"/>
      <c r="M149" s="463"/>
      <c r="N149" s="464"/>
      <c r="O149" s="465"/>
      <c r="P149" s="463"/>
      <c r="Q149" s="463"/>
      <c r="R149" s="463"/>
      <c r="S149" s="464"/>
      <c r="T149" s="557">
        <f t="shared" si="118"/>
        <v>0</v>
      </c>
      <c r="U149" s="463">
        <f t="shared" si="119"/>
        <v>0</v>
      </c>
      <c r="V149" s="463">
        <f t="shared" si="120"/>
        <v>0</v>
      </c>
      <c r="W149" s="463">
        <f t="shared" si="121"/>
        <v>0</v>
      </c>
      <c r="X149" s="558">
        <f t="shared" si="122"/>
        <v>0</v>
      </c>
      <c r="Y149" s="465">
        <f t="shared" si="123"/>
        <v>0</v>
      </c>
      <c r="Z149" s="463">
        <f t="shared" si="124"/>
        <v>0</v>
      </c>
      <c r="AA149" s="463">
        <f t="shared" si="125"/>
        <v>0</v>
      </c>
      <c r="AB149" s="463">
        <f t="shared" si="126"/>
        <v>0</v>
      </c>
      <c r="AC149" s="464">
        <f t="shared" si="127"/>
        <v>0</v>
      </c>
      <c r="AD149" s="438">
        <f t="shared" si="97"/>
        <v>0</v>
      </c>
      <c r="AE149" s="439">
        <f t="shared" si="98"/>
        <v>0</v>
      </c>
      <c r="AF149" s="440">
        <f t="shared" si="99"/>
        <v>0</v>
      </c>
      <c r="AG149" s="438">
        <f t="shared" si="100"/>
        <v>0</v>
      </c>
      <c r="AH149" s="439">
        <f t="shared" si="101"/>
        <v>0</v>
      </c>
      <c r="AI149" s="441">
        <f t="shared" si="102"/>
        <v>0</v>
      </c>
      <c r="AJ149" s="440">
        <f t="shared" si="103"/>
        <v>0</v>
      </c>
      <c r="AK149" s="439">
        <f t="shared" si="104"/>
        <v>0</v>
      </c>
      <c r="AL149" s="441">
        <f t="shared" si="105"/>
        <v>0</v>
      </c>
      <c r="AM149" s="442">
        <f t="shared" si="106"/>
        <v>0</v>
      </c>
      <c r="AN149" s="443">
        <f t="shared" si="107"/>
        <v>0</v>
      </c>
      <c r="AO149" s="441">
        <f t="shared" si="108"/>
        <v>0</v>
      </c>
      <c r="AP149" s="443">
        <f t="shared" si="109"/>
        <v>0</v>
      </c>
      <c r="AQ149" s="443">
        <f t="shared" si="110"/>
        <v>0</v>
      </c>
      <c r="AR149" s="440">
        <f t="shared" si="111"/>
        <v>0</v>
      </c>
      <c r="AS149" s="444">
        <f t="shared" si="128"/>
        <v>0</v>
      </c>
      <c r="AT149" s="445">
        <f t="shared" si="129"/>
        <v>0</v>
      </c>
      <c r="AU149" s="445">
        <f t="shared" si="130"/>
        <v>0</v>
      </c>
      <c r="AV149" s="445">
        <f t="shared" si="131"/>
        <v>0</v>
      </c>
      <c r="AW149" s="502">
        <f t="shared" si="132"/>
        <v>0</v>
      </c>
      <c r="AX149" s="444"/>
      <c r="AY149" s="445"/>
      <c r="AZ149" s="445"/>
      <c r="BA149" s="445"/>
      <c r="BB149" s="446"/>
      <c r="BC149" s="563">
        <f t="shared" si="112"/>
        <v>0</v>
      </c>
      <c r="BD149" s="445">
        <f t="shared" si="113"/>
        <v>0</v>
      </c>
      <c r="BE149" s="445">
        <f t="shared" si="114"/>
        <v>0</v>
      </c>
      <c r="BF149" s="445">
        <f t="shared" si="115"/>
        <v>0</v>
      </c>
      <c r="BG149" s="446">
        <f t="shared" si="116"/>
        <v>0</v>
      </c>
      <c r="BH149" s="504">
        <f t="shared" si="117"/>
        <v>0</v>
      </c>
      <c r="BI149" s="62">
        <f t="shared" si="133"/>
        <v>0</v>
      </c>
      <c r="BJ149" s="623"/>
      <c r="BK149" s="623"/>
      <c r="BL149" s="333">
        <f t="shared" si="134"/>
        <v>0</v>
      </c>
      <c r="BM149" s="64">
        <v>144</v>
      </c>
    </row>
    <row r="150" spans="1:65" hidden="1" x14ac:dyDescent="0.35">
      <c r="A150" s="275"/>
      <c r="B150" s="97">
        <v>145</v>
      </c>
      <c r="C150" s="100">
        <f>VLOOKUP(B:B,'Start List Youth'!C:F,2,FALSE)</f>
        <v>0</v>
      </c>
      <c r="D150" s="127">
        <f>VLOOKUP(B:B,'Start List Youth'!C:F,4,FALSE)</f>
        <v>0</v>
      </c>
      <c r="E150" s="88"/>
      <c r="F150" s="89"/>
      <c r="G150" s="463"/>
      <c r="H150" s="463"/>
      <c r="I150" s="464"/>
      <c r="J150" s="465"/>
      <c r="K150" s="463"/>
      <c r="L150" s="463"/>
      <c r="M150" s="463"/>
      <c r="N150" s="464"/>
      <c r="O150" s="465"/>
      <c r="P150" s="463"/>
      <c r="Q150" s="463"/>
      <c r="R150" s="463"/>
      <c r="S150" s="464"/>
      <c r="T150" s="557">
        <f t="shared" si="118"/>
        <v>0</v>
      </c>
      <c r="U150" s="463">
        <f t="shared" si="119"/>
        <v>0</v>
      </c>
      <c r="V150" s="463">
        <f t="shared" si="120"/>
        <v>0</v>
      </c>
      <c r="W150" s="463">
        <f t="shared" si="121"/>
        <v>0</v>
      </c>
      <c r="X150" s="558">
        <f t="shared" si="122"/>
        <v>0</v>
      </c>
      <c r="Y150" s="465">
        <f t="shared" si="123"/>
        <v>0</v>
      </c>
      <c r="Z150" s="463">
        <f t="shared" si="124"/>
        <v>0</v>
      </c>
      <c r="AA150" s="463">
        <f t="shared" si="125"/>
        <v>0</v>
      </c>
      <c r="AB150" s="463">
        <f t="shared" si="126"/>
        <v>0</v>
      </c>
      <c r="AC150" s="464">
        <f t="shared" si="127"/>
        <v>0</v>
      </c>
      <c r="AD150" s="438">
        <f t="shared" si="97"/>
        <v>0</v>
      </c>
      <c r="AE150" s="439">
        <f t="shared" si="98"/>
        <v>0</v>
      </c>
      <c r="AF150" s="440">
        <f t="shared" si="99"/>
        <v>0</v>
      </c>
      <c r="AG150" s="438">
        <f t="shared" si="100"/>
        <v>0</v>
      </c>
      <c r="AH150" s="439">
        <f t="shared" si="101"/>
        <v>0</v>
      </c>
      <c r="AI150" s="441">
        <f t="shared" si="102"/>
        <v>0</v>
      </c>
      <c r="AJ150" s="440">
        <f t="shared" si="103"/>
        <v>0</v>
      </c>
      <c r="AK150" s="439">
        <f t="shared" si="104"/>
        <v>0</v>
      </c>
      <c r="AL150" s="441">
        <f t="shared" si="105"/>
        <v>0</v>
      </c>
      <c r="AM150" s="442">
        <f t="shared" si="106"/>
        <v>0</v>
      </c>
      <c r="AN150" s="443">
        <f t="shared" si="107"/>
        <v>0</v>
      </c>
      <c r="AO150" s="441">
        <f t="shared" si="108"/>
        <v>0</v>
      </c>
      <c r="AP150" s="443">
        <f t="shared" si="109"/>
        <v>0</v>
      </c>
      <c r="AQ150" s="443">
        <f t="shared" si="110"/>
        <v>0</v>
      </c>
      <c r="AR150" s="440">
        <f t="shared" si="111"/>
        <v>0</v>
      </c>
      <c r="AS150" s="444">
        <f t="shared" si="128"/>
        <v>0</v>
      </c>
      <c r="AT150" s="445">
        <f t="shared" si="129"/>
        <v>0</v>
      </c>
      <c r="AU150" s="445">
        <f t="shared" si="130"/>
        <v>0</v>
      </c>
      <c r="AV150" s="445">
        <f t="shared" si="131"/>
        <v>0</v>
      </c>
      <c r="AW150" s="502">
        <f t="shared" si="132"/>
        <v>0</v>
      </c>
      <c r="AX150" s="444"/>
      <c r="AY150" s="445"/>
      <c r="AZ150" s="445"/>
      <c r="BA150" s="445"/>
      <c r="BB150" s="446"/>
      <c r="BC150" s="563">
        <f t="shared" si="112"/>
        <v>0</v>
      </c>
      <c r="BD150" s="445">
        <f t="shared" si="113"/>
        <v>0</v>
      </c>
      <c r="BE150" s="445">
        <f t="shared" si="114"/>
        <v>0</v>
      </c>
      <c r="BF150" s="445">
        <f t="shared" si="115"/>
        <v>0</v>
      </c>
      <c r="BG150" s="446">
        <f t="shared" si="116"/>
        <v>0</v>
      </c>
      <c r="BH150" s="504">
        <f t="shared" si="117"/>
        <v>0</v>
      </c>
      <c r="BI150" s="62">
        <f t="shared" si="133"/>
        <v>0</v>
      </c>
      <c r="BJ150" s="623"/>
      <c r="BK150" s="623"/>
      <c r="BL150" s="333">
        <f t="shared" si="134"/>
        <v>0</v>
      </c>
      <c r="BM150" s="60">
        <v>145</v>
      </c>
    </row>
    <row r="151" spans="1:65" hidden="1" x14ac:dyDescent="0.35">
      <c r="A151" s="275"/>
      <c r="B151" s="97">
        <v>146</v>
      </c>
      <c r="C151" s="100">
        <f>VLOOKUP(B:B,'Start List Youth'!C:F,2,FALSE)</f>
        <v>0</v>
      </c>
      <c r="D151" s="127">
        <f>VLOOKUP(B:B,'Start List Youth'!C:F,4,FALSE)</f>
        <v>0</v>
      </c>
      <c r="E151" s="88"/>
      <c r="F151" s="89"/>
      <c r="G151" s="463"/>
      <c r="H151" s="463"/>
      <c r="I151" s="464"/>
      <c r="J151" s="465"/>
      <c r="K151" s="463"/>
      <c r="L151" s="463"/>
      <c r="M151" s="463"/>
      <c r="N151" s="464"/>
      <c r="O151" s="465"/>
      <c r="P151" s="463"/>
      <c r="Q151" s="463"/>
      <c r="R151" s="463"/>
      <c r="S151" s="464"/>
      <c r="T151" s="557">
        <f t="shared" si="118"/>
        <v>0</v>
      </c>
      <c r="U151" s="463">
        <f t="shared" si="119"/>
        <v>0</v>
      </c>
      <c r="V151" s="463">
        <f t="shared" si="120"/>
        <v>0</v>
      </c>
      <c r="W151" s="463">
        <f t="shared" si="121"/>
        <v>0</v>
      </c>
      <c r="X151" s="558">
        <f t="shared" si="122"/>
        <v>0</v>
      </c>
      <c r="Y151" s="465">
        <f t="shared" si="123"/>
        <v>0</v>
      </c>
      <c r="Z151" s="463">
        <f t="shared" si="124"/>
        <v>0</v>
      </c>
      <c r="AA151" s="463">
        <f t="shared" si="125"/>
        <v>0</v>
      </c>
      <c r="AB151" s="463">
        <f t="shared" si="126"/>
        <v>0</v>
      </c>
      <c r="AC151" s="464">
        <f t="shared" si="127"/>
        <v>0</v>
      </c>
      <c r="AD151" s="438">
        <f t="shared" si="97"/>
        <v>0</v>
      </c>
      <c r="AE151" s="439">
        <f t="shared" si="98"/>
        <v>0</v>
      </c>
      <c r="AF151" s="440">
        <f t="shared" si="99"/>
        <v>0</v>
      </c>
      <c r="AG151" s="438">
        <f t="shared" si="100"/>
        <v>0</v>
      </c>
      <c r="AH151" s="439">
        <f t="shared" si="101"/>
        <v>0</v>
      </c>
      <c r="AI151" s="441">
        <f t="shared" si="102"/>
        <v>0</v>
      </c>
      <c r="AJ151" s="440">
        <f t="shared" si="103"/>
        <v>0</v>
      </c>
      <c r="AK151" s="439">
        <f t="shared" si="104"/>
        <v>0</v>
      </c>
      <c r="AL151" s="441">
        <f t="shared" si="105"/>
        <v>0</v>
      </c>
      <c r="AM151" s="442">
        <f t="shared" si="106"/>
        <v>0</v>
      </c>
      <c r="AN151" s="443">
        <f t="shared" si="107"/>
        <v>0</v>
      </c>
      <c r="AO151" s="441">
        <f t="shared" si="108"/>
        <v>0</v>
      </c>
      <c r="AP151" s="443">
        <f t="shared" si="109"/>
        <v>0</v>
      </c>
      <c r="AQ151" s="443">
        <f t="shared" si="110"/>
        <v>0</v>
      </c>
      <c r="AR151" s="440">
        <f t="shared" si="111"/>
        <v>0</v>
      </c>
      <c r="AS151" s="444">
        <f t="shared" si="128"/>
        <v>0</v>
      </c>
      <c r="AT151" s="445">
        <f t="shared" si="129"/>
        <v>0</v>
      </c>
      <c r="AU151" s="445">
        <f t="shared" si="130"/>
        <v>0</v>
      </c>
      <c r="AV151" s="445">
        <f t="shared" si="131"/>
        <v>0</v>
      </c>
      <c r="AW151" s="502">
        <f t="shared" si="132"/>
        <v>0</v>
      </c>
      <c r="AX151" s="444"/>
      <c r="AY151" s="445"/>
      <c r="AZ151" s="445"/>
      <c r="BA151" s="445"/>
      <c r="BB151" s="446"/>
      <c r="BC151" s="563">
        <f t="shared" si="112"/>
        <v>0</v>
      </c>
      <c r="BD151" s="445">
        <f t="shared" si="113"/>
        <v>0</v>
      </c>
      <c r="BE151" s="445">
        <f t="shared" si="114"/>
        <v>0</v>
      </c>
      <c r="BF151" s="445">
        <f t="shared" si="115"/>
        <v>0</v>
      </c>
      <c r="BG151" s="446">
        <f t="shared" si="116"/>
        <v>0</v>
      </c>
      <c r="BH151" s="504">
        <f t="shared" si="117"/>
        <v>0</v>
      </c>
      <c r="BI151" s="62">
        <f t="shared" si="133"/>
        <v>0</v>
      </c>
      <c r="BJ151" s="623"/>
      <c r="BK151" s="623"/>
      <c r="BL151" s="333">
        <f t="shared" si="134"/>
        <v>0</v>
      </c>
      <c r="BM151" s="64">
        <v>146</v>
      </c>
    </row>
    <row r="152" spans="1:65" hidden="1" x14ac:dyDescent="0.35">
      <c r="A152" s="275"/>
      <c r="B152" s="97">
        <v>147</v>
      </c>
      <c r="C152" s="100">
        <f>VLOOKUP(B:B,'Start List Youth'!C:F,2,FALSE)</f>
        <v>0</v>
      </c>
      <c r="D152" s="127">
        <f>VLOOKUP(B:B,'Start List Youth'!C:F,4,FALSE)</f>
        <v>0</v>
      </c>
      <c r="E152" s="88"/>
      <c r="F152" s="89"/>
      <c r="G152" s="463"/>
      <c r="H152" s="463"/>
      <c r="I152" s="464"/>
      <c r="J152" s="465"/>
      <c r="K152" s="463"/>
      <c r="L152" s="463"/>
      <c r="M152" s="463"/>
      <c r="N152" s="464"/>
      <c r="O152" s="465"/>
      <c r="P152" s="463"/>
      <c r="Q152" s="463"/>
      <c r="R152" s="463"/>
      <c r="S152" s="464"/>
      <c r="T152" s="557">
        <f t="shared" si="118"/>
        <v>0</v>
      </c>
      <c r="U152" s="463">
        <f t="shared" si="119"/>
        <v>0</v>
      </c>
      <c r="V152" s="463">
        <f t="shared" si="120"/>
        <v>0</v>
      </c>
      <c r="W152" s="463">
        <f t="shared" si="121"/>
        <v>0</v>
      </c>
      <c r="X152" s="558">
        <f t="shared" si="122"/>
        <v>0</v>
      </c>
      <c r="Y152" s="465">
        <f t="shared" si="123"/>
        <v>0</v>
      </c>
      <c r="Z152" s="463">
        <f t="shared" si="124"/>
        <v>0</v>
      </c>
      <c r="AA152" s="463">
        <f t="shared" si="125"/>
        <v>0</v>
      </c>
      <c r="AB152" s="463">
        <f t="shared" si="126"/>
        <v>0</v>
      </c>
      <c r="AC152" s="464">
        <f t="shared" si="127"/>
        <v>0</v>
      </c>
      <c r="AD152" s="438">
        <f t="shared" si="97"/>
        <v>0</v>
      </c>
      <c r="AE152" s="439">
        <f t="shared" si="98"/>
        <v>0</v>
      </c>
      <c r="AF152" s="440">
        <f t="shared" si="99"/>
        <v>0</v>
      </c>
      <c r="AG152" s="438">
        <f t="shared" si="100"/>
        <v>0</v>
      </c>
      <c r="AH152" s="439">
        <f t="shared" si="101"/>
        <v>0</v>
      </c>
      <c r="AI152" s="441">
        <f t="shared" si="102"/>
        <v>0</v>
      </c>
      <c r="AJ152" s="440">
        <f t="shared" si="103"/>
        <v>0</v>
      </c>
      <c r="AK152" s="439">
        <f t="shared" si="104"/>
        <v>0</v>
      </c>
      <c r="AL152" s="441">
        <f t="shared" si="105"/>
        <v>0</v>
      </c>
      <c r="AM152" s="442">
        <f t="shared" si="106"/>
        <v>0</v>
      </c>
      <c r="AN152" s="443">
        <f t="shared" si="107"/>
        <v>0</v>
      </c>
      <c r="AO152" s="441">
        <f t="shared" si="108"/>
        <v>0</v>
      </c>
      <c r="AP152" s="443">
        <f t="shared" si="109"/>
        <v>0</v>
      </c>
      <c r="AQ152" s="443">
        <f t="shared" si="110"/>
        <v>0</v>
      </c>
      <c r="AR152" s="440">
        <f t="shared" si="111"/>
        <v>0</v>
      </c>
      <c r="AS152" s="444">
        <f t="shared" si="128"/>
        <v>0</v>
      </c>
      <c r="AT152" s="445">
        <f t="shared" si="129"/>
        <v>0</v>
      </c>
      <c r="AU152" s="445">
        <f t="shared" si="130"/>
        <v>0</v>
      </c>
      <c r="AV152" s="445">
        <f t="shared" si="131"/>
        <v>0</v>
      </c>
      <c r="AW152" s="502">
        <f t="shared" si="132"/>
        <v>0</v>
      </c>
      <c r="AX152" s="444"/>
      <c r="AY152" s="445"/>
      <c r="AZ152" s="445"/>
      <c r="BA152" s="445"/>
      <c r="BB152" s="446"/>
      <c r="BC152" s="563">
        <f t="shared" si="112"/>
        <v>0</v>
      </c>
      <c r="BD152" s="445">
        <f t="shared" si="113"/>
        <v>0</v>
      </c>
      <c r="BE152" s="445">
        <f t="shared" si="114"/>
        <v>0</v>
      </c>
      <c r="BF152" s="445">
        <f t="shared" si="115"/>
        <v>0</v>
      </c>
      <c r="BG152" s="446">
        <f t="shared" si="116"/>
        <v>0</v>
      </c>
      <c r="BH152" s="504">
        <f t="shared" si="117"/>
        <v>0</v>
      </c>
      <c r="BI152" s="62">
        <f t="shared" si="133"/>
        <v>0</v>
      </c>
      <c r="BJ152" s="623"/>
      <c r="BK152" s="623"/>
      <c r="BL152" s="333">
        <f t="shared" si="134"/>
        <v>0</v>
      </c>
      <c r="BM152" s="60">
        <v>147</v>
      </c>
    </row>
    <row r="153" spans="1:65" hidden="1" x14ac:dyDescent="0.35">
      <c r="A153" s="275"/>
      <c r="B153" s="97">
        <v>148</v>
      </c>
      <c r="C153" s="100">
        <f>VLOOKUP(B:B,'Start List Youth'!C:F,2,FALSE)</f>
        <v>0</v>
      </c>
      <c r="D153" s="127">
        <f>VLOOKUP(B:B,'Start List Youth'!C:F,4,FALSE)</f>
        <v>0</v>
      </c>
      <c r="E153" s="88"/>
      <c r="F153" s="89"/>
      <c r="G153" s="463"/>
      <c r="H153" s="463"/>
      <c r="I153" s="464"/>
      <c r="J153" s="465"/>
      <c r="K153" s="463"/>
      <c r="L153" s="463"/>
      <c r="M153" s="463"/>
      <c r="N153" s="464"/>
      <c r="O153" s="465"/>
      <c r="P153" s="463"/>
      <c r="Q153" s="463"/>
      <c r="R153" s="463"/>
      <c r="S153" s="464"/>
      <c r="T153" s="557">
        <f t="shared" si="118"/>
        <v>0</v>
      </c>
      <c r="U153" s="463">
        <f t="shared" si="119"/>
        <v>0</v>
      </c>
      <c r="V153" s="463">
        <f t="shared" si="120"/>
        <v>0</v>
      </c>
      <c r="W153" s="463">
        <f t="shared" si="121"/>
        <v>0</v>
      </c>
      <c r="X153" s="558">
        <f t="shared" si="122"/>
        <v>0</v>
      </c>
      <c r="Y153" s="465">
        <f t="shared" si="123"/>
        <v>0</v>
      </c>
      <c r="Z153" s="463">
        <f t="shared" si="124"/>
        <v>0</v>
      </c>
      <c r="AA153" s="463">
        <f t="shared" si="125"/>
        <v>0</v>
      </c>
      <c r="AB153" s="463">
        <f t="shared" si="126"/>
        <v>0</v>
      </c>
      <c r="AC153" s="464">
        <f t="shared" si="127"/>
        <v>0</v>
      </c>
      <c r="AD153" s="438">
        <f t="shared" si="97"/>
        <v>0</v>
      </c>
      <c r="AE153" s="439">
        <f t="shared" si="98"/>
        <v>0</v>
      </c>
      <c r="AF153" s="440">
        <f t="shared" si="99"/>
        <v>0</v>
      </c>
      <c r="AG153" s="438">
        <f t="shared" si="100"/>
        <v>0</v>
      </c>
      <c r="AH153" s="439">
        <f t="shared" si="101"/>
        <v>0</v>
      </c>
      <c r="AI153" s="441">
        <f t="shared" si="102"/>
        <v>0</v>
      </c>
      <c r="AJ153" s="440">
        <f t="shared" si="103"/>
        <v>0</v>
      </c>
      <c r="AK153" s="439">
        <f t="shared" si="104"/>
        <v>0</v>
      </c>
      <c r="AL153" s="441">
        <f t="shared" si="105"/>
        <v>0</v>
      </c>
      <c r="AM153" s="442">
        <f t="shared" si="106"/>
        <v>0</v>
      </c>
      <c r="AN153" s="443">
        <f t="shared" si="107"/>
        <v>0</v>
      </c>
      <c r="AO153" s="441">
        <f t="shared" si="108"/>
        <v>0</v>
      </c>
      <c r="AP153" s="443">
        <f t="shared" si="109"/>
        <v>0</v>
      </c>
      <c r="AQ153" s="443">
        <f t="shared" si="110"/>
        <v>0</v>
      </c>
      <c r="AR153" s="440">
        <f t="shared" si="111"/>
        <v>0</v>
      </c>
      <c r="AS153" s="444">
        <f t="shared" si="128"/>
        <v>0</v>
      </c>
      <c r="AT153" s="445">
        <f t="shared" si="129"/>
        <v>0</v>
      </c>
      <c r="AU153" s="445">
        <f t="shared" si="130"/>
        <v>0</v>
      </c>
      <c r="AV153" s="445">
        <f t="shared" si="131"/>
        <v>0</v>
      </c>
      <c r="AW153" s="502">
        <f t="shared" si="132"/>
        <v>0</v>
      </c>
      <c r="AX153" s="444"/>
      <c r="AY153" s="445"/>
      <c r="AZ153" s="445"/>
      <c r="BA153" s="445"/>
      <c r="BB153" s="446"/>
      <c r="BC153" s="563">
        <f t="shared" si="112"/>
        <v>0</v>
      </c>
      <c r="BD153" s="445">
        <f t="shared" si="113"/>
        <v>0</v>
      </c>
      <c r="BE153" s="445">
        <f t="shared" si="114"/>
        <v>0</v>
      </c>
      <c r="BF153" s="445">
        <f t="shared" si="115"/>
        <v>0</v>
      </c>
      <c r="BG153" s="446">
        <f t="shared" si="116"/>
        <v>0</v>
      </c>
      <c r="BH153" s="504">
        <f t="shared" si="117"/>
        <v>0</v>
      </c>
      <c r="BI153" s="62">
        <f t="shared" si="133"/>
        <v>0</v>
      </c>
      <c r="BJ153" s="623"/>
      <c r="BK153" s="623"/>
      <c r="BL153" s="333">
        <f t="shared" si="134"/>
        <v>0</v>
      </c>
      <c r="BM153" s="64">
        <v>148</v>
      </c>
    </row>
    <row r="154" spans="1:65" hidden="1" x14ac:dyDescent="0.35">
      <c r="A154" s="301"/>
      <c r="B154" s="298">
        <v>149</v>
      </c>
      <c r="C154" s="100">
        <f>VLOOKUP(B:B,'Start List Youth'!C:F,2,FALSE)</f>
        <v>0</v>
      </c>
      <c r="D154" s="127">
        <f>VLOOKUP(B:B,'Start List Youth'!C:F,4,FALSE)</f>
        <v>0</v>
      </c>
      <c r="E154" s="111"/>
      <c r="F154" s="466"/>
      <c r="G154" s="467"/>
      <c r="H154" s="467"/>
      <c r="I154" s="468"/>
      <c r="J154" s="469"/>
      <c r="K154" s="467"/>
      <c r="L154" s="467"/>
      <c r="M154" s="467"/>
      <c r="N154" s="468"/>
      <c r="O154" s="469"/>
      <c r="P154" s="467"/>
      <c r="Q154" s="467"/>
      <c r="R154" s="467"/>
      <c r="S154" s="468"/>
      <c r="T154" s="559">
        <f t="shared" si="118"/>
        <v>0</v>
      </c>
      <c r="U154" s="467">
        <f t="shared" si="119"/>
        <v>0</v>
      </c>
      <c r="V154" s="467">
        <f t="shared" si="120"/>
        <v>0</v>
      </c>
      <c r="W154" s="467">
        <f t="shared" si="121"/>
        <v>0</v>
      </c>
      <c r="X154" s="560">
        <f t="shared" si="122"/>
        <v>0</v>
      </c>
      <c r="Y154" s="469">
        <f t="shared" si="123"/>
        <v>0</v>
      </c>
      <c r="Z154" s="467">
        <f t="shared" si="124"/>
        <v>0</v>
      </c>
      <c r="AA154" s="467">
        <f t="shared" si="125"/>
        <v>0</v>
      </c>
      <c r="AB154" s="467">
        <f t="shared" si="126"/>
        <v>0</v>
      </c>
      <c r="AC154" s="468">
        <f t="shared" si="127"/>
        <v>0</v>
      </c>
      <c r="AD154" s="447">
        <f t="shared" si="97"/>
        <v>0</v>
      </c>
      <c r="AE154" s="448">
        <f t="shared" si="98"/>
        <v>0</v>
      </c>
      <c r="AF154" s="449">
        <f t="shared" si="99"/>
        <v>0</v>
      </c>
      <c r="AG154" s="447">
        <f t="shared" si="100"/>
        <v>0</v>
      </c>
      <c r="AH154" s="448">
        <f t="shared" si="101"/>
        <v>0</v>
      </c>
      <c r="AI154" s="450">
        <f t="shared" si="102"/>
        <v>0</v>
      </c>
      <c r="AJ154" s="449">
        <f t="shared" si="103"/>
        <v>0</v>
      </c>
      <c r="AK154" s="448">
        <f t="shared" si="104"/>
        <v>0</v>
      </c>
      <c r="AL154" s="450">
        <f t="shared" si="105"/>
        <v>0</v>
      </c>
      <c r="AM154" s="451">
        <f t="shared" si="106"/>
        <v>0</v>
      </c>
      <c r="AN154" s="452">
        <f t="shared" si="107"/>
        <v>0</v>
      </c>
      <c r="AO154" s="450">
        <f t="shared" si="108"/>
        <v>0</v>
      </c>
      <c r="AP154" s="452">
        <f t="shared" si="109"/>
        <v>0</v>
      </c>
      <c r="AQ154" s="452">
        <f t="shared" si="110"/>
        <v>0</v>
      </c>
      <c r="AR154" s="449">
        <f t="shared" si="111"/>
        <v>0</v>
      </c>
      <c r="AS154" s="453">
        <f t="shared" si="128"/>
        <v>0</v>
      </c>
      <c r="AT154" s="454">
        <f t="shared" si="129"/>
        <v>0</v>
      </c>
      <c r="AU154" s="454">
        <f t="shared" si="130"/>
        <v>0</v>
      </c>
      <c r="AV154" s="454">
        <f t="shared" si="131"/>
        <v>0</v>
      </c>
      <c r="AW154" s="561">
        <f t="shared" si="132"/>
        <v>0</v>
      </c>
      <c r="AX154" s="444"/>
      <c r="AY154" s="445"/>
      <c r="AZ154" s="445"/>
      <c r="BA154" s="445"/>
      <c r="BB154" s="446"/>
      <c r="BC154" s="563">
        <f t="shared" si="112"/>
        <v>0</v>
      </c>
      <c r="BD154" s="445">
        <f t="shared" si="113"/>
        <v>0</v>
      </c>
      <c r="BE154" s="445">
        <f t="shared" si="114"/>
        <v>0</v>
      </c>
      <c r="BF154" s="445">
        <f t="shared" si="115"/>
        <v>0</v>
      </c>
      <c r="BG154" s="446">
        <f t="shared" si="116"/>
        <v>0</v>
      </c>
      <c r="BH154" s="504">
        <f t="shared" si="117"/>
        <v>0</v>
      </c>
      <c r="BI154" s="62">
        <f t="shared" si="133"/>
        <v>0</v>
      </c>
      <c r="BJ154" s="624"/>
      <c r="BK154" s="624"/>
      <c r="BL154" s="333">
        <f t="shared" si="134"/>
        <v>0</v>
      </c>
      <c r="BM154" s="65">
        <v>149</v>
      </c>
    </row>
  </sheetData>
  <sheetProtection algorithmName="SHA-512" hashValue="FLHV7yRPG93x2H4mYcVxtDuFsFFX6slD+KSb2vu70MSzgGa7Pv/r8fr9USSBtnQvRKQ8Jx/UETMyDt0xA47K3g==" saltValue="5EiN5bPBaQd9xYucB9oK0A==" spinCount="100000" sheet="1" objects="1" scenarios="1"/>
  <mergeCells count="24">
    <mergeCell ref="B1:K1"/>
    <mergeCell ref="A3:A4"/>
    <mergeCell ref="B3:B4"/>
    <mergeCell ref="C3:C4"/>
    <mergeCell ref="D3:D4"/>
    <mergeCell ref="E5:I5"/>
    <mergeCell ref="J3:N3"/>
    <mergeCell ref="O3:S3"/>
    <mergeCell ref="T3:X3"/>
    <mergeCell ref="E3:I3"/>
    <mergeCell ref="AX3:BB4"/>
    <mergeCell ref="BC3:BG4"/>
    <mergeCell ref="BI3:BI4"/>
    <mergeCell ref="Y3:AC3"/>
    <mergeCell ref="BM3:BM4"/>
    <mergeCell ref="BH3:BH4"/>
    <mergeCell ref="AS3:AW4"/>
    <mergeCell ref="BL3:BL4"/>
    <mergeCell ref="AD3:AF3"/>
    <mergeCell ref="AG3:AI3"/>
    <mergeCell ref="AJ3:AL3"/>
    <mergeCell ref="AM3:AO3"/>
    <mergeCell ref="AP3:AR3"/>
    <mergeCell ref="BJ3:BK4"/>
  </mergeCells>
  <conditionalFormatting sqref="C6:D154">
    <cfRule type="expression" dxfId="3" priority="1">
      <formula>$H6="x"</formula>
    </cfRule>
  </conditionalFormatting>
  <pageMargins left="0.25" right="0.25" top="0.75" bottom="0.75" header="0.3" footer="0.3"/>
  <pageSetup paperSize="9" scale="3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2E80E-BF9F-49E3-8B13-DE172B0C128C}">
  <sheetPr>
    <tabColor rgb="FF00FFFF"/>
  </sheetPr>
  <dimension ref="A1:J154"/>
  <sheetViews>
    <sheetView zoomScale="73" workbookViewId="0">
      <pane ySplit="5" topLeftCell="A14" activePane="bottomLeft" state="frozen"/>
      <selection activeCell="BP13" sqref="BP13"/>
      <selection pane="bottomLeft" activeCell="G14" sqref="G14"/>
    </sheetView>
  </sheetViews>
  <sheetFormatPr baseColWidth="10" defaultColWidth="11.54296875" defaultRowHeight="14" x14ac:dyDescent="0.3"/>
  <cols>
    <col min="1" max="1" width="6.7265625" style="26" customWidth="1"/>
    <col min="2" max="2" width="6.7265625" style="2" customWidth="1"/>
    <col min="3" max="3" width="22.81640625" style="2" customWidth="1"/>
    <col min="4" max="4" width="11.81640625" style="2" customWidth="1"/>
    <col min="5" max="8" width="17.7265625" style="2" customWidth="1"/>
    <col min="9" max="16384" width="11.54296875" style="2"/>
  </cols>
  <sheetData>
    <row r="1" spans="1:10" ht="20" x14ac:dyDescent="0.3">
      <c r="A1" s="135"/>
    </row>
    <row r="2" spans="1:10" ht="20" x14ac:dyDescent="0.4">
      <c r="A2" s="117"/>
      <c r="B2" s="940" t="s">
        <v>182</v>
      </c>
      <c r="C2" s="940"/>
      <c r="D2" s="940"/>
      <c r="E2" s="940"/>
      <c r="F2" s="940"/>
    </row>
    <row r="3" spans="1:10" ht="14.5" thickBot="1" x14ac:dyDescent="0.35"/>
    <row r="4" spans="1:10" ht="16.5" customHeight="1" x14ac:dyDescent="0.3">
      <c r="A4" s="809" t="s">
        <v>0</v>
      </c>
      <c r="B4" s="816" t="s">
        <v>10</v>
      </c>
      <c r="C4" s="807" t="s">
        <v>1</v>
      </c>
      <c r="D4" s="765" t="s">
        <v>2</v>
      </c>
      <c r="E4" s="945" t="s">
        <v>133</v>
      </c>
      <c r="F4" s="947" t="s">
        <v>134</v>
      </c>
      <c r="G4" s="941" t="s">
        <v>135</v>
      </c>
      <c r="H4" s="943" t="s">
        <v>136</v>
      </c>
    </row>
    <row r="5" spans="1:10" ht="17.25" customHeight="1" thickBot="1" x14ac:dyDescent="0.35">
      <c r="A5" s="810"/>
      <c r="B5" s="817"/>
      <c r="C5" s="808"/>
      <c r="D5" s="766"/>
      <c r="E5" s="946"/>
      <c r="F5" s="948"/>
      <c r="G5" s="942"/>
      <c r="H5" s="944"/>
      <c r="I5" s="342">
        <v>10</v>
      </c>
      <c r="J5" s="337" t="s">
        <v>195</v>
      </c>
    </row>
    <row r="6" spans="1:10" x14ac:dyDescent="0.3">
      <c r="A6" s="257"/>
      <c r="B6" s="271">
        <v>1</v>
      </c>
      <c r="C6" s="156" t="str">
        <f>VLOOKUP(B:B,'Start List Youth'!C:F,2,FALSE)</f>
        <v>ENGLISH Abigail</v>
      </c>
      <c r="D6" s="98" t="str">
        <f>VLOOKUP(B:B,'Start List Youth'!C:F,4,FALSE)</f>
        <v>SVB</v>
      </c>
      <c r="E6" s="303">
        <v>60.178800000000003</v>
      </c>
      <c r="F6" s="635">
        <v>60.443199999999997</v>
      </c>
      <c r="G6" s="47">
        <f t="shared" ref="G6:G69" si="0">MAX(E6,F6)</f>
        <v>60.443199999999997</v>
      </c>
      <c r="H6" s="304">
        <f>G6/$I$5</f>
        <v>6.0443199999999999</v>
      </c>
    </row>
    <row r="7" spans="1:10" x14ac:dyDescent="0.3">
      <c r="A7" s="269"/>
      <c r="B7" s="271">
        <v>2</v>
      </c>
      <c r="C7" s="100" t="str">
        <f>VLOOKUP(B:B,'Start List Youth'!C:F,2,FALSE)</f>
        <v>GROB Catalina</v>
      </c>
      <c r="D7" s="127" t="str">
        <f>VLOOKUP(B:B,'Start List Youth'!C:F,4,FALSE)</f>
        <v>FLOS</v>
      </c>
      <c r="E7" s="302">
        <v>59.033299999999997</v>
      </c>
      <c r="F7" s="634">
        <v>59.840899999999998</v>
      </c>
      <c r="G7" s="47">
        <f t="shared" si="0"/>
        <v>59.840899999999998</v>
      </c>
      <c r="H7" s="304">
        <f>G7/$I$5</f>
        <v>5.9840900000000001</v>
      </c>
    </row>
    <row r="8" spans="1:10" x14ac:dyDescent="0.3">
      <c r="A8" s="269"/>
      <c r="B8" s="271">
        <v>3</v>
      </c>
      <c r="C8" s="100" t="str">
        <f>VLOOKUP(B:B,'Start List Youth'!C:F,2,FALSE)</f>
        <v>KEELY Maja</v>
      </c>
      <c r="D8" s="127" t="str">
        <f>VLOOKUP(B:B,'Start List Youth'!C:F,4,FALSE)</f>
        <v>LNZ</v>
      </c>
      <c r="E8" s="302">
        <v>64.554500000000004</v>
      </c>
      <c r="F8" s="634">
        <v>64.6477</v>
      </c>
      <c r="G8" s="47">
        <f t="shared" si="0"/>
        <v>64.6477</v>
      </c>
      <c r="H8" s="304">
        <f t="shared" ref="H8:H71" si="1">G8/$I$5</f>
        <v>6.4647699999999997</v>
      </c>
    </row>
    <row r="9" spans="1:10" x14ac:dyDescent="0.3">
      <c r="A9" s="269"/>
      <c r="B9" s="271">
        <v>4</v>
      </c>
      <c r="C9" s="100" t="str">
        <f>VLOOKUP(B:B,'Start List Youth'!C:F,2,FALSE)</f>
        <v>NYDEGGER Mia</v>
      </c>
      <c r="D9" s="127" t="str">
        <f>VLOOKUP(B:B,'Start List Youth'!C:F,4,FALSE)</f>
        <v>ASB</v>
      </c>
      <c r="E9" s="302">
        <v>67.657499999999999</v>
      </c>
      <c r="F9" s="634">
        <v>70.7273</v>
      </c>
      <c r="G9" s="47">
        <f t="shared" si="0"/>
        <v>70.7273</v>
      </c>
      <c r="H9" s="304">
        <f t="shared" si="1"/>
        <v>7.07273</v>
      </c>
    </row>
    <row r="10" spans="1:10" x14ac:dyDescent="0.3">
      <c r="A10" s="269"/>
      <c r="B10" s="271">
        <v>5</v>
      </c>
      <c r="C10" s="100" t="str">
        <f>VLOOKUP(B:B,'Start List Youth'!C:F,2,FALSE)</f>
        <v>AVXHI Lahela</v>
      </c>
      <c r="D10" s="127" t="str">
        <f>VLOOKUP(B:B,'Start List Youth'!C:F,4,FALSE)</f>
        <v>SVB</v>
      </c>
      <c r="E10" s="302">
        <v>51.412199999999999</v>
      </c>
      <c r="F10" s="634">
        <v>59.284100000000002</v>
      </c>
      <c r="G10" s="47">
        <f t="shared" si="0"/>
        <v>59.284100000000002</v>
      </c>
      <c r="H10" s="304">
        <f t="shared" si="1"/>
        <v>5.9284100000000004</v>
      </c>
    </row>
    <row r="11" spans="1:10" x14ac:dyDescent="0.3">
      <c r="A11" s="269"/>
      <c r="B11" s="271">
        <v>6</v>
      </c>
      <c r="C11" s="100" t="str">
        <f>VLOOKUP(B:B,'Start List Youth'!C:F,2,FALSE)</f>
        <v>CASTELLINO Emma</v>
      </c>
      <c r="D11" s="127" t="str">
        <f>VLOOKUP(B:B,'Start List Youth'!C:F,4,FALSE)</f>
        <v>LUG</v>
      </c>
      <c r="E11" s="302">
        <v>58.221200000000003</v>
      </c>
      <c r="F11" s="634">
        <v>62.386400000000002</v>
      </c>
      <c r="G11" s="47">
        <f t="shared" si="0"/>
        <v>62.386400000000002</v>
      </c>
      <c r="H11" s="304">
        <f t="shared" si="1"/>
        <v>6.2386400000000002</v>
      </c>
    </row>
    <row r="12" spans="1:10" x14ac:dyDescent="0.3">
      <c r="A12" s="269"/>
      <c r="B12" s="271">
        <v>7</v>
      </c>
      <c r="C12" s="100" t="str">
        <f>VLOOKUP(B:B,'Start List Youth'!C:F,2,FALSE)</f>
        <v>DOBER Maria</v>
      </c>
      <c r="D12" s="127" t="str">
        <f>VLOOKUP(B:B,'Start List Youth'!C:F,4,FALSE)</f>
        <v>ASB</v>
      </c>
      <c r="E12" s="302">
        <v>47.348500000000001</v>
      </c>
      <c r="F12" s="634">
        <v>62.625</v>
      </c>
      <c r="G12" s="47">
        <f t="shared" si="0"/>
        <v>62.625</v>
      </c>
      <c r="H12" s="304">
        <f t="shared" si="1"/>
        <v>6.2625000000000002</v>
      </c>
    </row>
    <row r="13" spans="1:10" x14ac:dyDescent="0.3">
      <c r="A13" s="269"/>
      <c r="B13" s="271">
        <v>8</v>
      </c>
      <c r="C13" s="100" t="str">
        <f>VLOOKUP(B:B,'Start List Youth'!C:F,2,FALSE)</f>
        <v>MESKINI Iman</v>
      </c>
      <c r="D13" s="127" t="str">
        <f>VLOOKUP(B:B,'Start List Youth'!C:F,4,FALSE)</f>
        <v>LNZ</v>
      </c>
      <c r="E13" s="302">
        <v>60.648499999999999</v>
      </c>
      <c r="F13" s="634">
        <v>62.761400000000002</v>
      </c>
      <c r="G13" s="47">
        <f t="shared" si="0"/>
        <v>62.761400000000002</v>
      </c>
      <c r="H13" s="304">
        <f t="shared" si="1"/>
        <v>6.2761399999999998</v>
      </c>
    </row>
    <row r="14" spans="1:10" x14ac:dyDescent="0.3">
      <c r="A14" s="269"/>
      <c r="B14" s="271">
        <v>9</v>
      </c>
      <c r="C14" s="100" t="str">
        <f>VLOOKUP(B:B,'Start List Youth'!C:F,2,FALSE)</f>
        <v>WAEBER Alicia</v>
      </c>
      <c r="D14" s="127" t="str">
        <f>VLOOKUP(B:B,'Start List Youth'!C:F,4,FALSE)</f>
        <v>ASB</v>
      </c>
      <c r="E14" s="302">
        <v>43.7333</v>
      </c>
      <c r="F14" s="634">
        <v>56.988599999999998</v>
      </c>
      <c r="G14" s="47">
        <f t="shared" si="0"/>
        <v>56.988599999999998</v>
      </c>
      <c r="H14" s="304">
        <f t="shared" si="1"/>
        <v>5.6988599999999998</v>
      </c>
    </row>
    <row r="15" spans="1:10" x14ac:dyDescent="0.3">
      <c r="A15" s="269"/>
      <c r="B15" s="271">
        <v>10</v>
      </c>
      <c r="C15" s="100" t="str">
        <f>VLOOKUP(B:B,'Start List Youth'!C:F,2,FALSE)</f>
        <v>BLATTER Phoebe Matilda</v>
      </c>
      <c r="D15" s="127" t="str">
        <f>VLOOKUP(B:B,'Start List Youth'!C:F,4,FALSE)</f>
        <v>SVB</v>
      </c>
      <c r="E15" s="302">
        <v>51.633299999999998</v>
      </c>
      <c r="F15" s="634">
        <v>53.931800000000003</v>
      </c>
      <c r="G15" s="47">
        <f t="shared" si="0"/>
        <v>53.931800000000003</v>
      </c>
      <c r="H15" s="304">
        <f t="shared" si="1"/>
        <v>5.3931800000000001</v>
      </c>
    </row>
    <row r="16" spans="1:10" x14ac:dyDescent="0.3">
      <c r="A16" s="269"/>
      <c r="B16" s="271">
        <v>11</v>
      </c>
      <c r="C16" s="100" t="str">
        <f>VLOOKUP(B:B,'Start List Youth'!C:F,2,FALSE)</f>
        <v>GERMANIER Marion</v>
      </c>
      <c r="D16" s="127" t="str">
        <f>VLOOKUP(B:B,'Start List Youth'!C:F,4,FALSE)</f>
        <v>CNM</v>
      </c>
      <c r="E16" s="302">
        <v>39.997</v>
      </c>
      <c r="F16" s="634">
        <v>54.545499999999997</v>
      </c>
      <c r="G16" s="47">
        <f t="shared" si="0"/>
        <v>54.545499999999997</v>
      </c>
      <c r="H16" s="304">
        <f t="shared" si="1"/>
        <v>5.4545499999999993</v>
      </c>
    </row>
    <row r="17" spans="1:8" x14ac:dyDescent="0.3">
      <c r="A17" s="269"/>
      <c r="B17" s="271">
        <v>12</v>
      </c>
      <c r="C17" s="100" t="str">
        <f>VLOOKUP(B:B,'Start List Youth'!C:F,2,FALSE)</f>
        <v>LECLERC Anastasia</v>
      </c>
      <c r="D17" s="127" t="str">
        <f>VLOOKUP(B:B,'Start List Youth'!C:F,4,FALSE)</f>
        <v>GN1885</v>
      </c>
      <c r="E17" s="634">
        <v>54.724299999999999</v>
      </c>
      <c r="F17" s="302">
        <v>53.715899999999998</v>
      </c>
      <c r="G17" s="47">
        <f t="shared" si="0"/>
        <v>54.724299999999999</v>
      </c>
      <c r="H17" s="304">
        <f t="shared" si="1"/>
        <v>5.4724300000000001</v>
      </c>
    </row>
    <row r="18" spans="1:8" x14ac:dyDescent="0.3">
      <c r="A18" s="269"/>
      <c r="B18" s="271">
        <v>13</v>
      </c>
      <c r="C18" s="100" t="str">
        <f>VLOOKUP(B:B,'Start List Youth'!C:F,2,FALSE)</f>
        <v>VONLANTHEN Julie</v>
      </c>
      <c r="D18" s="127" t="str">
        <f>VLOOKUP(B:B,'Start List Youth'!C:F,4,FALSE)</f>
        <v>ASB</v>
      </c>
      <c r="E18" s="634">
        <v>52.927300000000002</v>
      </c>
      <c r="F18" s="302" t="s">
        <v>297</v>
      </c>
      <c r="G18" s="47">
        <f t="shared" si="0"/>
        <v>52.927300000000002</v>
      </c>
      <c r="H18" s="304">
        <f t="shared" si="1"/>
        <v>5.2927300000000006</v>
      </c>
    </row>
    <row r="19" spans="1:8" x14ac:dyDescent="0.3">
      <c r="A19" s="269"/>
      <c r="B19" s="271">
        <v>14</v>
      </c>
      <c r="C19" s="100" t="str">
        <f>VLOOKUP(B:B,'Start List Youth'!C:F,2,FALSE)</f>
        <v>ROBERT-NICOUD Alice</v>
      </c>
      <c r="D19" s="127" t="str">
        <f>VLOOKUP(B:B,'Start List Youth'!C:F,4,FALSE)</f>
        <v>MN</v>
      </c>
      <c r="E19" s="634">
        <v>62.003100000000003</v>
      </c>
      <c r="F19" s="302">
        <v>49.340899999999998</v>
      </c>
      <c r="G19" s="47">
        <f t="shared" si="0"/>
        <v>62.003100000000003</v>
      </c>
      <c r="H19" s="304">
        <f t="shared" si="1"/>
        <v>6.20031</v>
      </c>
    </row>
    <row r="20" spans="1:8" x14ac:dyDescent="0.3">
      <c r="A20" s="269"/>
      <c r="B20" s="271">
        <v>15</v>
      </c>
      <c r="C20" s="100" t="str">
        <f>VLOOKUP(B:B,'Start List Youth'!C:F,2,FALSE)</f>
        <v>MENDOLA Sofia</v>
      </c>
      <c r="D20" s="127" t="str">
        <f>VLOOKUP(B:B,'Start List Youth'!C:F,4,FALSE)</f>
        <v>LNZ</v>
      </c>
      <c r="E20" s="634">
        <v>61.857500000000002</v>
      </c>
      <c r="F20" s="302">
        <v>59.443199999999997</v>
      </c>
      <c r="G20" s="47">
        <f t="shared" si="0"/>
        <v>61.857500000000002</v>
      </c>
      <c r="H20" s="304">
        <f t="shared" si="1"/>
        <v>6.1857500000000005</v>
      </c>
    </row>
    <row r="21" spans="1:8" x14ac:dyDescent="0.3">
      <c r="A21" s="269"/>
      <c r="B21" s="271">
        <v>16</v>
      </c>
      <c r="C21" s="100" t="str">
        <f>VLOOKUP(B:B,'Start List Youth'!C:F,2,FALSE)</f>
        <v>AURINO Mia</v>
      </c>
      <c r="D21" s="127" t="str">
        <f>VLOOKUP(B:B,'Start List Youth'!C:F,4,FALSE)</f>
        <v>LUG</v>
      </c>
      <c r="E21" s="302">
        <v>51.169699999999999</v>
      </c>
      <c r="F21" s="634">
        <v>52.2727</v>
      </c>
      <c r="G21" s="47">
        <f t="shared" si="0"/>
        <v>52.2727</v>
      </c>
      <c r="H21" s="304">
        <f t="shared" si="1"/>
        <v>5.2272699999999999</v>
      </c>
    </row>
    <row r="22" spans="1:8" x14ac:dyDescent="0.3">
      <c r="A22" s="269"/>
      <c r="B22" s="271">
        <v>17</v>
      </c>
      <c r="C22" s="100" t="str">
        <f>VLOOKUP(B:B,'Start List Youth'!C:F,2,FALSE)</f>
        <v>ORIOL CRUELLAS Blanca</v>
      </c>
      <c r="D22" s="127" t="str">
        <f>VLOOKUP(B:B,'Start List Youth'!C:F,4,FALSE)</f>
        <v>RFN</v>
      </c>
      <c r="E22" s="302">
        <v>56.9</v>
      </c>
      <c r="F22" s="634">
        <v>60.681800000000003</v>
      </c>
      <c r="G22" s="47">
        <f t="shared" si="0"/>
        <v>60.681800000000003</v>
      </c>
      <c r="H22" s="304">
        <f t="shared" si="1"/>
        <v>6.0681799999999999</v>
      </c>
    </row>
    <row r="23" spans="1:8" x14ac:dyDescent="0.3">
      <c r="A23" s="269"/>
      <c r="B23" s="271">
        <v>18</v>
      </c>
      <c r="C23" s="100" t="str">
        <f>VLOOKUP(B:B,'Start List Youth'!C:F,2,FALSE)</f>
        <v>GRUNDTVIG Cecilia</v>
      </c>
      <c r="D23" s="127" t="str">
        <f>VLOOKUP(B:B,'Start List Youth'!C:F,4,FALSE)</f>
        <v>LNZ</v>
      </c>
      <c r="E23" s="634">
        <v>37.948500000000003</v>
      </c>
      <c r="F23" s="302" t="s">
        <v>302</v>
      </c>
      <c r="G23" s="47">
        <f t="shared" si="0"/>
        <v>37.948500000000003</v>
      </c>
      <c r="H23" s="304">
        <f t="shared" si="1"/>
        <v>3.7948500000000003</v>
      </c>
    </row>
    <row r="24" spans="1:8" x14ac:dyDescent="0.3">
      <c r="A24" s="269"/>
      <c r="B24" s="271">
        <v>19</v>
      </c>
      <c r="C24" s="100" t="str">
        <f>VLOOKUP(B:B,'Start List Youth'!C:F,2,FALSE)</f>
        <v>AFFOLTER Elena</v>
      </c>
      <c r="D24" s="127" t="str">
        <f>VLOOKUP(B:B,'Start List Youth'!C:F,4,FALSE)</f>
        <v>LNZ</v>
      </c>
      <c r="E24" s="302">
        <v>49.278799999999997</v>
      </c>
      <c r="F24" s="634">
        <v>56.965899999999998</v>
      </c>
      <c r="G24" s="47">
        <f t="shared" si="0"/>
        <v>56.965899999999998</v>
      </c>
      <c r="H24" s="304">
        <f t="shared" si="1"/>
        <v>5.6965899999999996</v>
      </c>
    </row>
    <row r="25" spans="1:8" x14ac:dyDescent="0.3">
      <c r="A25" s="269"/>
      <c r="B25" s="271">
        <v>20</v>
      </c>
      <c r="C25" s="100" t="str">
        <f>VLOOKUP(B:B,'Start List Youth'!C:F,2,FALSE)</f>
        <v>SCHWÖBEL Paula</v>
      </c>
      <c r="D25" s="127" t="str">
        <f>VLOOKUP(B:B,'Start List Youth'!C:F,4,FALSE)</f>
        <v>LNZ</v>
      </c>
      <c r="E25" s="302">
        <v>65.160600000000002</v>
      </c>
      <c r="F25" s="634">
        <v>67.886399999999995</v>
      </c>
      <c r="G25" s="47">
        <f t="shared" si="0"/>
        <v>67.886399999999995</v>
      </c>
      <c r="H25" s="304">
        <f t="shared" si="1"/>
        <v>6.7886399999999991</v>
      </c>
    </row>
    <row r="26" spans="1:8" x14ac:dyDescent="0.3">
      <c r="A26" s="269"/>
      <c r="B26" s="271">
        <v>21</v>
      </c>
      <c r="C26" s="100" t="str">
        <f>VLOOKUP(B:B,'Start List Youth'!C:F,2,FALSE)</f>
        <v>GRIECO Alessia</v>
      </c>
      <c r="D26" s="127" t="str">
        <f>VLOOKUP(B:B,'Start List Youth'!C:F,4,FALSE)</f>
        <v>FLOS</v>
      </c>
      <c r="E26" s="302">
        <v>39.060499999999998</v>
      </c>
      <c r="F26" s="634">
        <v>56.818199999999997</v>
      </c>
      <c r="G26" s="47">
        <f t="shared" si="0"/>
        <v>56.818199999999997</v>
      </c>
      <c r="H26" s="304">
        <f t="shared" si="1"/>
        <v>5.6818200000000001</v>
      </c>
    </row>
    <row r="27" spans="1:8" x14ac:dyDescent="0.3">
      <c r="A27" s="269"/>
      <c r="B27" s="271">
        <v>22</v>
      </c>
      <c r="C27" s="100" t="str">
        <f>VLOOKUP(B:B,'Start List Youth'!C:F,2,FALSE)</f>
        <v>MAURER-CECCHINI Valentine</v>
      </c>
      <c r="D27" s="127" t="str">
        <f>VLOOKUP(B:B,'Start List Youth'!C:F,4,FALSE)</f>
        <v>VA</v>
      </c>
      <c r="E27" s="634">
        <v>48.327300000000001</v>
      </c>
      <c r="F27" s="302">
        <v>45.318199999999997</v>
      </c>
      <c r="G27" s="47">
        <f t="shared" si="0"/>
        <v>48.327300000000001</v>
      </c>
      <c r="H27" s="304">
        <f t="shared" si="1"/>
        <v>4.8327299999999997</v>
      </c>
    </row>
    <row r="28" spans="1:8" x14ac:dyDescent="0.3">
      <c r="A28" s="269"/>
      <c r="B28" s="271">
        <v>23</v>
      </c>
      <c r="C28" s="100" t="str">
        <f>VLOOKUP(B:B,'Start List Youth'!C:F,2,FALSE)</f>
        <v>CARBONNEAU Camille</v>
      </c>
      <c r="D28" s="127" t="str">
        <f>VLOOKUP(B:B,'Start List Youth'!C:F,4,FALSE)</f>
        <v>SVB</v>
      </c>
      <c r="E28" s="302">
        <v>55.269599999999997</v>
      </c>
      <c r="F28" s="634">
        <v>60.761400000000002</v>
      </c>
      <c r="G28" s="47">
        <f t="shared" si="0"/>
        <v>60.761400000000002</v>
      </c>
      <c r="H28" s="304">
        <f t="shared" si="1"/>
        <v>6.0761400000000005</v>
      </c>
    </row>
    <row r="29" spans="1:8" x14ac:dyDescent="0.3">
      <c r="A29" s="269"/>
      <c r="B29" s="271">
        <v>24</v>
      </c>
      <c r="C29" s="100" t="str">
        <f>VLOOKUP(B:B,'Start List Youth'!C:F,2,FALSE)</f>
        <v>SCHEUZGER Zoé</v>
      </c>
      <c r="D29" s="127" t="str">
        <f>VLOOKUP(B:B,'Start List Youth'!C:F,4,FALSE)</f>
        <v>ASB</v>
      </c>
      <c r="E29" s="302">
        <v>56.672699999999999</v>
      </c>
      <c r="F29" s="634">
        <v>57.9773</v>
      </c>
      <c r="G29" s="47">
        <f t="shared" si="0"/>
        <v>57.9773</v>
      </c>
      <c r="H29" s="304">
        <f t="shared" si="1"/>
        <v>5.7977299999999996</v>
      </c>
    </row>
    <row r="30" spans="1:8" x14ac:dyDescent="0.3">
      <c r="A30" s="269"/>
      <c r="B30" s="271">
        <v>25</v>
      </c>
      <c r="C30" s="100" t="str">
        <f>VLOOKUP(B:B,'Start List Youth'!C:F,2,FALSE)</f>
        <v>ALESSI Giulia</v>
      </c>
      <c r="D30" s="127" t="str">
        <f>VLOOKUP(B:B,'Start List Youth'!C:F,4,FALSE)</f>
        <v>MORG</v>
      </c>
      <c r="E30" s="302">
        <v>53.224200000000003</v>
      </c>
      <c r="F30" s="634">
        <v>58.6477</v>
      </c>
      <c r="G30" s="47">
        <f t="shared" si="0"/>
        <v>58.6477</v>
      </c>
      <c r="H30" s="304">
        <f t="shared" si="1"/>
        <v>5.86477</v>
      </c>
    </row>
    <row r="31" spans="1:8" x14ac:dyDescent="0.3">
      <c r="A31" s="269"/>
      <c r="B31" s="271">
        <v>26</v>
      </c>
      <c r="C31" s="100" t="str">
        <f>VLOOKUP(B:B,'Start List Youth'!C:F,2,FALSE)</f>
        <v>SCHMID Leona</v>
      </c>
      <c r="D31" s="127" t="str">
        <f>VLOOKUP(B:B,'Start List Youth'!C:F,4,FALSE)</f>
        <v>ASB</v>
      </c>
      <c r="E31" s="302">
        <v>61.072699999999998</v>
      </c>
      <c r="F31" s="634">
        <v>61.534100000000002</v>
      </c>
      <c r="G31" s="47">
        <f t="shared" si="0"/>
        <v>61.534100000000002</v>
      </c>
      <c r="H31" s="304">
        <f t="shared" si="1"/>
        <v>6.15341</v>
      </c>
    </row>
    <row r="32" spans="1:8" x14ac:dyDescent="0.3">
      <c r="A32" s="269"/>
      <c r="B32" s="271">
        <v>27</v>
      </c>
      <c r="C32" s="100" t="str">
        <f>VLOOKUP(B:B,'Start List Youth'!C:F,2,FALSE)</f>
        <v>SALOMEZ Maïa</v>
      </c>
      <c r="D32" s="127" t="str">
        <f>VLOOKUP(B:B,'Start List Youth'!C:F,4,FALSE)</f>
        <v>VA</v>
      </c>
      <c r="E32" s="634">
        <v>31.639399999999998</v>
      </c>
      <c r="F32" s="302" t="s">
        <v>302</v>
      </c>
      <c r="G32" s="47">
        <f t="shared" si="0"/>
        <v>31.639399999999998</v>
      </c>
      <c r="H32" s="304">
        <f t="shared" si="1"/>
        <v>3.1639399999999998</v>
      </c>
    </row>
    <row r="33" spans="1:8" x14ac:dyDescent="0.3">
      <c r="A33" s="269"/>
      <c r="B33" s="271">
        <v>28</v>
      </c>
      <c r="C33" s="100" t="str">
        <f>VLOOKUP(B:B,'Start List Youth'!C:F,2,FALSE)</f>
        <v>NENNI Linda</v>
      </c>
      <c r="D33" s="127" t="str">
        <f>VLOOKUP(B:B,'Start List Youth'!C:F,4,FALSE)</f>
        <v>LUG</v>
      </c>
      <c r="E33" s="302">
        <v>56.194000000000003</v>
      </c>
      <c r="F33" s="634">
        <v>59.579500000000003</v>
      </c>
      <c r="G33" s="47">
        <f t="shared" si="0"/>
        <v>59.579500000000003</v>
      </c>
      <c r="H33" s="304">
        <f t="shared" si="1"/>
        <v>5.9579500000000003</v>
      </c>
    </row>
    <row r="34" spans="1:8" x14ac:dyDescent="0.3">
      <c r="A34" s="269"/>
      <c r="B34" s="271">
        <v>29</v>
      </c>
      <c r="C34" s="100" t="str">
        <f>VLOOKUP(B:B,'Start List Youth'!C:F,2,FALSE)</f>
        <v>LA PORTA Aurora</v>
      </c>
      <c r="D34" s="127" t="str">
        <f>VLOOKUP(B:B,'Start List Youth'!C:F,4,FALSE)</f>
        <v>SVB</v>
      </c>
      <c r="E34" s="302">
        <v>53.072699999999998</v>
      </c>
      <c r="F34" s="634">
        <v>64.1023</v>
      </c>
      <c r="G34" s="47">
        <f t="shared" si="0"/>
        <v>64.1023</v>
      </c>
      <c r="H34" s="304">
        <f t="shared" si="1"/>
        <v>6.4102300000000003</v>
      </c>
    </row>
    <row r="35" spans="1:8" x14ac:dyDescent="0.3">
      <c r="A35" s="269"/>
      <c r="B35" s="271">
        <v>30</v>
      </c>
      <c r="C35" s="100" t="str">
        <f>VLOOKUP(B:B,'Start List Youth'!C:F,2,FALSE)</f>
        <v>TRÖSCH Naira</v>
      </c>
      <c r="D35" s="127" t="str">
        <f>VLOOKUP(B:B,'Start List Youth'!C:F,4,FALSE)</f>
        <v>ASB</v>
      </c>
      <c r="E35" s="634">
        <v>65.515100000000004</v>
      </c>
      <c r="F35" s="302">
        <v>65.125</v>
      </c>
      <c r="G35" s="47">
        <f t="shared" si="0"/>
        <v>65.515100000000004</v>
      </c>
      <c r="H35" s="304">
        <f t="shared" si="1"/>
        <v>6.5515100000000004</v>
      </c>
    </row>
    <row r="36" spans="1:8" x14ac:dyDescent="0.3">
      <c r="A36" s="269"/>
      <c r="B36" s="271">
        <v>31</v>
      </c>
      <c r="C36" s="100" t="str">
        <f>VLOOKUP(B:B,'Start List Youth'!C:F,2,FALSE)</f>
        <v>ANDREEVA Nikol</v>
      </c>
      <c r="D36" s="127" t="str">
        <f>VLOOKUP(B:B,'Start List Youth'!C:F,4,FALSE)</f>
        <v>FLOS</v>
      </c>
      <c r="E36" s="302">
        <v>55.2485</v>
      </c>
      <c r="F36" s="634">
        <v>57.818199999999997</v>
      </c>
      <c r="G36" s="47">
        <f t="shared" si="0"/>
        <v>57.818199999999997</v>
      </c>
      <c r="H36" s="304">
        <f t="shared" si="1"/>
        <v>5.7818199999999997</v>
      </c>
    </row>
    <row r="37" spans="1:8" x14ac:dyDescent="0.3">
      <c r="A37" s="269"/>
      <c r="B37" s="271">
        <v>32</v>
      </c>
      <c r="C37" s="100" t="str">
        <f>VLOOKUP(B:B,'Start List Youth'!C:F,2,FALSE)</f>
        <v>MERI Dalia Nayla</v>
      </c>
      <c r="D37" s="127" t="str">
        <f>VLOOKUP(B:B,'Start List Youth'!C:F,4,FALSE)</f>
        <v>SRSO</v>
      </c>
      <c r="E37" s="634">
        <v>50.972700000000003</v>
      </c>
      <c r="F37" s="302">
        <v>49.534100000000002</v>
      </c>
      <c r="G37" s="47">
        <f t="shared" si="0"/>
        <v>50.972700000000003</v>
      </c>
      <c r="H37" s="304">
        <f t="shared" si="1"/>
        <v>5.09727</v>
      </c>
    </row>
    <row r="38" spans="1:8" x14ac:dyDescent="0.3">
      <c r="A38" s="269"/>
      <c r="B38" s="271">
        <v>33</v>
      </c>
      <c r="C38" s="100" t="str">
        <f>VLOOKUP(B:B,'Start List Youth'!C:F,2,FALSE)</f>
        <v>PANERO Iris</v>
      </c>
      <c r="D38" s="127" t="str">
        <f>VLOOKUP(B:B,'Start List Youth'!C:F,4,FALSE)</f>
        <v>LUG</v>
      </c>
      <c r="E38" s="302">
        <v>51.069699999999997</v>
      </c>
      <c r="F38" s="634">
        <v>57.840899999999998</v>
      </c>
      <c r="G38" s="47">
        <f t="shared" si="0"/>
        <v>57.840899999999998</v>
      </c>
      <c r="H38" s="304">
        <f t="shared" si="1"/>
        <v>5.78409</v>
      </c>
    </row>
    <row r="39" spans="1:8" x14ac:dyDescent="0.3">
      <c r="A39" s="269"/>
      <c r="B39" s="271">
        <v>34</v>
      </c>
      <c r="C39" s="100" t="str">
        <f>VLOOKUP(B:B,'Start List Youth'!C:F,2,FALSE)</f>
        <v>JANSSENS Abigaëlle</v>
      </c>
      <c r="D39" s="127" t="str">
        <f>VLOOKUP(B:B,'Start List Youth'!C:F,4,FALSE)</f>
        <v>GN1885</v>
      </c>
      <c r="E39" s="634">
        <v>62.290900000000001</v>
      </c>
      <c r="F39" s="302">
        <v>60.886400000000002</v>
      </c>
      <c r="G39" s="47">
        <f t="shared" si="0"/>
        <v>62.290900000000001</v>
      </c>
      <c r="H39" s="304">
        <f t="shared" si="1"/>
        <v>6.2290900000000002</v>
      </c>
    </row>
    <row r="40" spans="1:8" x14ac:dyDescent="0.3">
      <c r="A40" s="269"/>
      <c r="B40" s="271">
        <v>35</v>
      </c>
      <c r="C40" s="100" t="str">
        <f>VLOOKUP(B:B,'Start List Youth'!C:F,2,FALSE)</f>
        <v>MAGNENAT Celya</v>
      </c>
      <c r="D40" s="127" t="str">
        <f>VLOOKUP(B:B,'Start List Youth'!C:F,4,FALSE)</f>
        <v>MORG</v>
      </c>
      <c r="E40" s="302">
        <v>68.384900000000002</v>
      </c>
      <c r="F40" s="634">
        <v>72.3523</v>
      </c>
      <c r="G40" s="47">
        <f t="shared" si="0"/>
        <v>72.3523</v>
      </c>
      <c r="H40" s="304">
        <f t="shared" si="1"/>
        <v>7.2352299999999996</v>
      </c>
    </row>
    <row r="41" spans="1:8" x14ac:dyDescent="0.3">
      <c r="A41" s="269"/>
      <c r="B41" s="271">
        <v>36</v>
      </c>
      <c r="C41" s="100" t="str">
        <f>VLOOKUP(B:B,'Start List Youth'!C:F,2,FALSE)</f>
        <v>SERGEEVA Barbara</v>
      </c>
      <c r="D41" s="127" t="str">
        <f>VLOOKUP(B:B,'Start List Youth'!C:F,4,FALSE)</f>
        <v>GN1885</v>
      </c>
      <c r="E41" s="302">
        <v>53.8</v>
      </c>
      <c r="F41" s="634">
        <v>59.181800000000003</v>
      </c>
      <c r="G41" s="47">
        <f t="shared" si="0"/>
        <v>59.181800000000003</v>
      </c>
      <c r="H41" s="304">
        <f t="shared" si="1"/>
        <v>5.9181800000000004</v>
      </c>
    </row>
    <row r="42" spans="1:8" x14ac:dyDescent="0.3">
      <c r="A42" s="269"/>
      <c r="B42" s="271">
        <v>37</v>
      </c>
      <c r="C42" s="100" t="str">
        <f>VLOOKUP(B:B,'Start List Youth'!C:F,2,FALSE)</f>
        <v>SCHOBER Elisa</v>
      </c>
      <c r="D42" s="127" t="str">
        <f>VLOOKUP(B:B,'Start List Youth'!C:F,4,FALSE)</f>
        <v>GN1885</v>
      </c>
      <c r="E42" s="302">
        <v>56.318199999999997</v>
      </c>
      <c r="F42" s="634">
        <v>59.6477</v>
      </c>
      <c r="G42" s="47">
        <f t="shared" si="0"/>
        <v>59.6477</v>
      </c>
      <c r="H42" s="304">
        <f t="shared" si="1"/>
        <v>5.9647699999999997</v>
      </c>
    </row>
    <row r="43" spans="1:8" x14ac:dyDescent="0.3">
      <c r="A43" s="269"/>
      <c r="B43" s="271">
        <v>38</v>
      </c>
      <c r="C43" s="100" t="str">
        <f>VLOOKUP(B:B,'Start List Youth'!C:F,2,FALSE)</f>
        <v>DE PAOLI Beatrice</v>
      </c>
      <c r="D43" s="127" t="str">
        <f>VLOOKUP(B:B,'Start List Youth'!C:F,4,FALSE)</f>
        <v>MORG</v>
      </c>
      <c r="E43" s="302">
        <v>58.678800000000003</v>
      </c>
      <c r="F43" s="634">
        <v>63.363599999999998</v>
      </c>
      <c r="G43" s="47">
        <f t="shared" si="0"/>
        <v>63.363599999999998</v>
      </c>
      <c r="H43" s="304">
        <f t="shared" si="1"/>
        <v>6.33636</v>
      </c>
    </row>
    <row r="44" spans="1:8" x14ac:dyDescent="0.3">
      <c r="A44" s="269"/>
      <c r="B44" s="271">
        <v>39</v>
      </c>
      <c r="C44" s="100" t="str">
        <f>VLOOKUP(B:B,'Start List Youth'!C:F,2,FALSE)</f>
        <v>IACOZZA Alice</v>
      </c>
      <c r="D44" s="127" t="str">
        <f>VLOOKUP(B:B,'Start List Youth'!C:F,4,FALSE)</f>
        <v>LUG</v>
      </c>
      <c r="E44" s="302">
        <v>58.8</v>
      </c>
      <c r="F44" s="634">
        <v>59.1023</v>
      </c>
      <c r="G44" s="47">
        <f t="shared" si="0"/>
        <v>59.1023</v>
      </c>
      <c r="H44" s="304">
        <f t="shared" si="1"/>
        <v>5.9102300000000003</v>
      </c>
    </row>
    <row r="45" spans="1:8" x14ac:dyDescent="0.3">
      <c r="A45" s="269"/>
      <c r="B45" s="271">
        <v>40</v>
      </c>
      <c r="C45" s="100" t="str">
        <f>VLOOKUP(B:B,'Start List Youth'!C:F,2,FALSE)</f>
        <v>NAGYPÁL Réka</v>
      </c>
      <c r="D45" s="127" t="str">
        <f>VLOOKUP(B:B,'Start List Youth'!C:F,4,FALSE)</f>
        <v>FLOS</v>
      </c>
      <c r="E45" s="634">
        <v>55.812199999999997</v>
      </c>
      <c r="F45" s="302" t="s">
        <v>302</v>
      </c>
      <c r="G45" s="47">
        <f t="shared" si="0"/>
        <v>55.812199999999997</v>
      </c>
      <c r="H45" s="304">
        <f t="shared" si="1"/>
        <v>5.5812200000000001</v>
      </c>
    </row>
    <row r="46" spans="1:8" x14ac:dyDescent="0.3">
      <c r="A46" s="269"/>
      <c r="B46" s="271">
        <v>41</v>
      </c>
      <c r="C46" s="100" t="str">
        <f>VLOOKUP(B:B,'Start List Youth'!C:F,2,FALSE)</f>
        <v>LENZ Vanessa</v>
      </c>
      <c r="D46" s="127" t="str">
        <f>VLOOKUP(B:B,'Start List Youth'!C:F,4,FALSE)</f>
        <v>ASB</v>
      </c>
      <c r="E46" s="302">
        <v>63.494</v>
      </c>
      <c r="F46" s="634">
        <v>68.136399999999995</v>
      </c>
      <c r="G46" s="47">
        <f t="shared" si="0"/>
        <v>68.136399999999995</v>
      </c>
      <c r="H46" s="304">
        <f t="shared" si="1"/>
        <v>6.8136399999999995</v>
      </c>
    </row>
    <row r="47" spans="1:8" x14ac:dyDescent="0.3">
      <c r="A47" s="269"/>
      <c r="B47" s="271">
        <v>42</v>
      </c>
      <c r="C47" s="100" t="str">
        <f>VLOOKUP(B:B,'Start List Youth'!C:F,2,FALSE)</f>
        <v>MÖBES Emma</v>
      </c>
      <c r="D47" s="127" t="str">
        <f>VLOOKUP(B:B,'Start List Youth'!C:F,4,FALSE)</f>
        <v>LNZ</v>
      </c>
      <c r="E47" s="634">
        <v>39.2605</v>
      </c>
      <c r="F47" s="302" t="s">
        <v>302</v>
      </c>
      <c r="G47" s="47">
        <f t="shared" si="0"/>
        <v>39.2605</v>
      </c>
      <c r="H47" s="304">
        <f t="shared" si="1"/>
        <v>3.92605</v>
      </c>
    </row>
    <row r="48" spans="1:8" x14ac:dyDescent="0.3">
      <c r="A48" s="269"/>
      <c r="B48" s="271">
        <v>43</v>
      </c>
      <c r="C48" s="100" t="str">
        <f>VLOOKUP(B:B,'Start List Youth'!C:F,2,FALSE)</f>
        <v>DOMENECH WANG Liliane</v>
      </c>
      <c r="D48" s="127" t="str">
        <f>VLOOKUP(B:B,'Start List Youth'!C:F,4,FALSE)</f>
        <v>VA</v>
      </c>
      <c r="E48" s="634">
        <v>51.212200000000003</v>
      </c>
      <c r="F48" s="302">
        <v>23.704499999999999</v>
      </c>
      <c r="G48" s="47">
        <f t="shared" si="0"/>
        <v>51.212200000000003</v>
      </c>
      <c r="H48" s="304">
        <f t="shared" si="1"/>
        <v>5.1212200000000001</v>
      </c>
    </row>
    <row r="49" spans="1:8" x14ac:dyDescent="0.3">
      <c r="A49" s="269"/>
      <c r="B49" s="271">
        <v>44</v>
      </c>
      <c r="C49" s="100" t="str">
        <f>VLOOKUP(B:B,'Start List Youth'!C:F,2,FALSE)</f>
        <v>GREGOIRE Alyssia</v>
      </c>
      <c r="D49" s="127" t="str">
        <f>VLOOKUP(B:B,'Start List Youth'!C:F,4,FALSE)</f>
        <v>MORG</v>
      </c>
      <c r="E49" s="302">
        <v>60.003</v>
      </c>
      <c r="F49" s="634">
        <v>60.954500000000003</v>
      </c>
      <c r="G49" s="47">
        <f t="shared" si="0"/>
        <v>60.954500000000003</v>
      </c>
      <c r="H49" s="304">
        <f t="shared" si="1"/>
        <v>6.0954500000000005</v>
      </c>
    </row>
    <row r="50" spans="1:8" x14ac:dyDescent="0.3">
      <c r="A50" s="269"/>
      <c r="B50" s="271">
        <v>45</v>
      </c>
      <c r="C50" s="100" t="str">
        <f>VLOOKUP(B:B,'Start List Youth'!C:F,2,FALSE)</f>
        <v>GARDON Charlotte</v>
      </c>
      <c r="D50" s="127" t="str">
        <f>VLOOKUP(B:B,'Start List Youth'!C:F,4,FALSE)</f>
        <v>MORG</v>
      </c>
      <c r="E50" s="634">
        <v>63.490900000000003</v>
      </c>
      <c r="F50" s="302">
        <v>62.204500000000003</v>
      </c>
      <c r="G50" s="47">
        <f t="shared" si="0"/>
        <v>63.490900000000003</v>
      </c>
      <c r="H50" s="304">
        <f t="shared" si="1"/>
        <v>6.3490900000000003</v>
      </c>
    </row>
    <row r="51" spans="1:8" x14ac:dyDescent="0.3">
      <c r="A51" s="269"/>
      <c r="B51" s="271">
        <v>46</v>
      </c>
      <c r="C51" s="100" t="str">
        <f>VLOOKUP(B:B,'Start List Youth'!C:F,2,FALSE)</f>
        <v>LAFLEUR Laura</v>
      </c>
      <c r="D51" s="127" t="str">
        <f>VLOOKUP(B:B,'Start List Youth'!C:F,4,FALSE)</f>
        <v>GN1885</v>
      </c>
      <c r="E51" s="302">
        <v>55.351500000000001</v>
      </c>
      <c r="F51" s="634">
        <v>56.409100000000002</v>
      </c>
      <c r="G51" s="47">
        <f t="shared" si="0"/>
        <v>56.409100000000002</v>
      </c>
      <c r="H51" s="304">
        <f t="shared" si="1"/>
        <v>5.6409099999999999</v>
      </c>
    </row>
    <row r="52" spans="1:8" x14ac:dyDescent="0.3">
      <c r="A52" s="269"/>
      <c r="B52" s="271">
        <v>47</v>
      </c>
      <c r="C52" s="100" t="str">
        <f>VLOOKUP(B:B,'Start List Youth'!C:F,2,FALSE)</f>
        <v>MICHALIS Eline</v>
      </c>
      <c r="D52" s="127" t="str">
        <f>VLOOKUP(B:B,'Start List Youth'!C:F,4,FALSE)</f>
        <v>GN1885</v>
      </c>
      <c r="E52" s="302">
        <v>42.790900000000001</v>
      </c>
      <c r="F52" s="634">
        <v>59.784100000000002</v>
      </c>
      <c r="G52" s="47">
        <f t="shared" si="0"/>
        <v>59.784100000000002</v>
      </c>
      <c r="H52" s="304">
        <f t="shared" si="1"/>
        <v>5.9784100000000002</v>
      </c>
    </row>
    <row r="53" spans="1:8" x14ac:dyDescent="0.3">
      <c r="A53" s="269"/>
      <c r="B53" s="271">
        <v>48</v>
      </c>
      <c r="C53" s="100" t="str">
        <f>VLOOKUP(B:B,'Start List Youth'!C:F,2,FALSE)</f>
        <v>CORAZZA Kendra</v>
      </c>
      <c r="D53" s="127" t="str">
        <f>VLOOKUP(B:B,'Start List Youth'!C:F,4,FALSE)</f>
        <v>LUG</v>
      </c>
      <c r="E53" s="302">
        <v>59.127299999999998</v>
      </c>
      <c r="F53" s="634">
        <v>62.7727</v>
      </c>
      <c r="G53" s="47">
        <f t="shared" si="0"/>
        <v>62.7727</v>
      </c>
      <c r="H53" s="304">
        <f t="shared" si="1"/>
        <v>6.2772699999999997</v>
      </c>
    </row>
    <row r="54" spans="1:8" x14ac:dyDescent="0.3">
      <c r="A54" s="269"/>
      <c r="B54" s="271">
        <v>49</v>
      </c>
      <c r="C54" s="100" t="str">
        <f>VLOOKUP(B:B,'Start List Youth'!C:F,2,FALSE)</f>
        <v>COUROUGE Emma</v>
      </c>
      <c r="D54" s="127" t="str">
        <f>VLOOKUP(B:B,'Start List Youth'!C:F,4,FALSE)</f>
        <v>MORG</v>
      </c>
      <c r="E54" s="302">
        <v>43.803100000000001</v>
      </c>
      <c r="F54" s="634">
        <v>61.011400000000002</v>
      </c>
      <c r="G54" s="47">
        <f t="shared" si="0"/>
        <v>61.011400000000002</v>
      </c>
      <c r="H54" s="304">
        <f t="shared" si="1"/>
        <v>6.10114</v>
      </c>
    </row>
    <row r="55" spans="1:8" x14ac:dyDescent="0.3">
      <c r="A55" s="269"/>
      <c r="B55" s="271">
        <v>50</v>
      </c>
      <c r="C55" s="100" t="str">
        <f>VLOOKUP(B:B,'Start List Youth'!C:F,2,FALSE)</f>
        <v>PAVLIKOVA Evelina</v>
      </c>
      <c r="D55" s="127" t="str">
        <f>VLOOKUP(B:B,'Start List Youth'!C:F,4,FALSE)</f>
        <v>GN1885</v>
      </c>
      <c r="E55" s="302">
        <v>55.7727</v>
      </c>
      <c r="F55" s="634">
        <v>55.784100000000002</v>
      </c>
      <c r="G55" s="47">
        <f t="shared" si="0"/>
        <v>55.784100000000002</v>
      </c>
      <c r="H55" s="304">
        <f t="shared" si="1"/>
        <v>5.5784099999999999</v>
      </c>
    </row>
    <row r="56" spans="1:8" x14ac:dyDescent="0.3">
      <c r="A56" s="269"/>
      <c r="B56" s="271">
        <v>51</v>
      </c>
      <c r="C56" s="100" t="str">
        <f>VLOOKUP(B:B,'Start List Youth'!C:F,2,FALSE)</f>
        <v>SCHAFER Nora</v>
      </c>
      <c r="D56" s="127" t="str">
        <f>VLOOKUP(B:B,'Start List Youth'!C:F,4,FALSE)</f>
        <v>ASB</v>
      </c>
      <c r="E56" s="634">
        <v>52.9788</v>
      </c>
      <c r="F56" s="302">
        <v>46.5227</v>
      </c>
      <c r="G56" s="47">
        <f t="shared" si="0"/>
        <v>52.9788</v>
      </c>
      <c r="H56" s="304">
        <f t="shared" si="1"/>
        <v>5.2978800000000001</v>
      </c>
    </row>
    <row r="57" spans="1:8" x14ac:dyDescent="0.3">
      <c r="A57" s="269"/>
      <c r="B57" s="271">
        <v>52</v>
      </c>
      <c r="C57" s="100" t="str">
        <f>VLOOKUP(B:B,'Start List Youth'!C:F,2,FALSE)</f>
        <v>BREGNARD Lavinia</v>
      </c>
      <c r="D57" s="127" t="str">
        <f>VLOOKUP(B:B,'Start List Youth'!C:F,4,FALSE)</f>
        <v>MORG</v>
      </c>
      <c r="E57" s="302">
        <v>71.284800000000004</v>
      </c>
      <c r="F57" s="634">
        <v>72.295500000000004</v>
      </c>
      <c r="G57" s="47">
        <f t="shared" si="0"/>
        <v>72.295500000000004</v>
      </c>
      <c r="H57" s="304">
        <f t="shared" si="1"/>
        <v>7.2295500000000006</v>
      </c>
    </row>
    <row r="58" spans="1:8" x14ac:dyDescent="0.3">
      <c r="A58" s="269"/>
      <c r="B58" s="271">
        <v>53</v>
      </c>
      <c r="C58" s="100" t="str">
        <f>VLOOKUP(B:B,'Start List Youth'!C:F,2,FALSE)</f>
        <v>STANIMIROVIC Lena</v>
      </c>
      <c r="D58" s="127" t="str">
        <f>VLOOKUP(B:B,'Start List Youth'!C:F,4,FALSE)</f>
        <v>MORG</v>
      </c>
      <c r="E58" s="634">
        <v>62.439399999999999</v>
      </c>
      <c r="F58" s="302">
        <v>55.488599999999998</v>
      </c>
      <c r="G58" s="47">
        <f t="shared" si="0"/>
        <v>62.439399999999999</v>
      </c>
      <c r="H58" s="304">
        <f t="shared" si="1"/>
        <v>6.2439400000000003</v>
      </c>
    </row>
    <row r="59" spans="1:8" x14ac:dyDescent="0.3">
      <c r="A59" s="269"/>
      <c r="B59" s="271">
        <v>54</v>
      </c>
      <c r="C59" s="100" t="str">
        <f>VLOOKUP(B:B,'Start List Youth'!C:F,2,FALSE)</f>
        <v>UCHANSKI Sophia</v>
      </c>
      <c r="D59" s="127" t="str">
        <f>VLOOKUP(B:B,'Start List Youth'!C:F,4,FALSE)</f>
        <v>MN</v>
      </c>
      <c r="E59" s="302">
        <v>57.496899999999997</v>
      </c>
      <c r="F59" s="634">
        <v>59.715899999999998</v>
      </c>
      <c r="G59" s="47">
        <f t="shared" si="0"/>
        <v>59.715899999999998</v>
      </c>
      <c r="H59" s="304">
        <f t="shared" si="1"/>
        <v>5.97159</v>
      </c>
    </row>
    <row r="60" spans="1:8" x14ac:dyDescent="0.3">
      <c r="A60" s="269"/>
      <c r="B60" s="271">
        <v>55</v>
      </c>
      <c r="C60" s="100" t="str">
        <f>VLOOKUP(B:B,'Start List Youth'!C:F,2,FALSE)</f>
        <v>BRESSMER Arielle</v>
      </c>
      <c r="D60" s="127" t="str">
        <f>VLOOKUP(B:B,'Start List Youth'!C:F,4,FALSE)</f>
        <v>LNZ</v>
      </c>
      <c r="E60" s="302">
        <v>63.781799999999997</v>
      </c>
      <c r="F60" s="634">
        <v>67.931799999999996</v>
      </c>
      <c r="G60" s="47">
        <f t="shared" si="0"/>
        <v>67.931799999999996</v>
      </c>
      <c r="H60" s="304">
        <f t="shared" si="1"/>
        <v>6.7931799999999996</v>
      </c>
    </row>
    <row r="61" spans="1:8" x14ac:dyDescent="0.3">
      <c r="A61" s="269"/>
      <c r="B61" s="271">
        <v>56</v>
      </c>
      <c r="C61" s="100" t="str">
        <f>VLOOKUP(B:B,'Start List Youth'!C:F,2,FALSE)</f>
        <v>RAYMANN Julie</v>
      </c>
      <c r="D61" s="127" t="str">
        <f>VLOOKUP(B:B,'Start List Youth'!C:F,4,FALSE)</f>
        <v>LNZ</v>
      </c>
      <c r="E61" s="634">
        <v>68.118200000000002</v>
      </c>
      <c r="F61" s="302">
        <v>67.625</v>
      </c>
      <c r="G61" s="47">
        <f t="shared" si="0"/>
        <v>68.118200000000002</v>
      </c>
      <c r="H61" s="304">
        <f t="shared" si="1"/>
        <v>6.81182</v>
      </c>
    </row>
    <row r="62" spans="1:8" x14ac:dyDescent="0.3">
      <c r="A62" s="269"/>
      <c r="B62" s="271">
        <v>57</v>
      </c>
      <c r="C62" s="100" t="str">
        <f>VLOOKUP(B:B,'Start List Youth'!C:F,2,FALSE)</f>
        <v>WYDEN Anouk</v>
      </c>
      <c r="D62" s="127" t="str">
        <f>VLOOKUP(B:B,'Start List Youth'!C:F,4,FALSE)</f>
        <v>LNZ</v>
      </c>
      <c r="E62" s="302">
        <v>67.375699999999995</v>
      </c>
      <c r="F62" s="634">
        <v>71.761399999999995</v>
      </c>
      <c r="G62" s="47">
        <f t="shared" si="0"/>
        <v>71.761399999999995</v>
      </c>
      <c r="H62" s="304">
        <f t="shared" si="1"/>
        <v>7.1761399999999993</v>
      </c>
    </row>
    <row r="63" spans="1:8" x14ac:dyDescent="0.3">
      <c r="A63" s="269"/>
      <c r="B63" s="271">
        <v>58</v>
      </c>
      <c r="C63" s="100" t="str">
        <f>VLOOKUP(B:B,'Start List Youth'!C:F,2,FALSE)</f>
        <v>ZULLI Laura</v>
      </c>
      <c r="D63" s="127" t="str">
        <f>VLOOKUP(B:B,'Start List Youth'!C:F,4,FALSE)</f>
        <v>LNZ</v>
      </c>
      <c r="E63" s="634">
        <v>54.351500000000001</v>
      </c>
      <c r="F63" s="302">
        <v>53.545499999999997</v>
      </c>
      <c r="G63" s="47">
        <f t="shared" si="0"/>
        <v>54.351500000000001</v>
      </c>
      <c r="H63" s="304">
        <f t="shared" si="1"/>
        <v>5.4351500000000001</v>
      </c>
    </row>
    <row r="64" spans="1:8" x14ac:dyDescent="0.3">
      <c r="A64" s="269"/>
      <c r="B64" s="271">
        <v>59</v>
      </c>
      <c r="C64" s="100" t="str">
        <f>VLOOKUP(B:B,'Start List Youth'!C:F,2,FALSE)</f>
        <v>PAGES Ella</v>
      </c>
      <c r="D64" s="127" t="str">
        <f>VLOOKUP(B:B,'Start List Youth'!C:F,4,FALSE)</f>
        <v>LNZ</v>
      </c>
      <c r="E64" s="302">
        <v>55.709099999999999</v>
      </c>
      <c r="F64" s="634">
        <v>58.693199999999997</v>
      </c>
      <c r="G64" s="47">
        <f t="shared" si="0"/>
        <v>58.693199999999997</v>
      </c>
      <c r="H64" s="304">
        <f t="shared" si="1"/>
        <v>5.8693200000000001</v>
      </c>
    </row>
    <row r="65" spans="1:8" x14ac:dyDescent="0.3">
      <c r="A65" s="269"/>
      <c r="B65" s="271">
        <v>60</v>
      </c>
      <c r="C65" s="100" t="str">
        <f>VLOOKUP(B:B,'Start List Youth'!C:F,2,FALSE)</f>
        <v>PITTRICH Emma</v>
      </c>
      <c r="D65" s="127" t="str">
        <f>VLOOKUP(B:B,'Start List Youth'!C:F,4,FALSE)</f>
        <v>MORG</v>
      </c>
      <c r="E65" s="302">
        <v>65.542500000000004</v>
      </c>
      <c r="F65" s="634">
        <v>68.795500000000004</v>
      </c>
      <c r="G65" s="47">
        <f t="shared" si="0"/>
        <v>68.795500000000004</v>
      </c>
      <c r="H65" s="304">
        <f t="shared" si="1"/>
        <v>6.8795500000000001</v>
      </c>
    </row>
    <row r="66" spans="1:8" x14ac:dyDescent="0.3">
      <c r="A66" s="269"/>
      <c r="B66" s="271">
        <v>61</v>
      </c>
      <c r="C66" s="100" t="str">
        <f>VLOOKUP(B:B,'Start List Youth'!C:F,2,FALSE)</f>
        <v>CABRITA Selena</v>
      </c>
      <c r="D66" s="127" t="str">
        <f>VLOOKUP(B:B,'Start List Youth'!C:F,4,FALSE)</f>
        <v>VA</v>
      </c>
      <c r="E66" s="634">
        <v>30.648499999999999</v>
      </c>
      <c r="F66" s="302" t="s">
        <v>297</v>
      </c>
      <c r="G66" s="47">
        <f t="shared" si="0"/>
        <v>30.648499999999999</v>
      </c>
      <c r="H66" s="304">
        <f t="shared" si="1"/>
        <v>3.0648499999999999</v>
      </c>
    </row>
    <row r="67" spans="1:8" x14ac:dyDescent="0.3">
      <c r="A67" s="269"/>
      <c r="B67" s="271">
        <v>62</v>
      </c>
      <c r="C67" s="100" t="str">
        <f>VLOOKUP(B:B,'Start List Youth'!C:F,2,FALSE)</f>
        <v>ABGARYAN SOTO Jana</v>
      </c>
      <c r="D67" s="127" t="str">
        <f>VLOOKUP(B:B,'Start List Youth'!C:F,4,FALSE)</f>
        <v>ASB</v>
      </c>
      <c r="E67" s="302">
        <v>62.554499999999997</v>
      </c>
      <c r="F67" s="634">
        <v>64.670500000000004</v>
      </c>
      <c r="G67" s="47">
        <f t="shared" si="0"/>
        <v>64.670500000000004</v>
      </c>
      <c r="H67" s="304">
        <f t="shared" si="1"/>
        <v>6.4670500000000004</v>
      </c>
    </row>
    <row r="68" spans="1:8" x14ac:dyDescent="0.3">
      <c r="A68" s="269"/>
      <c r="B68" s="271">
        <v>63</v>
      </c>
      <c r="C68" s="100" t="str">
        <f>VLOOKUP(B:B,'Start List Youth'!C:F,2,FALSE)</f>
        <v>YITAGESU Elia</v>
      </c>
      <c r="D68" s="127" t="str">
        <f>VLOOKUP(B:B,'Start List Youth'!C:F,4,FALSE)</f>
        <v>GN1885</v>
      </c>
      <c r="E68" s="302">
        <v>42.830300000000001</v>
      </c>
      <c r="F68" s="634">
        <v>57.181800000000003</v>
      </c>
      <c r="G68" s="47">
        <f t="shared" si="0"/>
        <v>57.181800000000003</v>
      </c>
      <c r="H68" s="304">
        <f t="shared" si="1"/>
        <v>5.7181800000000003</v>
      </c>
    </row>
    <row r="69" spans="1:8" x14ac:dyDescent="0.3">
      <c r="A69" s="269"/>
      <c r="B69" s="271">
        <v>64</v>
      </c>
      <c r="C69" s="100" t="str">
        <f>VLOOKUP(B:B,'Start List Youth'!C:F,2,FALSE)</f>
        <v>SYLA Keitlin</v>
      </c>
      <c r="D69" s="127" t="str">
        <f>VLOOKUP(B:B,'Start List Youth'!C:F,4,FALSE)</f>
        <v>GN1885</v>
      </c>
      <c r="E69" s="302">
        <v>63.263599999999997</v>
      </c>
      <c r="F69" s="634">
        <v>67.568200000000004</v>
      </c>
      <c r="G69" s="47">
        <f t="shared" si="0"/>
        <v>67.568200000000004</v>
      </c>
      <c r="H69" s="304">
        <f t="shared" si="1"/>
        <v>6.7568200000000003</v>
      </c>
    </row>
    <row r="70" spans="1:8" x14ac:dyDescent="0.3">
      <c r="A70" s="269"/>
      <c r="B70" s="271">
        <v>65</v>
      </c>
      <c r="C70" s="100" t="str">
        <f>VLOOKUP(B:B,'Start List Youth'!C:F,2,FALSE)</f>
        <v>NAWROCKA Lola</v>
      </c>
      <c r="D70" s="127" t="str">
        <f>VLOOKUP(B:B,'Start List Youth'!C:F,4,FALSE)</f>
        <v>LA</v>
      </c>
      <c r="E70" s="634"/>
      <c r="F70" s="302" t="s">
        <v>302</v>
      </c>
      <c r="G70" s="47">
        <f t="shared" ref="G70:G75" si="2">MAX(E70,F70)</f>
        <v>0</v>
      </c>
      <c r="H70" s="304">
        <f t="shared" si="1"/>
        <v>0</v>
      </c>
    </row>
    <row r="71" spans="1:8" x14ac:dyDescent="0.3">
      <c r="A71" s="269"/>
      <c r="B71" s="271">
        <v>66</v>
      </c>
      <c r="C71" s="100" t="str">
        <f>VLOOKUP(B:B,'Start List Youth'!C:F,2,FALSE)</f>
        <v>ORIOL CRUELLAS Maria</v>
      </c>
      <c r="D71" s="127" t="str">
        <f>VLOOKUP(B:B,'Start List Youth'!C:F,4,FALSE)</f>
        <v>RFN</v>
      </c>
      <c r="E71" s="302">
        <v>57.136400000000002</v>
      </c>
      <c r="F71" s="634">
        <v>58.795499999999997</v>
      </c>
      <c r="G71" s="47">
        <f t="shared" si="2"/>
        <v>58.795499999999997</v>
      </c>
      <c r="H71" s="304">
        <f t="shared" si="1"/>
        <v>5.8795500000000001</v>
      </c>
    </row>
    <row r="72" spans="1:8" x14ac:dyDescent="0.3">
      <c r="A72" s="269"/>
      <c r="B72" s="271">
        <v>67</v>
      </c>
      <c r="C72" s="100" t="str">
        <f>VLOOKUP(B:B,'Start List Youth'!C:F,2,FALSE)</f>
        <v>GUSEVA Eva</v>
      </c>
      <c r="D72" s="127" t="str">
        <f>VLOOKUP(B:B,'Start List Youth'!C:F,4,FALSE)</f>
        <v>GN1885</v>
      </c>
      <c r="E72" s="302">
        <v>61.5182</v>
      </c>
      <c r="F72" s="634">
        <v>63.420499999999997</v>
      </c>
      <c r="G72" s="47">
        <f t="shared" si="2"/>
        <v>63.420499999999997</v>
      </c>
      <c r="H72" s="304">
        <f t="shared" ref="H72:H135" si="3">G72/$I$5</f>
        <v>6.3420499999999995</v>
      </c>
    </row>
    <row r="73" spans="1:8" x14ac:dyDescent="0.3">
      <c r="A73" s="269"/>
      <c r="B73" s="271">
        <v>68</v>
      </c>
      <c r="C73" s="100" t="str">
        <f>VLOOKUP(B:B,'Start List Youth'!C:F,2,FALSE)</f>
        <v>WYSS Livia</v>
      </c>
      <c r="D73" s="127" t="str">
        <f>VLOOKUP(B:B,'Start List Youth'!C:F,4,FALSE)</f>
        <v>FLOS</v>
      </c>
      <c r="E73" s="302">
        <v>53.375799999999998</v>
      </c>
      <c r="F73" s="634">
        <v>57.693199999999997</v>
      </c>
      <c r="G73" s="47">
        <f t="shared" si="2"/>
        <v>57.693199999999997</v>
      </c>
      <c r="H73" s="304">
        <f t="shared" si="3"/>
        <v>5.7693199999999996</v>
      </c>
    </row>
    <row r="74" spans="1:8" x14ac:dyDescent="0.3">
      <c r="A74" s="269"/>
      <c r="B74" s="271">
        <v>69</v>
      </c>
      <c r="C74" s="100" t="str">
        <f>VLOOKUP(B:B,'Start List Youth'!C:F,2,FALSE)</f>
        <v>APICELLA Aurora</v>
      </c>
      <c r="D74" s="127" t="str">
        <f>VLOOKUP(B:B,'Start List Youth'!C:F,4,FALSE)</f>
        <v>SVB</v>
      </c>
      <c r="E74" s="302">
        <v>47.012099999999997</v>
      </c>
      <c r="F74" s="634">
        <v>50.715899999999998</v>
      </c>
      <c r="G74" s="47">
        <f t="shared" si="2"/>
        <v>50.715899999999998</v>
      </c>
      <c r="H74" s="304">
        <f t="shared" si="3"/>
        <v>5.0715899999999996</v>
      </c>
    </row>
    <row r="75" spans="1:8" x14ac:dyDescent="0.3">
      <c r="A75" s="269"/>
      <c r="B75" s="271">
        <v>70</v>
      </c>
      <c r="C75" s="100" t="str">
        <f>VLOOKUP(B:B,'Start List Youth'!C:F,2,FALSE)</f>
        <v>VANNOTTI Clara</v>
      </c>
      <c r="D75" s="127" t="str">
        <f>VLOOKUP(B:B,'Start List Youth'!C:F,4,FALSE)</f>
        <v>LNZ</v>
      </c>
      <c r="E75" s="634">
        <v>51.827300000000001</v>
      </c>
      <c r="F75" s="302" t="s">
        <v>302</v>
      </c>
      <c r="G75" s="47">
        <f t="shared" si="2"/>
        <v>51.827300000000001</v>
      </c>
      <c r="H75" s="304">
        <f t="shared" si="3"/>
        <v>5.1827300000000003</v>
      </c>
    </row>
    <row r="76" spans="1:8" hidden="1" x14ac:dyDescent="0.3">
      <c r="A76" s="269"/>
      <c r="B76" s="271">
        <v>71</v>
      </c>
      <c r="C76" s="100">
        <f>VLOOKUP(B:B,'Start List Youth'!C:F,2,FALSE)</f>
        <v>0</v>
      </c>
      <c r="D76" s="127">
        <f>VLOOKUP(B:B,'Start List Youth'!C:F,4,FALSE)</f>
        <v>0</v>
      </c>
      <c r="E76" s="302"/>
      <c r="F76" s="302"/>
      <c r="G76" s="50">
        <f t="shared" ref="G76:G101" si="4">MAX(E76,F76)</f>
        <v>0</v>
      </c>
      <c r="H76" s="304">
        <f t="shared" si="3"/>
        <v>0</v>
      </c>
    </row>
    <row r="77" spans="1:8" hidden="1" x14ac:dyDescent="0.3">
      <c r="A77" s="269"/>
      <c r="B77" s="271">
        <v>72</v>
      </c>
      <c r="C77" s="100">
        <f>VLOOKUP(B:B,'Start List Youth'!C:F,2,FALSE)</f>
        <v>0</v>
      </c>
      <c r="D77" s="127">
        <f>VLOOKUP(B:B,'Start List Youth'!C:F,4,FALSE)</f>
        <v>0</v>
      </c>
      <c r="E77" s="302"/>
      <c r="F77" s="302"/>
      <c r="G77" s="47">
        <f t="shared" si="4"/>
        <v>0</v>
      </c>
      <c r="H77" s="304">
        <f t="shared" si="3"/>
        <v>0</v>
      </c>
    </row>
    <row r="78" spans="1:8" hidden="1" x14ac:dyDescent="0.3">
      <c r="A78" s="269"/>
      <c r="B78" s="271">
        <v>73</v>
      </c>
      <c r="C78" s="100">
        <f>VLOOKUP(B:B,'Start List Youth'!C:F,2,FALSE)</f>
        <v>0</v>
      </c>
      <c r="D78" s="127">
        <f>VLOOKUP(B:B,'Start List Youth'!C:F,4,FALSE)</f>
        <v>0</v>
      </c>
      <c r="E78" s="302"/>
      <c r="F78" s="302"/>
      <c r="G78" s="50">
        <f t="shared" si="4"/>
        <v>0</v>
      </c>
      <c r="H78" s="304">
        <f t="shared" si="3"/>
        <v>0</v>
      </c>
    </row>
    <row r="79" spans="1:8" hidden="1" x14ac:dyDescent="0.3">
      <c r="A79" s="269"/>
      <c r="B79" s="271">
        <v>74</v>
      </c>
      <c r="C79" s="100">
        <f>VLOOKUP(B:B,'Start List Youth'!C:F,2,FALSE)</f>
        <v>0</v>
      </c>
      <c r="D79" s="127">
        <f>VLOOKUP(B:B,'Start List Youth'!C:F,4,FALSE)</f>
        <v>0</v>
      </c>
      <c r="E79" s="302"/>
      <c r="F79" s="302"/>
      <c r="G79" s="47">
        <f t="shared" si="4"/>
        <v>0</v>
      </c>
      <c r="H79" s="304">
        <f t="shared" si="3"/>
        <v>0</v>
      </c>
    </row>
    <row r="80" spans="1:8" hidden="1" x14ac:dyDescent="0.3">
      <c r="A80" s="269"/>
      <c r="B80" s="271">
        <v>75</v>
      </c>
      <c r="C80" s="100">
        <f>VLOOKUP(B:B,'Start List Youth'!C:F,2,FALSE)</f>
        <v>0</v>
      </c>
      <c r="D80" s="127">
        <f>VLOOKUP(B:B,'Start List Youth'!C:F,4,FALSE)</f>
        <v>0</v>
      </c>
      <c r="E80" s="302"/>
      <c r="F80" s="302"/>
      <c r="G80" s="50">
        <f t="shared" si="4"/>
        <v>0</v>
      </c>
      <c r="H80" s="304">
        <f t="shared" si="3"/>
        <v>0</v>
      </c>
    </row>
    <row r="81" spans="1:8" hidden="1" x14ac:dyDescent="0.3">
      <c r="A81" s="269"/>
      <c r="B81" s="271">
        <v>76</v>
      </c>
      <c r="C81" s="100">
        <f>VLOOKUP(B:B,'Start List Youth'!C:F,2,FALSE)</f>
        <v>0</v>
      </c>
      <c r="D81" s="127">
        <f>VLOOKUP(B:B,'Start List Youth'!C:F,4,FALSE)</f>
        <v>0</v>
      </c>
      <c r="E81" s="302"/>
      <c r="F81" s="302"/>
      <c r="G81" s="47">
        <f t="shared" si="4"/>
        <v>0</v>
      </c>
      <c r="H81" s="304">
        <f t="shared" si="3"/>
        <v>0</v>
      </c>
    </row>
    <row r="82" spans="1:8" hidden="1" x14ac:dyDescent="0.3">
      <c r="A82" s="269"/>
      <c r="B82" s="271">
        <v>77</v>
      </c>
      <c r="C82" s="100">
        <f>VLOOKUP(B:B,'Start List Youth'!C:F,2,FALSE)</f>
        <v>0</v>
      </c>
      <c r="D82" s="127">
        <f>VLOOKUP(B:B,'Start List Youth'!C:F,4,FALSE)</f>
        <v>0</v>
      </c>
      <c r="E82" s="302"/>
      <c r="F82" s="302"/>
      <c r="G82" s="50">
        <f t="shared" si="4"/>
        <v>0</v>
      </c>
      <c r="H82" s="304">
        <f t="shared" si="3"/>
        <v>0</v>
      </c>
    </row>
    <row r="83" spans="1:8" hidden="1" x14ac:dyDescent="0.3">
      <c r="A83" s="269"/>
      <c r="B83" s="271">
        <v>78</v>
      </c>
      <c r="C83" s="100">
        <f>VLOOKUP(B:B,'Start List Youth'!C:F,2,FALSE)</f>
        <v>0</v>
      </c>
      <c r="D83" s="127">
        <f>VLOOKUP(B:B,'Start List Youth'!C:F,4,FALSE)</f>
        <v>0</v>
      </c>
      <c r="E83" s="302"/>
      <c r="F83" s="302"/>
      <c r="G83" s="47">
        <f t="shared" si="4"/>
        <v>0</v>
      </c>
      <c r="H83" s="304">
        <f t="shared" si="3"/>
        <v>0</v>
      </c>
    </row>
    <row r="84" spans="1:8" hidden="1" x14ac:dyDescent="0.3">
      <c r="A84" s="269"/>
      <c r="B84" s="271">
        <v>79</v>
      </c>
      <c r="C84" s="100">
        <f>VLOOKUP(B:B,'Start List Youth'!C:F,2,FALSE)</f>
        <v>0</v>
      </c>
      <c r="D84" s="127">
        <f>VLOOKUP(B:B,'Start List Youth'!C:F,4,FALSE)</f>
        <v>0</v>
      </c>
      <c r="E84" s="302"/>
      <c r="F84" s="302"/>
      <c r="G84" s="50">
        <f t="shared" si="4"/>
        <v>0</v>
      </c>
      <c r="H84" s="304">
        <f t="shared" si="3"/>
        <v>0</v>
      </c>
    </row>
    <row r="85" spans="1:8" hidden="1" x14ac:dyDescent="0.3">
      <c r="A85" s="269"/>
      <c r="B85" s="271">
        <v>80</v>
      </c>
      <c r="C85" s="100">
        <f>VLOOKUP(B:B,'Start List Youth'!C:F,2,FALSE)</f>
        <v>0</v>
      </c>
      <c r="D85" s="127">
        <f>VLOOKUP(B:B,'Start List Youth'!C:F,4,FALSE)</f>
        <v>0</v>
      </c>
      <c r="E85" s="302"/>
      <c r="F85" s="302"/>
      <c r="G85" s="47">
        <f t="shared" si="4"/>
        <v>0</v>
      </c>
      <c r="H85" s="304">
        <f t="shared" si="3"/>
        <v>0</v>
      </c>
    </row>
    <row r="86" spans="1:8" hidden="1" x14ac:dyDescent="0.3">
      <c r="A86" s="269"/>
      <c r="B86" s="271">
        <v>81</v>
      </c>
      <c r="C86" s="100">
        <f>VLOOKUP(B:B,'Start List Youth'!C:F,2,FALSE)</f>
        <v>0</v>
      </c>
      <c r="D86" s="127">
        <f>VLOOKUP(B:B,'Start List Youth'!C:F,4,FALSE)</f>
        <v>0</v>
      </c>
      <c r="E86" s="302"/>
      <c r="F86" s="302"/>
      <c r="G86" s="50">
        <f t="shared" si="4"/>
        <v>0</v>
      </c>
      <c r="H86" s="304">
        <f t="shared" si="3"/>
        <v>0</v>
      </c>
    </row>
    <row r="87" spans="1:8" hidden="1" x14ac:dyDescent="0.3">
      <c r="A87" s="269"/>
      <c r="B87" s="271">
        <v>82</v>
      </c>
      <c r="C87" s="100">
        <f>VLOOKUP(B:B,'Start List Youth'!C:F,2,FALSE)</f>
        <v>0</v>
      </c>
      <c r="D87" s="127">
        <f>VLOOKUP(B:B,'Start List Youth'!C:F,4,FALSE)</f>
        <v>0</v>
      </c>
      <c r="E87" s="302"/>
      <c r="F87" s="302"/>
      <c r="G87" s="47">
        <f t="shared" si="4"/>
        <v>0</v>
      </c>
      <c r="H87" s="304">
        <f t="shared" si="3"/>
        <v>0</v>
      </c>
    </row>
    <row r="88" spans="1:8" hidden="1" x14ac:dyDescent="0.3">
      <c r="A88" s="269"/>
      <c r="B88" s="271">
        <v>83</v>
      </c>
      <c r="C88" s="100">
        <f>VLOOKUP(B:B,'Start List Youth'!C:F,2,FALSE)</f>
        <v>0</v>
      </c>
      <c r="D88" s="127">
        <f>VLOOKUP(B:B,'Start List Youth'!C:F,4,FALSE)</f>
        <v>0</v>
      </c>
      <c r="E88" s="302"/>
      <c r="F88" s="302"/>
      <c r="G88" s="50">
        <f t="shared" si="4"/>
        <v>0</v>
      </c>
      <c r="H88" s="304">
        <f t="shared" si="3"/>
        <v>0</v>
      </c>
    </row>
    <row r="89" spans="1:8" hidden="1" x14ac:dyDescent="0.3">
      <c r="A89" s="269"/>
      <c r="B89" s="271">
        <v>84</v>
      </c>
      <c r="C89" s="100">
        <f>VLOOKUP(B:B,'Start List Youth'!C:F,2,FALSE)</f>
        <v>0</v>
      </c>
      <c r="D89" s="127">
        <f>VLOOKUP(B:B,'Start List Youth'!C:F,4,FALSE)</f>
        <v>0</v>
      </c>
      <c r="E89" s="302"/>
      <c r="F89" s="302"/>
      <c r="G89" s="47">
        <f t="shared" si="4"/>
        <v>0</v>
      </c>
      <c r="H89" s="304">
        <f t="shared" si="3"/>
        <v>0</v>
      </c>
    </row>
    <row r="90" spans="1:8" hidden="1" x14ac:dyDescent="0.3">
      <c r="A90" s="269"/>
      <c r="B90" s="271">
        <v>85</v>
      </c>
      <c r="C90" s="100">
        <f>VLOOKUP(B:B,'Start List Youth'!C:F,2,FALSE)</f>
        <v>0</v>
      </c>
      <c r="D90" s="127">
        <f>VLOOKUP(B:B,'Start List Youth'!C:F,4,FALSE)</f>
        <v>0</v>
      </c>
      <c r="E90" s="302"/>
      <c r="F90" s="302"/>
      <c r="G90" s="50">
        <f t="shared" si="4"/>
        <v>0</v>
      </c>
      <c r="H90" s="304">
        <f t="shared" si="3"/>
        <v>0</v>
      </c>
    </row>
    <row r="91" spans="1:8" hidden="1" x14ac:dyDescent="0.3">
      <c r="A91" s="269"/>
      <c r="B91" s="271">
        <v>86</v>
      </c>
      <c r="C91" s="100">
        <f>VLOOKUP(B:B,'Start List Youth'!C:F,2,FALSE)</f>
        <v>0</v>
      </c>
      <c r="D91" s="127">
        <f>VLOOKUP(B:B,'Start List Youth'!C:F,4,FALSE)</f>
        <v>0</v>
      </c>
      <c r="E91" s="302"/>
      <c r="F91" s="302"/>
      <c r="G91" s="47">
        <f t="shared" si="4"/>
        <v>0</v>
      </c>
      <c r="H91" s="304">
        <f t="shared" si="3"/>
        <v>0</v>
      </c>
    </row>
    <row r="92" spans="1:8" hidden="1" x14ac:dyDescent="0.3">
      <c r="A92" s="269"/>
      <c r="B92" s="271">
        <v>87</v>
      </c>
      <c r="C92" s="100">
        <f>VLOOKUP(B:B,'Start List Youth'!C:F,2,FALSE)</f>
        <v>0</v>
      </c>
      <c r="D92" s="127">
        <f>VLOOKUP(B:B,'Start List Youth'!C:F,4,FALSE)</f>
        <v>0</v>
      </c>
      <c r="E92" s="302"/>
      <c r="F92" s="302"/>
      <c r="G92" s="50">
        <f t="shared" si="4"/>
        <v>0</v>
      </c>
      <c r="H92" s="304">
        <f t="shared" si="3"/>
        <v>0</v>
      </c>
    </row>
    <row r="93" spans="1:8" hidden="1" x14ac:dyDescent="0.3">
      <c r="A93" s="269"/>
      <c r="B93" s="271">
        <v>88</v>
      </c>
      <c r="C93" s="100">
        <f>VLOOKUP(B:B,'Start List Youth'!C:F,2,FALSE)</f>
        <v>0</v>
      </c>
      <c r="D93" s="127">
        <f>VLOOKUP(B:B,'Start List Youth'!C:F,4,FALSE)</f>
        <v>0</v>
      </c>
      <c r="E93" s="302"/>
      <c r="F93" s="302"/>
      <c r="G93" s="47">
        <f t="shared" si="4"/>
        <v>0</v>
      </c>
      <c r="H93" s="304">
        <f t="shared" si="3"/>
        <v>0</v>
      </c>
    </row>
    <row r="94" spans="1:8" hidden="1" x14ac:dyDescent="0.3">
      <c r="A94" s="269"/>
      <c r="B94" s="271">
        <v>89</v>
      </c>
      <c r="C94" s="100">
        <f>VLOOKUP(B:B,'Start List Youth'!C:F,2,FALSE)</f>
        <v>0</v>
      </c>
      <c r="D94" s="127">
        <f>VLOOKUP(B:B,'Start List Youth'!C:F,4,FALSE)</f>
        <v>0</v>
      </c>
      <c r="E94" s="302"/>
      <c r="F94" s="302"/>
      <c r="G94" s="50">
        <f t="shared" si="4"/>
        <v>0</v>
      </c>
      <c r="H94" s="304">
        <f t="shared" si="3"/>
        <v>0</v>
      </c>
    </row>
    <row r="95" spans="1:8" hidden="1" x14ac:dyDescent="0.3">
      <c r="A95" s="269"/>
      <c r="B95" s="271">
        <v>90</v>
      </c>
      <c r="C95" s="100">
        <f>VLOOKUP(B:B,'Start List Youth'!C:F,2,FALSE)</f>
        <v>0</v>
      </c>
      <c r="D95" s="127">
        <f>VLOOKUP(B:B,'Start List Youth'!C:F,4,FALSE)</f>
        <v>0</v>
      </c>
      <c r="E95" s="302"/>
      <c r="F95" s="302"/>
      <c r="G95" s="47">
        <f t="shared" si="4"/>
        <v>0</v>
      </c>
      <c r="H95" s="304">
        <f t="shared" si="3"/>
        <v>0</v>
      </c>
    </row>
    <row r="96" spans="1:8" hidden="1" x14ac:dyDescent="0.3">
      <c r="A96" s="269"/>
      <c r="B96" s="271">
        <v>91</v>
      </c>
      <c r="C96" s="100">
        <f>VLOOKUP(B:B,'Start List Youth'!C:F,2,FALSE)</f>
        <v>0</v>
      </c>
      <c r="D96" s="127">
        <f>VLOOKUP(B:B,'Start List Youth'!C:F,4,FALSE)</f>
        <v>0</v>
      </c>
      <c r="E96" s="302"/>
      <c r="F96" s="302"/>
      <c r="G96" s="50">
        <f t="shared" si="4"/>
        <v>0</v>
      </c>
      <c r="H96" s="304">
        <f t="shared" si="3"/>
        <v>0</v>
      </c>
    </row>
    <row r="97" spans="1:8" hidden="1" x14ac:dyDescent="0.3">
      <c r="A97" s="269"/>
      <c r="B97" s="271">
        <v>92</v>
      </c>
      <c r="C97" s="100">
        <f>VLOOKUP(B:B,'Start List Youth'!C:F,2,FALSE)</f>
        <v>0</v>
      </c>
      <c r="D97" s="127">
        <f>VLOOKUP(B:B,'Start List Youth'!C:F,4,FALSE)</f>
        <v>0</v>
      </c>
      <c r="E97" s="302"/>
      <c r="F97" s="302"/>
      <c r="G97" s="47">
        <f t="shared" si="4"/>
        <v>0</v>
      </c>
      <c r="H97" s="304">
        <f t="shared" si="3"/>
        <v>0</v>
      </c>
    </row>
    <row r="98" spans="1:8" hidden="1" x14ac:dyDescent="0.3">
      <c r="A98" s="269"/>
      <c r="B98" s="271">
        <v>93</v>
      </c>
      <c r="C98" s="100">
        <f>VLOOKUP(B:B,'Start List Youth'!C:F,2,FALSE)</f>
        <v>0</v>
      </c>
      <c r="D98" s="127">
        <f>VLOOKUP(B:B,'Start List Youth'!C:F,4,FALSE)</f>
        <v>0</v>
      </c>
      <c r="E98" s="302"/>
      <c r="F98" s="302"/>
      <c r="G98" s="50">
        <f t="shared" si="4"/>
        <v>0</v>
      </c>
      <c r="H98" s="304">
        <f t="shared" si="3"/>
        <v>0</v>
      </c>
    </row>
    <row r="99" spans="1:8" hidden="1" x14ac:dyDescent="0.3">
      <c r="A99" s="269"/>
      <c r="B99" s="271">
        <v>94</v>
      </c>
      <c r="C99" s="100">
        <f>VLOOKUP(B:B,'Start List Youth'!C:F,2,FALSE)</f>
        <v>0</v>
      </c>
      <c r="D99" s="127">
        <f>VLOOKUP(B:B,'Start List Youth'!C:F,4,FALSE)</f>
        <v>0</v>
      </c>
      <c r="E99" s="302"/>
      <c r="F99" s="302"/>
      <c r="G99" s="47">
        <f t="shared" si="4"/>
        <v>0</v>
      </c>
      <c r="H99" s="304">
        <f t="shared" si="3"/>
        <v>0</v>
      </c>
    </row>
    <row r="100" spans="1:8" hidden="1" x14ac:dyDescent="0.3">
      <c r="A100" s="269"/>
      <c r="B100" s="271">
        <v>95</v>
      </c>
      <c r="C100" s="100">
        <f>VLOOKUP(B:B,'Start List Youth'!C:F,2,FALSE)</f>
        <v>0</v>
      </c>
      <c r="D100" s="127">
        <f>VLOOKUP(B:B,'Start List Youth'!C:F,4,FALSE)</f>
        <v>0</v>
      </c>
      <c r="E100" s="302"/>
      <c r="F100" s="302"/>
      <c r="G100" s="50">
        <f t="shared" si="4"/>
        <v>0</v>
      </c>
      <c r="H100" s="304">
        <f t="shared" si="3"/>
        <v>0</v>
      </c>
    </row>
    <row r="101" spans="1:8" hidden="1" x14ac:dyDescent="0.3">
      <c r="A101" s="269"/>
      <c r="B101" s="271">
        <v>96</v>
      </c>
      <c r="C101" s="100">
        <f>VLOOKUP(B:B,'Start List Youth'!C:F,2,FALSE)</f>
        <v>0</v>
      </c>
      <c r="D101" s="127">
        <f>VLOOKUP(B:B,'Start List Youth'!C:F,4,FALSE)</f>
        <v>0</v>
      </c>
      <c r="E101" s="302"/>
      <c r="F101" s="302"/>
      <c r="G101" s="47">
        <f t="shared" si="4"/>
        <v>0</v>
      </c>
      <c r="H101" s="304">
        <f t="shared" si="3"/>
        <v>0</v>
      </c>
    </row>
    <row r="102" spans="1:8" hidden="1" x14ac:dyDescent="0.3">
      <c r="A102" s="269"/>
      <c r="B102" s="271">
        <v>97</v>
      </c>
      <c r="C102" s="100">
        <f>VLOOKUP(B:B,'Start List Youth'!C:F,2,FALSE)</f>
        <v>0</v>
      </c>
      <c r="D102" s="127">
        <f>VLOOKUP(B:B,'Start List Youth'!C:F,4,FALSE)</f>
        <v>0</v>
      </c>
      <c r="E102" s="302"/>
      <c r="F102" s="302"/>
      <c r="G102" s="50">
        <f t="shared" ref="G102:G133" si="5">MAX(E102,F102)</f>
        <v>0</v>
      </c>
      <c r="H102" s="304">
        <f t="shared" si="3"/>
        <v>0</v>
      </c>
    </row>
    <row r="103" spans="1:8" hidden="1" x14ac:dyDescent="0.3">
      <c r="A103" s="269"/>
      <c r="B103" s="271">
        <v>98</v>
      </c>
      <c r="C103" s="100">
        <f>VLOOKUP(B:B,'Start List Youth'!C:F,2,FALSE)</f>
        <v>0</v>
      </c>
      <c r="D103" s="127">
        <f>VLOOKUP(B:B,'Start List Youth'!C:F,4,FALSE)</f>
        <v>0</v>
      </c>
      <c r="E103" s="302"/>
      <c r="F103" s="302"/>
      <c r="G103" s="47">
        <f t="shared" si="5"/>
        <v>0</v>
      </c>
      <c r="H103" s="304">
        <f t="shared" si="3"/>
        <v>0</v>
      </c>
    </row>
    <row r="104" spans="1:8" hidden="1" x14ac:dyDescent="0.3">
      <c r="A104" s="269"/>
      <c r="B104" s="271">
        <v>99</v>
      </c>
      <c r="C104" s="100">
        <f>VLOOKUP(B:B,'Start List Youth'!C:F,2,FALSE)</f>
        <v>0</v>
      </c>
      <c r="D104" s="127">
        <f>VLOOKUP(B:B,'Start List Youth'!C:F,4,FALSE)</f>
        <v>0</v>
      </c>
      <c r="E104" s="302"/>
      <c r="F104" s="302"/>
      <c r="G104" s="50">
        <f t="shared" si="5"/>
        <v>0</v>
      </c>
      <c r="H104" s="304">
        <f t="shared" si="3"/>
        <v>0</v>
      </c>
    </row>
    <row r="105" spans="1:8" hidden="1" x14ac:dyDescent="0.3">
      <c r="A105" s="269"/>
      <c r="B105" s="271">
        <v>100</v>
      </c>
      <c r="C105" s="100">
        <f>VLOOKUP(B:B,'Start List Youth'!C:F,2,FALSE)</f>
        <v>0</v>
      </c>
      <c r="D105" s="127">
        <f>VLOOKUP(B:B,'Start List Youth'!C:F,4,FALSE)</f>
        <v>0</v>
      </c>
      <c r="E105" s="302"/>
      <c r="F105" s="302"/>
      <c r="G105" s="47">
        <f t="shared" si="5"/>
        <v>0</v>
      </c>
      <c r="H105" s="304">
        <f t="shared" si="3"/>
        <v>0</v>
      </c>
    </row>
    <row r="106" spans="1:8" hidden="1" x14ac:dyDescent="0.3">
      <c r="A106" s="269"/>
      <c r="B106" s="271">
        <v>101</v>
      </c>
      <c r="C106" s="100">
        <f>VLOOKUP(B:B,'Start List Youth'!C:F,2,FALSE)</f>
        <v>0</v>
      </c>
      <c r="D106" s="127">
        <f>VLOOKUP(B:B,'Start List Youth'!C:F,4,FALSE)</f>
        <v>0</v>
      </c>
      <c r="E106" s="302"/>
      <c r="F106" s="302"/>
      <c r="G106" s="50">
        <f t="shared" si="5"/>
        <v>0</v>
      </c>
      <c r="H106" s="304">
        <f t="shared" si="3"/>
        <v>0</v>
      </c>
    </row>
    <row r="107" spans="1:8" hidden="1" x14ac:dyDescent="0.3">
      <c r="A107" s="269"/>
      <c r="B107" s="271">
        <v>102</v>
      </c>
      <c r="C107" s="100">
        <f>VLOOKUP(B:B,'Start List Youth'!C:F,2,FALSE)</f>
        <v>0</v>
      </c>
      <c r="D107" s="127">
        <f>VLOOKUP(B:B,'Start List Youth'!C:F,4,FALSE)</f>
        <v>0</v>
      </c>
      <c r="E107" s="302"/>
      <c r="F107" s="302"/>
      <c r="G107" s="47">
        <f t="shared" si="5"/>
        <v>0</v>
      </c>
      <c r="H107" s="304">
        <f t="shared" si="3"/>
        <v>0</v>
      </c>
    </row>
    <row r="108" spans="1:8" hidden="1" x14ac:dyDescent="0.3">
      <c r="A108" s="269"/>
      <c r="B108" s="271">
        <v>103</v>
      </c>
      <c r="C108" s="100">
        <f>VLOOKUP(B:B,'Start List Youth'!C:F,2,FALSE)</f>
        <v>0</v>
      </c>
      <c r="D108" s="127">
        <f>VLOOKUP(B:B,'Start List Youth'!C:F,4,FALSE)</f>
        <v>0</v>
      </c>
      <c r="E108" s="302"/>
      <c r="F108" s="302"/>
      <c r="G108" s="50">
        <f t="shared" si="5"/>
        <v>0</v>
      </c>
      <c r="H108" s="304">
        <f t="shared" si="3"/>
        <v>0</v>
      </c>
    </row>
    <row r="109" spans="1:8" hidden="1" x14ac:dyDescent="0.3">
      <c r="A109" s="269"/>
      <c r="B109" s="271">
        <v>104</v>
      </c>
      <c r="C109" s="100">
        <f>VLOOKUP(B:B,'Start List Youth'!C:F,2,FALSE)</f>
        <v>0</v>
      </c>
      <c r="D109" s="127">
        <f>VLOOKUP(B:B,'Start List Youth'!C:F,4,FALSE)</f>
        <v>0</v>
      </c>
      <c r="E109" s="302"/>
      <c r="F109" s="302"/>
      <c r="G109" s="47">
        <f t="shared" si="5"/>
        <v>0</v>
      </c>
      <c r="H109" s="304">
        <f t="shared" si="3"/>
        <v>0</v>
      </c>
    </row>
    <row r="110" spans="1:8" hidden="1" x14ac:dyDescent="0.3">
      <c r="A110" s="269"/>
      <c r="B110" s="271">
        <v>105</v>
      </c>
      <c r="C110" s="100">
        <f>VLOOKUP(B:B,'Start List Youth'!C:F,2,FALSE)</f>
        <v>0</v>
      </c>
      <c r="D110" s="127">
        <f>VLOOKUP(B:B,'Start List Youth'!C:F,4,FALSE)</f>
        <v>0</v>
      </c>
      <c r="E110" s="302"/>
      <c r="F110" s="302"/>
      <c r="G110" s="50">
        <f t="shared" si="5"/>
        <v>0</v>
      </c>
      <c r="H110" s="304">
        <f t="shared" si="3"/>
        <v>0</v>
      </c>
    </row>
    <row r="111" spans="1:8" hidden="1" x14ac:dyDescent="0.3">
      <c r="A111" s="269"/>
      <c r="B111" s="271">
        <v>106</v>
      </c>
      <c r="C111" s="100">
        <f>VLOOKUP(B:B,'Start List Youth'!C:F,2,FALSE)</f>
        <v>0</v>
      </c>
      <c r="D111" s="127">
        <f>VLOOKUP(B:B,'Start List Youth'!C:F,4,FALSE)</f>
        <v>0</v>
      </c>
      <c r="E111" s="302"/>
      <c r="F111" s="302"/>
      <c r="G111" s="47">
        <f t="shared" si="5"/>
        <v>0</v>
      </c>
      <c r="H111" s="304">
        <f t="shared" si="3"/>
        <v>0</v>
      </c>
    </row>
    <row r="112" spans="1:8" hidden="1" x14ac:dyDescent="0.3">
      <c r="A112" s="269"/>
      <c r="B112" s="271">
        <v>107</v>
      </c>
      <c r="C112" s="100">
        <f>VLOOKUP(B:B,'Start List Youth'!C:F,2,FALSE)</f>
        <v>0</v>
      </c>
      <c r="D112" s="127">
        <f>VLOOKUP(B:B,'Start List Youth'!C:F,4,FALSE)</f>
        <v>0</v>
      </c>
      <c r="E112" s="302"/>
      <c r="F112" s="302"/>
      <c r="G112" s="50">
        <f t="shared" si="5"/>
        <v>0</v>
      </c>
      <c r="H112" s="304">
        <f t="shared" si="3"/>
        <v>0</v>
      </c>
    </row>
    <row r="113" spans="1:8" hidden="1" x14ac:dyDescent="0.3">
      <c r="A113" s="269"/>
      <c r="B113" s="271">
        <v>108</v>
      </c>
      <c r="C113" s="100">
        <f>VLOOKUP(B:B,'Start List Youth'!C:F,2,FALSE)</f>
        <v>0</v>
      </c>
      <c r="D113" s="127">
        <f>VLOOKUP(B:B,'Start List Youth'!C:F,4,FALSE)</f>
        <v>0</v>
      </c>
      <c r="E113" s="302"/>
      <c r="F113" s="302"/>
      <c r="G113" s="47">
        <f t="shared" si="5"/>
        <v>0</v>
      </c>
      <c r="H113" s="304">
        <f t="shared" si="3"/>
        <v>0</v>
      </c>
    </row>
    <row r="114" spans="1:8" hidden="1" x14ac:dyDescent="0.3">
      <c r="A114" s="269"/>
      <c r="B114" s="271">
        <v>109</v>
      </c>
      <c r="C114" s="100">
        <f>VLOOKUP(B:B,'Start List Youth'!C:F,2,FALSE)</f>
        <v>0</v>
      </c>
      <c r="D114" s="127">
        <f>VLOOKUP(B:B,'Start List Youth'!C:F,4,FALSE)</f>
        <v>0</v>
      </c>
      <c r="E114" s="302"/>
      <c r="F114" s="302"/>
      <c r="G114" s="50">
        <f t="shared" si="5"/>
        <v>0</v>
      </c>
      <c r="H114" s="304">
        <f t="shared" si="3"/>
        <v>0</v>
      </c>
    </row>
    <row r="115" spans="1:8" hidden="1" x14ac:dyDescent="0.3">
      <c r="A115" s="269"/>
      <c r="B115" s="271">
        <v>110</v>
      </c>
      <c r="C115" s="100">
        <f>VLOOKUP(B:B,'Start List Youth'!C:F,2,FALSE)</f>
        <v>0</v>
      </c>
      <c r="D115" s="127">
        <f>VLOOKUP(B:B,'Start List Youth'!C:F,4,FALSE)</f>
        <v>0</v>
      </c>
      <c r="E115" s="302"/>
      <c r="F115" s="302"/>
      <c r="G115" s="47">
        <f t="shared" si="5"/>
        <v>0</v>
      </c>
      <c r="H115" s="304">
        <f t="shared" si="3"/>
        <v>0</v>
      </c>
    </row>
    <row r="116" spans="1:8" hidden="1" x14ac:dyDescent="0.3">
      <c r="A116" s="269"/>
      <c r="B116" s="271">
        <v>111</v>
      </c>
      <c r="C116" s="100">
        <f>VLOOKUP(B:B,'Start List Youth'!C:F,2,FALSE)</f>
        <v>0</v>
      </c>
      <c r="D116" s="127">
        <f>VLOOKUP(B:B,'Start List Youth'!C:F,4,FALSE)</f>
        <v>0</v>
      </c>
      <c r="E116" s="302"/>
      <c r="F116" s="302"/>
      <c r="G116" s="50">
        <f t="shared" si="5"/>
        <v>0</v>
      </c>
      <c r="H116" s="304">
        <f t="shared" si="3"/>
        <v>0</v>
      </c>
    </row>
    <row r="117" spans="1:8" hidden="1" x14ac:dyDescent="0.3">
      <c r="A117" s="269"/>
      <c r="B117" s="271">
        <v>112</v>
      </c>
      <c r="C117" s="100">
        <f>VLOOKUP(B:B,'Start List Youth'!C:F,2,FALSE)</f>
        <v>0</v>
      </c>
      <c r="D117" s="127">
        <f>VLOOKUP(B:B,'Start List Youth'!C:F,4,FALSE)</f>
        <v>0</v>
      </c>
      <c r="E117" s="302"/>
      <c r="F117" s="302"/>
      <c r="G117" s="47">
        <f t="shared" si="5"/>
        <v>0</v>
      </c>
      <c r="H117" s="304">
        <f t="shared" si="3"/>
        <v>0</v>
      </c>
    </row>
    <row r="118" spans="1:8" hidden="1" x14ac:dyDescent="0.3">
      <c r="A118" s="269"/>
      <c r="B118" s="271">
        <v>113</v>
      </c>
      <c r="C118" s="100">
        <f>VLOOKUP(B:B,'Start List Youth'!C:F,2,FALSE)</f>
        <v>0</v>
      </c>
      <c r="D118" s="127">
        <f>VLOOKUP(B:B,'Start List Youth'!C:F,4,FALSE)</f>
        <v>0</v>
      </c>
      <c r="E118" s="302"/>
      <c r="F118" s="302"/>
      <c r="G118" s="50">
        <f t="shared" si="5"/>
        <v>0</v>
      </c>
      <c r="H118" s="304">
        <f t="shared" si="3"/>
        <v>0</v>
      </c>
    </row>
    <row r="119" spans="1:8" hidden="1" x14ac:dyDescent="0.3">
      <c r="A119" s="269"/>
      <c r="B119" s="271">
        <v>114</v>
      </c>
      <c r="C119" s="100">
        <f>VLOOKUP(B:B,'Start List Youth'!C:F,2,FALSE)</f>
        <v>0</v>
      </c>
      <c r="D119" s="127">
        <f>VLOOKUP(B:B,'Start List Youth'!C:F,4,FALSE)</f>
        <v>0</v>
      </c>
      <c r="E119" s="302"/>
      <c r="F119" s="302"/>
      <c r="G119" s="47">
        <f t="shared" si="5"/>
        <v>0</v>
      </c>
      <c r="H119" s="304">
        <f t="shared" si="3"/>
        <v>0</v>
      </c>
    </row>
    <row r="120" spans="1:8" hidden="1" x14ac:dyDescent="0.3">
      <c r="A120" s="269"/>
      <c r="B120" s="271">
        <v>115</v>
      </c>
      <c r="C120" s="100">
        <f>VLOOKUP(B:B,'Start List Youth'!C:F,2,FALSE)</f>
        <v>0</v>
      </c>
      <c r="D120" s="127">
        <f>VLOOKUP(B:B,'Start List Youth'!C:F,4,FALSE)</f>
        <v>0</v>
      </c>
      <c r="E120" s="302"/>
      <c r="F120" s="302"/>
      <c r="G120" s="50">
        <f t="shared" si="5"/>
        <v>0</v>
      </c>
      <c r="H120" s="304">
        <f t="shared" si="3"/>
        <v>0</v>
      </c>
    </row>
    <row r="121" spans="1:8" hidden="1" x14ac:dyDescent="0.3">
      <c r="A121" s="269"/>
      <c r="B121" s="271">
        <v>116</v>
      </c>
      <c r="C121" s="100">
        <f>VLOOKUP(B:B,'Start List Youth'!C:F,2,FALSE)</f>
        <v>0</v>
      </c>
      <c r="D121" s="127">
        <f>VLOOKUP(B:B,'Start List Youth'!C:F,4,FALSE)</f>
        <v>0</v>
      </c>
      <c r="E121" s="302"/>
      <c r="F121" s="302"/>
      <c r="G121" s="47">
        <f t="shared" si="5"/>
        <v>0</v>
      </c>
      <c r="H121" s="304">
        <f t="shared" si="3"/>
        <v>0</v>
      </c>
    </row>
    <row r="122" spans="1:8" hidden="1" x14ac:dyDescent="0.3">
      <c r="A122" s="269"/>
      <c r="B122" s="271">
        <v>117</v>
      </c>
      <c r="C122" s="100">
        <f>VLOOKUP(B:B,'Start List Youth'!C:F,2,FALSE)</f>
        <v>0</v>
      </c>
      <c r="D122" s="127">
        <f>VLOOKUP(B:B,'Start List Youth'!C:F,4,FALSE)</f>
        <v>0</v>
      </c>
      <c r="E122" s="302"/>
      <c r="F122" s="302"/>
      <c r="G122" s="50">
        <f t="shared" si="5"/>
        <v>0</v>
      </c>
      <c r="H122" s="304">
        <f t="shared" si="3"/>
        <v>0</v>
      </c>
    </row>
    <row r="123" spans="1:8" hidden="1" x14ac:dyDescent="0.3">
      <c r="A123" s="269"/>
      <c r="B123" s="271">
        <v>118</v>
      </c>
      <c r="C123" s="100">
        <f>VLOOKUP(B:B,'Start List Youth'!C:F,2,FALSE)</f>
        <v>0</v>
      </c>
      <c r="D123" s="127">
        <f>VLOOKUP(B:B,'Start List Youth'!C:F,4,FALSE)</f>
        <v>0</v>
      </c>
      <c r="E123" s="302"/>
      <c r="F123" s="302"/>
      <c r="G123" s="47">
        <f t="shared" si="5"/>
        <v>0</v>
      </c>
      <c r="H123" s="304">
        <f t="shared" si="3"/>
        <v>0</v>
      </c>
    </row>
    <row r="124" spans="1:8" hidden="1" x14ac:dyDescent="0.3">
      <c r="A124" s="269"/>
      <c r="B124" s="271">
        <v>119</v>
      </c>
      <c r="C124" s="100">
        <f>VLOOKUP(B:B,'Start List Youth'!C:F,2,FALSE)</f>
        <v>0</v>
      </c>
      <c r="D124" s="127">
        <f>VLOOKUP(B:B,'Start List Youth'!C:F,4,FALSE)</f>
        <v>0</v>
      </c>
      <c r="E124" s="302"/>
      <c r="F124" s="302"/>
      <c r="G124" s="50">
        <f t="shared" si="5"/>
        <v>0</v>
      </c>
      <c r="H124" s="304">
        <f t="shared" si="3"/>
        <v>0</v>
      </c>
    </row>
    <row r="125" spans="1:8" hidden="1" x14ac:dyDescent="0.3">
      <c r="A125" s="269"/>
      <c r="B125" s="271">
        <v>120</v>
      </c>
      <c r="C125" s="100">
        <f>VLOOKUP(B:B,'Start List Youth'!C:F,2,FALSE)</f>
        <v>0</v>
      </c>
      <c r="D125" s="127">
        <f>VLOOKUP(B:B,'Start List Youth'!C:F,4,FALSE)</f>
        <v>0</v>
      </c>
      <c r="E125" s="302"/>
      <c r="F125" s="302"/>
      <c r="G125" s="47">
        <f t="shared" si="5"/>
        <v>0</v>
      </c>
      <c r="H125" s="304">
        <f t="shared" si="3"/>
        <v>0</v>
      </c>
    </row>
    <row r="126" spans="1:8" hidden="1" x14ac:dyDescent="0.3">
      <c r="A126" s="269"/>
      <c r="B126" s="271">
        <v>121</v>
      </c>
      <c r="C126" s="100">
        <f>VLOOKUP(B:B,'Start List Youth'!C:F,2,FALSE)</f>
        <v>0</v>
      </c>
      <c r="D126" s="127">
        <f>VLOOKUP(B:B,'Start List Youth'!C:F,4,FALSE)</f>
        <v>0</v>
      </c>
      <c r="E126" s="302"/>
      <c r="F126" s="302"/>
      <c r="G126" s="50">
        <f t="shared" si="5"/>
        <v>0</v>
      </c>
      <c r="H126" s="304">
        <f t="shared" si="3"/>
        <v>0</v>
      </c>
    </row>
    <row r="127" spans="1:8" hidden="1" x14ac:dyDescent="0.3">
      <c r="A127" s="269"/>
      <c r="B127" s="271">
        <v>122</v>
      </c>
      <c r="C127" s="100">
        <f>VLOOKUP(B:B,'Start List Youth'!C:F,2,FALSE)</f>
        <v>0</v>
      </c>
      <c r="D127" s="127">
        <f>VLOOKUP(B:B,'Start List Youth'!C:F,4,FALSE)</f>
        <v>0</v>
      </c>
      <c r="E127" s="302"/>
      <c r="F127" s="302"/>
      <c r="G127" s="47">
        <f t="shared" si="5"/>
        <v>0</v>
      </c>
      <c r="H127" s="304">
        <f t="shared" si="3"/>
        <v>0</v>
      </c>
    </row>
    <row r="128" spans="1:8" hidden="1" x14ac:dyDescent="0.3">
      <c r="A128" s="269"/>
      <c r="B128" s="271">
        <v>123</v>
      </c>
      <c r="C128" s="100">
        <f>VLOOKUP(B:B,'Start List Youth'!C:F,2,FALSE)</f>
        <v>0</v>
      </c>
      <c r="D128" s="127">
        <f>VLOOKUP(B:B,'Start List Youth'!C:F,4,FALSE)</f>
        <v>0</v>
      </c>
      <c r="E128" s="302"/>
      <c r="F128" s="302"/>
      <c r="G128" s="50">
        <f t="shared" si="5"/>
        <v>0</v>
      </c>
      <c r="H128" s="304">
        <f t="shared" si="3"/>
        <v>0</v>
      </c>
    </row>
    <row r="129" spans="1:8" hidden="1" x14ac:dyDescent="0.3">
      <c r="A129" s="269"/>
      <c r="B129" s="271">
        <v>124</v>
      </c>
      <c r="C129" s="100">
        <f>VLOOKUP(B:B,'Start List Youth'!C:F,2,FALSE)</f>
        <v>0</v>
      </c>
      <c r="D129" s="127">
        <f>VLOOKUP(B:B,'Start List Youth'!C:F,4,FALSE)</f>
        <v>0</v>
      </c>
      <c r="E129" s="302"/>
      <c r="F129" s="302"/>
      <c r="G129" s="47">
        <f t="shared" si="5"/>
        <v>0</v>
      </c>
      <c r="H129" s="304">
        <f t="shared" si="3"/>
        <v>0</v>
      </c>
    </row>
    <row r="130" spans="1:8" hidden="1" x14ac:dyDescent="0.3">
      <c r="A130" s="269"/>
      <c r="B130" s="271">
        <v>125</v>
      </c>
      <c r="C130" s="100">
        <f>VLOOKUP(B:B,'Start List Youth'!C:F,2,FALSE)</f>
        <v>0</v>
      </c>
      <c r="D130" s="127">
        <f>VLOOKUP(B:B,'Start List Youth'!C:F,4,FALSE)</f>
        <v>0</v>
      </c>
      <c r="E130" s="302"/>
      <c r="F130" s="302"/>
      <c r="G130" s="50">
        <f t="shared" si="5"/>
        <v>0</v>
      </c>
      <c r="H130" s="304">
        <f t="shared" si="3"/>
        <v>0</v>
      </c>
    </row>
    <row r="131" spans="1:8" hidden="1" x14ac:dyDescent="0.3">
      <c r="A131" s="269"/>
      <c r="B131" s="271">
        <v>126</v>
      </c>
      <c r="C131" s="100">
        <f>VLOOKUP(B:B,'Start List Youth'!C:F,2,FALSE)</f>
        <v>0</v>
      </c>
      <c r="D131" s="127">
        <f>VLOOKUP(B:B,'Start List Youth'!C:F,4,FALSE)</f>
        <v>0</v>
      </c>
      <c r="E131" s="302"/>
      <c r="F131" s="302"/>
      <c r="G131" s="47">
        <f t="shared" si="5"/>
        <v>0</v>
      </c>
      <c r="H131" s="304">
        <f t="shared" si="3"/>
        <v>0</v>
      </c>
    </row>
    <row r="132" spans="1:8" hidden="1" x14ac:dyDescent="0.3">
      <c r="A132" s="269"/>
      <c r="B132" s="271">
        <v>127</v>
      </c>
      <c r="C132" s="100">
        <f>VLOOKUP(B:B,'Start List Youth'!C:F,2,FALSE)</f>
        <v>0</v>
      </c>
      <c r="D132" s="127">
        <f>VLOOKUP(B:B,'Start List Youth'!C:F,4,FALSE)</f>
        <v>0</v>
      </c>
      <c r="E132" s="302"/>
      <c r="F132" s="302"/>
      <c r="G132" s="50">
        <f t="shared" si="5"/>
        <v>0</v>
      </c>
      <c r="H132" s="304">
        <f t="shared" si="3"/>
        <v>0</v>
      </c>
    </row>
    <row r="133" spans="1:8" hidden="1" x14ac:dyDescent="0.3">
      <c r="A133" s="269"/>
      <c r="B133" s="271">
        <v>128</v>
      </c>
      <c r="C133" s="100">
        <f>VLOOKUP(B:B,'Start List Youth'!C:F,2,FALSE)</f>
        <v>0</v>
      </c>
      <c r="D133" s="127">
        <f>VLOOKUP(B:B,'Start List Youth'!C:F,4,FALSE)</f>
        <v>0</v>
      </c>
      <c r="E133" s="302"/>
      <c r="F133" s="302"/>
      <c r="G133" s="47">
        <f t="shared" si="5"/>
        <v>0</v>
      </c>
      <c r="H133" s="304">
        <f t="shared" si="3"/>
        <v>0</v>
      </c>
    </row>
    <row r="134" spans="1:8" hidden="1" x14ac:dyDescent="0.3">
      <c r="A134" s="269"/>
      <c r="B134" s="271">
        <v>129</v>
      </c>
      <c r="C134" s="100">
        <f>VLOOKUP(B:B,'Start List Youth'!C:F,2,FALSE)</f>
        <v>0</v>
      </c>
      <c r="D134" s="127">
        <f>VLOOKUP(B:B,'Start List Youth'!C:F,4,FALSE)</f>
        <v>0</v>
      </c>
      <c r="E134" s="302"/>
      <c r="F134" s="302"/>
      <c r="G134" s="50">
        <f t="shared" ref="G134:G154" si="6">MAX(E134,F134)</f>
        <v>0</v>
      </c>
      <c r="H134" s="304">
        <f t="shared" si="3"/>
        <v>0</v>
      </c>
    </row>
    <row r="135" spans="1:8" hidden="1" x14ac:dyDescent="0.3">
      <c r="A135" s="269"/>
      <c r="B135" s="271">
        <v>130</v>
      </c>
      <c r="C135" s="100">
        <f>VLOOKUP(B:B,'Start List Youth'!C:F,2,FALSE)</f>
        <v>0</v>
      </c>
      <c r="D135" s="127">
        <f>VLOOKUP(B:B,'Start List Youth'!C:F,4,FALSE)</f>
        <v>0</v>
      </c>
      <c r="E135" s="302"/>
      <c r="F135" s="302"/>
      <c r="G135" s="47">
        <f t="shared" si="6"/>
        <v>0</v>
      </c>
      <c r="H135" s="304">
        <f t="shared" si="3"/>
        <v>0</v>
      </c>
    </row>
    <row r="136" spans="1:8" hidden="1" x14ac:dyDescent="0.3">
      <c r="A136" s="269"/>
      <c r="B136" s="271">
        <v>131</v>
      </c>
      <c r="C136" s="100">
        <f>VLOOKUP(B:B,'Start List Youth'!C:F,2,FALSE)</f>
        <v>0</v>
      </c>
      <c r="D136" s="127">
        <f>VLOOKUP(B:B,'Start List Youth'!C:F,4,FALSE)</f>
        <v>0</v>
      </c>
      <c r="E136" s="302"/>
      <c r="F136" s="302"/>
      <c r="G136" s="50">
        <f t="shared" si="6"/>
        <v>0</v>
      </c>
      <c r="H136" s="304">
        <f t="shared" ref="H136:H154" si="7">G136/$I$5</f>
        <v>0</v>
      </c>
    </row>
    <row r="137" spans="1:8" hidden="1" x14ac:dyDescent="0.3">
      <c r="A137" s="269"/>
      <c r="B137" s="271">
        <v>132</v>
      </c>
      <c r="C137" s="100">
        <f>VLOOKUP(B:B,'Start List Youth'!C:F,2,FALSE)</f>
        <v>0</v>
      </c>
      <c r="D137" s="127">
        <f>VLOOKUP(B:B,'Start List Youth'!C:F,4,FALSE)</f>
        <v>0</v>
      </c>
      <c r="E137" s="302"/>
      <c r="F137" s="302"/>
      <c r="G137" s="47">
        <f t="shared" si="6"/>
        <v>0</v>
      </c>
      <c r="H137" s="304">
        <f t="shared" si="7"/>
        <v>0</v>
      </c>
    </row>
    <row r="138" spans="1:8" hidden="1" x14ac:dyDescent="0.3">
      <c r="A138" s="269"/>
      <c r="B138" s="271">
        <v>133</v>
      </c>
      <c r="C138" s="100">
        <f>VLOOKUP(B:B,'Start List Youth'!C:F,2,FALSE)</f>
        <v>0</v>
      </c>
      <c r="D138" s="127">
        <f>VLOOKUP(B:B,'Start List Youth'!C:F,4,FALSE)</f>
        <v>0</v>
      </c>
      <c r="E138" s="302"/>
      <c r="F138" s="302"/>
      <c r="G138" s="50">
        <f t="shared" si="6"/>
        <v>0</v>
      </c>
      <c r="H138" s="304">
        <f t="shared" si="7"/>
        <v>0</v>
      </c>
    </row>
    <row r="139" spans="1:8" hidden="1" x14ac:dyDescent="0.3">
      <c r="A139" s="269"/>
      <c r="B139" s="271">
        <v>134</v>
      </c>
      <c r="C139" s="100">
        <f>VLOOKUP(B:B,'Start List Youth'!C:F,2,FALSE)</f>
        <v>0</v>
      </c>
      <c r="D139" s="127">
        <f>VLOOKUP(B:B,'Start List Youth'!C:F,4,FALSE)</f>
        <v>0</v>
      </c>
      <c r="E139" s="302"/>
      <c r="F139" s="302"/>
      <c r="G139" s="47">
        <f t="shared" si="6"/>
        <v>0</v>
      </c>
      <c r="H139" s="304">
        <f t="shared" si="7"/>
        <v>0</v>
      </c>
    </row>
    <row r="140" spans="1:8" hidden="1" x14ac:dyDescent="0.3">
      <c r="A140" s="269"/>
      <c r="B140" s="271">
        <v>135</v>
      </c>
      <c r="C140" s="100">
        <f>VLOOKUP(B:B,'Start List Youth'!C:F,2,FALSE)</f>
        <v>0</v>
      </c>
      <c r="D140" s="127">
        <f>VLOOKUP(B:B,'Start List Youth'!C:F,4,FALSE)</f>
        <v>0</v>
      </c>
      <c r="E140" s="302"/>
      <c r="F140" s="302"/>
      <c r="G140" s="50">
        <f t="shared" si="6"/>
        <v>0</v>
      </c>
      <c r="H140" s="304">
        <f t="shared" si="7"/>
        <v>0</v>
      </c>
    </row>
    <row r="141" spans="1:8" hidden="1" x14ac:dyDescent="0.3">
      <c r="A141" s="269"/>
      <c r="B141" s="271">
        <v>136</v>
      </c>
      <c r="C141" s="100">
        <f>VLOOKUP(B:B,'Start List Youth'!C:F,2,FALSE)</f>
        <v>0</v>
      </c>
      <c r="D141" s="127">
        <f>VLOOKUP(B:B,'Start List Youth'!C:F,4,FALSE)</f>
        <v>0</v>
      </c>
      <c r="E141" s="302"/>
      <c r="F141" s="302"/>
      <c r="G141" s="47">
        <f t="shared" si="6"/>
        <v>0</v>
      </c>
      <c r="H141" s="304">
        <f t="shared" si="7"/>
        <v>0</v>
      </c>
    </row>
    <row r="142" spans="1:8" hidden="1" x14ac:dyDescent="0.3">
      <c r="A142" s="269"/>
      <c r="B142" s="271">
        <v>137</v>
      </c>
      <c r="C142" s="100">
        <f>VLOOKUP(B:B,'Start List Youth'!C:F,2,FALSE)</f>
        <v>0</v>
      </c>
      <c r="D142" s="127">
        <f>VLOOKUP(B:B,'Start List Youth'!C:F,4,FALSE)</f>
        <v>0</v>
      </c>
      <c r="E142" s="302"/>
      <c r="F142" s="302"/>
      <c r="G142" s="50">
        <f t="shared" si="6"/>
        <v>0</v>
      </c>
      <c r="H142" s="304">
        <f t="shared" si="7"/>
        <v>0</v>
      </c>
    </row>
    <row r="143" spans="1:8" hidden="1" x14ac:dyDescent="0.3">
      <c r="A143" s="269"/>
      <c r="B143" s="271">
        <v>138</v>
      </c>
      <c r="C143" s="100">
        <f>VLOOKUP(B:B,'Start List Youth'!C:F,2,FALSE)</f>
        <v>0</v>
      </c>
      <c r="D143" s="127">
        <f>VLOOKUP(B:B,'Start List Youth'!C:F,4,FALSE)</f>
        <v>0</v>
      </c>
      <c r="E143" s="302"/>
      <c r="F143" s="302"/>
      <c r="G143" s="47">
        <f t="shared" si="6"/>
        <v>0</v>
      </c>
      <c r="H143" s="304">
        <f t="shared" si="7"/>
        <v>0</v>
      </c>
    </row>
    <row r="144" spans="1:8" hidden="1" x14ac:dyDescent="0.3">
      <c r="A144" s="269"/>
      <c r="B144" s="271">
        <v>139</v>
      </c>
      <c r="C144" s="100">
        <f>VLOOKUP(B:B,'Start List Youth'!C:F,2,FALSE)</f>
        <v>0</v>
      </c>
      <c r="D144" s="127">
        <f>VLOOKUP(B:B,'Start List Youth'!C:F,4,FALSE)</f>
        <v>0</v>
      </c>
      <c r="E144" s="302"/>
      <c r="F144" s="302"/>
      <c r="G144" s="50">
        <f t="shared" si="6"/>
        <v>0</v>
      </c>
      <c r="H144" s="304">
        <f t="shared" si="7"/>
        <v>0</v>
      </c>
    </row>
    <row r="145" spans="1:8" hidden="1" x14ac:dyDescent="0.3">
      <c r="A145" s="269"/>
      <c r="B145" s="271">
        <v>140</v>
      </c>
      <c r="C145" s="100">
        <f>VLOOKUP(B:B,'Start List Youth'!C:F,2,FALSE)</f>
        <v>0</v>
      </c>
      <c r="D145" s="127">
        <f>VLOOKUP(B:B,'Start List Youth'!C:F,4,FALSE)</f>
        <v>0</v>
      </c>
      <c r="E145" s="302"/>
      <c r="F145" s="302"/>
      <c r="G145" s="47">
        <f t="shared" si="6"/>
        <v>0</v>
      </c>
      <c r="H145" s="304">
        <f t="shared" si="7"/>
        <v>0</v>
      </c>
    </row>
    <row r="146" spans="1:8" hidden="1" x14ac:dyDescent="0.3">
      <c r="A146" s="269"/>
      <c r="B146" s="271">
        <v>141</v>
      </c>
      <c r="C146" s="100">
        <f>VLOOKUP(B:B,'Start List Youth'!C:F,2,FALSE)</f>
        <v>0</v>
      </c>
      <c r="D146" s="127">
        <f>VLOOKUP(B:B,'Start List Youth'!C:F,4,FALSE)</f>
        <v>0</v>
      </c>
      <c r="E146" s="302"/>
      <c r="F146" s="302"/>
      <c r="G146" s="50">
        <f t="shared" si="6"/>
        <v>0</v>
      </c>
      <c r="H146" s="304">
        <f t="shared" si="7"/>
        <v>0</v>
      </c>
    </row>
    <row r="147" spans="1:8" hidden="1" x14ac:dyDescent="0.3">
      <c r="A147" s="269"/>
      <c r="B147" s="271">
        <v>142</v>
      </c>
      <c r="C147" s="100">
        <f>VLOOKUP(B:B,'Start List Youth'!C:F,2,FALSE)</f>
        <v>0</v>
      </c>
      <c r="D147" s="127">
        <f>VLOOKUP(B:B,'Start List Youth'!C:F,4,FALSE)</f>
        <v>0</v>
      </c>
      <c r="E147" s="302"/>
      <c r="F147" s="302"/>
      <c r="G147" s="47">
        <f t="shared" si="6"/>
        <v>0</v>
      </c>
      <c r="H147" s="304">
        <f t="shared" si="7"/>
        <v>0</v>
      </c>
    </row>
    <row r="148" spans="1:8" hidden="1" x14ac:dyDescent="0.3">
      <c r="A148" s="269"/>
      <c r="B148" s="271">
        <v>143</v>
      </c>
      <c r="C148" s="100">
        <f>VLOOKUP(B:B,'Start List Youth'!C:F,2,FALSE)</f>
        <v>0</v>
      </c>
      <c r="D148" s="127">
        <f>VLOOKUP(B:B,'Start List Youth'!C:F,4,FALSE)</f>
        <v>0</v>
      </c>
      <c r="E148" s="302"/>
      <c r="F148" s="302"/>
      <c r="G148" s="50">
        <f t="shared" si="6"/>
        <v>0</v>
      </c>
      <c r="H148" s="304">
        <f t="shared" si="7"/>
        <v>0</v>
      </c>
    </row>
    <row r="149" spans="1:8" hidden="1" x14ac:dyDescent="0.3">
      <c r="A149" s="269"/>
      <c r="B149" s="271">
        <v>144</v>
      </c>
      <c r="C149" s="100">
        <f>VLOOKUP(B:B,'Start List Youth'!C:F,2,FALSE)</f>
        <v>0</v>
      </c>
      <c r="D149" s="127">
        <f>VLOOKUP(B:B,'Start List Youth'!C:F,4,FALSE)</f>
        <v>0</v>
      </c>
      <c r="E149" s="302"/>
      <c r="F149" s="302"/>
      <c r="G149" s="47">
        <f t="shared" si="6"/>
        <v>0</v>
      </c>
      <c r="H149" s="304">
        <f t="shared" si="7"/>
        <v>0</v>
      </c>
    </row>
    <row r="150" spans="1:8" hidden="1" x14ac:dyDescent="0.3">
      <c r="A150" s="269"/>
      <c r="B150" s="271">
        <v>145</v>
      </c>
      <c r="C150" s="100">
        <f>VLOOKUP(B:B,'Start List Youth'!C:F,2,FALSE)</f>
        <v>0</v>
      </c>
      <c r="D150" s="127">
        <f>VLOOKUP(B:B,'Start List Youth'!C:F,4,FALSE)</f>
        <v>0</v>
      </c>
      <c r="E150" s="302"/>
      <c r="F150" s="302"/>
      <c r="G150" s="50">
        <f t="shared" si="6"/>
        <v>0</v>
      </c>
      <c r="H150" s="304">
        <f t="shared" si="7"/>
        <v>0</v>
      </c>
    </row>
    <row r="151" spans="1:8" hidden="1" x14ac:dyDescent="0.3">
      <c r="A151" s="269"/>
      <c r="B151" s="271">
        <v>146</v>
      </c>
      <c r="C151" s="100">
        <f>VLOOKUP(B:B,'Start List Youth'!C:F,2,FALSE)</f>
        <v>0</v>
      </c>
      <c r="D151" s="127">
        <f>VLOOKUP(B:B,'Start List Youth'!C:F,4,FALSE)</f>
        <v>0</v>
      </c>
      <c r="E151" s="302"/>
      <c r="F151" s="302"/>
      <c r="G151" s="47">
        <f t="shared" si="6"/>
        <v>0</v>
      </c>
      <c r="H151" s="304">
        <f t="shared" si="7"/>
        <v>0</v>
      </c>
    </row>
    <row r="152" spans="1:8" hidden="1" x14ac:dyDescent="0.3">
      <c r="A152" s="269"/>
      <c r="B152" s="271">
        <v>147</v>
      </c>
      <c r="C152" s="100">
        <f>VLOOKUP(B:B,'Start List Youth'!C:F,2,FALSE)</f>
        <v>0</v>
      </c>
      <c r="D152" s="127">
        <f>VLOOKUP(B:B,'Start List Youth'!C:F,4,FALSE)</f>
        <v>0</v>
      </c>
      <c r="E152" s="302"/>
      <c r="F152" s="302"/>
      <c r="G152" s="50">
        <f t="shared" si="6"/>
        <v>0</v>
      </c>
      <c r="H152" s="304">
        <f t="shared" si="7"/>
        <v>0</v>
      </c>
    </row>
    <row r="153" spans="1:8" hidden="1" x14ac:dyDescent="0.3">
      <c r="A153" s="269"/>
      <c r="B153" s="271">
        <v>148</v>
      </c>
      <c r="C153" s="100">
        <f>VLOOKUP(B:B,'Start List Youth'!C:F,2,FALSE)</f>
        <v>0</v>
      </c>
      <c r="D153" s="127">
        <f>VLOOKUP(B:B,'Start List Youth'!C:F,4,FALSE)</f>
        <v>0</v>
      </c>
      <c r="E153" s="302"/>
      <c r="F153" s="302"/>
      <c r="G153" s="47">
        <f t="shared" si="6"/>
        <v>0</v>
      </c>
      <c r="H153" s="304">
        <f t="shared" si="7"/>
        <v>0</v>
      </c>
    </row>
    <row r="154" spans="1:8" hidden="1" x14ac:dyDescent="0.3">
      <c r="A154" s="269"/>
      <c r="B154" s="271">
        <v>149</v>
      </c>
      <c r="C154" s="100">
        <f>VLOOKUP(B:B,'Start List Youth'!C:F,2,FALSE)</f>
        <v>0</v>
      </c>
      <c r="D154" s="127">
        <f>VLOOKUP(B:B,'Start List Youth'!C:F,4,FALSE)</f>
        <v>0</v>
      </c>
      <c r="E154" s="302"/>
      <c r="F154" s="302"/>
      <c r="G154" s="50">
        <f t="shared" si="6"/>
        <v>0</v>
      </c>
      <c r="H154" s="304">
        <f t="shared" si="7"/>
        <v>0</v>
      </c>
    </row>
  </sheetData>
  <sheetProtection algorithmName="SHA-512" hashValue="No9mv+3vsxye+xs2ToqHG6PsOSr1oS3N4JVClkjzEbOcrER19C2TWq0lKqnBy6Yd1haX27aY94Q7JC+HM50g1g==" saltValue="uID5qwh3zopaGanX78jRWQ==" spinCount="100000" sheet="1" objects="1" scenarios="1"/>
  <autoFilter ref="A4:H4" xr:uid="{4C5D0E80-7884-401D-8156-C97BA9E7FCE0}">
    <sortState xmlns:xlrd2="http://schemas.microsoft.com/office/spreadsheetml/2017/richdata2" ref="A7:H155">
      <sortCondition ref="B4"/>
    </sortState>
  </autoFilter>
  <mergeCells count="9">
    <mergeCell ref="B2:F2"/>
    <mergeCell ref="A4:A5"/>
    <mergeCell ref="G4:G5"/>
    <mergeCell ref="H4:H5"/>
    <mergeCell ref="B4:B5"/>
    <mergeCell ref="C4:C5"/>
    <mergeCell ref="D4:D5"/>
    <mergeCell ref="E4:E5"/>
    <mergeCell ref="F4:F5"/>
  </mergeCells>
  <conditionalFormatting sqref="C6:D154">
    <cfRule type="expression" dxfId="2" priority="1">
      <formula>$H6="x"</formula>
    </cfRule>
  </conditionalFormatting>
  <conditionalFormatting sqref="E6:G6 H6:H154 E7:F20 G7:G152 E21:E22 E23:F152 E153:G154">
    <cfRule type="expression" dxfId="1" priority="4">
      <formula>$I6="x"</formula>
    </cfRule>
  </conditionalFormatting>
  <conditionalFormatting sqref="F21:F22">
    <cfRule type="expression" dxfId="0" priority="5">
      <formula>$I22="x"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F98D-C17C-4903-A142-8B2EF9BD8D85}">
  <sheetPr codeName="Sheet3">
    <tabColor rgb="FF7030A0"/>
  </sheetPr>
  <dimension ref="B1:AJ172"/>
  <sheetViews>
    <sheetView zoomScaleNormal="100" workbookViewId="0">
      <selection activeCell="P18" sqref="P18"/>
    </sheetView>
  </sheetViews>
  <sheetFormatPr baseColWidth="10" defaultColWidth="8.7265625" defaultRowHeight="14" x14ac:dyDescent="0.3"/>
  <cols>
    <col min="1" max="3" width="8.7265625" style="2"/>
    <col min="4" max="5" width="10.7265625" style="26" customWidth="1"/>
    <col min="6" max="19" width="8.7265625" style="26"/>
    <col min="20" max="20" width="9.7265625" style="308" customWidth="1"/>
    <col min="21" max="21" width="9.7265625" style="26" customWidth="1"/>
    <col min="22" max="23" width="8.7265625" style="26"/>
    <col min="24" max="25" width="8.7265625" style="2"/>
    <col min="26" max="26" width="15" style="2" customWidth="1"/>
    <col min="27" max="27" width="10.26953125" style="2" bestFit="1" customWidth="1"/>
    <col min="28" max="28" width="8.7265625" style="2"/>
    <col min="29" max="29" width="27.54296875" style="2" customWidth="1"/>
    <col min="30" max="30" width="12.7265625" style="2" customWidth="1"/>
    <col min="31" max="31" width="66" style="2" customWidth="1"/>
    <col min="32" max="32" width="8.7265625" style="2"/>
    <col min="33" max="33" width="12.26953125" style="488" customWidth="1"/>
    <col min="34" max="35" width="12.7265625" style="488" customWidth="1"/>
    <col min="36" max="36" width="8.7265625" style="488"/>
    <col min="37" max="16384" width="8.7265625" style="2"/>
  </cols>
  <sheetData>
    <row r="1" spans="2:36" ht="22.5" x14ac:dyDescent="0.3">
      <c r="D1" s="307" t="s">
        <v>184</v>
      </c>
    </row>
    <row r="2" spans="2:36" ht="12" customHeight="1" thickBot="1" x14ac:dyDescent="0.35">
      <c r="D2" s="307"/>
    </row>
    <row r="3" spans="2:36" s="305" customFormat="1" ht="18.5" thickBot="1" x14ac:dyDescent="0.45">
      <c r="D3" s="797" t="s">
        <v>13</v>
      </c>
      <c r="E3" s="801"/>
      <c r="F3" s="795" t="s">
        <v>14</v>
      </c>
      <c r="G3" s="802"/>
      <c r="H3" s="797" t="s">
        <v>15</v>
      </c>
      <c r="I3" s="801"/>
      <c r="J3" s="797" t="s">
        <v>16</v>
      </c>
      <c r="K3" s="801"/>
      <c r="L3" s="797" t="s">
        <v>17</v>
      </c>
      <c r="M3" s="798"/>
      <c r="N3" s="795" t="s">
        <v>18</v>
      </c>
      <c r="O3" s="796"/>
      <c r="P3" s="797" t="s">
        <v>19</v>
      </c>
      <c r="Q3" s="798"/>
      <c r="R3" s="797" t="s">
        <v>20</v>
      </c>
      <c r="S3" s="798"/>
      <c r="T3" s="799" t="s">
        <v>21</v>
      </c>
      <c r="U3" s="800"/>
      <c r="V3" s="795" t="s">
        <v>11</v>
      </c>
      <c r="W3" s="796"/>
      <c r="Z3" s="305" t="s">
        <v>153</v>
      </c>
      <c r="AA3" s="305" t="s">
        <v>154</v>
      </c>
      <c r="AC3" s="305" t="s">
        <v>183</v>
      </c>
      <c r="AD3" s="305" t="s">
        <v>187</v>
      </c>
      <c r="AE3" s="305" t="s">
        <v>191</v>
      </c>
      <c r="AG3" s="489" t="s">
        <v>194</v>
      </c>
      <c r="AH3" s="489" t="s">
        <v>278</v>
      </c>
      <c r="AI3" s="489" t="s">
        <v>281</v>
      </c>
      <c r="AJ3" s="489" t="s">
        <v>279</v>
      </c>
    </row>
    <row r="4" spans="2:36" x14ac:dyDescent="0.3">
      <c r="D4" s="87" t="s">
        <v>22</v>
      </c>
      <c r="E4" s="95" t="s">
        <v>23</v>
      </c>
      <c r="F4" s="87" t="s">
        <v>24</v>
      </c>
      <c r="G4" s="99" t="s">
        <v>23</v>
      </c>
      <c r="H4" s="87" t="s">
        <v>22</v>
      </c>
      <c r="I4" s="95" t="s">
        <v>23</v>
      </c>
      <c r="J4" s="87" t="s">
        <v>22</v>
      </c>
      <c r="K4" s="95" t="s">
        <v>23</v>
      </c>
      <c r="L4" s="87" t="s">
        <v>25</v>
      </c>
      <c r="M4" s="99" t="s">
        <v>23</v>
      </c>
      <c r="N4" s="87" t="s">
        <v>26</v>
      </c>
      <c r="O4" s="95" t="s">
        <v>23</v>
      </c>
      <c r="P4" s="87" t="s">
        <v>26</v>
      </c>
      <c r="Q4" s="99" t="s">
        <v>23</v>
      </c>
      <c r="R4" s="87" t="s">
        <v>26</v>
      </c>
      <c r="S4" s="99" t="s">
        <v>23</v>
      </c>
      <c r="T4" s="315" t="s">
        <v>27</v>
      </c>
      <c r="U4" s="95" t="s">
        <v>23</v>
      </c>
      <c r="V4" s="317" t="s">
        <v>27</v>
      </c>
      <c r="W4" s="95" t="s">
        <v>23</v>
      </c>
      <c r="Z4" s="318" t="s">
        <v>6</v>
      </c>
      <c r="AA4" s="319">
        <v>1.05</v>
      </c>
      <c r="AC4" s="2" t="s">
        <v>204</v>
      </c>
      <c r="AG4" s="488" t="s">
        <v>280</v>
      </c>
      <c r="AH4" s="490">
        <v>45993</v>
      </c>
      <c r="AI4" s="490" t="s">
        <v>282</v>
      </c>
      <c r="AJ4" s="488" t="s">
        <v>283</v>
      </c>
    </row>
    <row r="5" spans="2:36" x14ac:dyDescent="0.3">
      <c r="D5" s="87">
        <v>35</v>
      </c>
      <c r="E5" s="95">
        <v>10</v>
      </c>
      <c r="F5" s="87">
        <v>0</v>
      </c>
      <c r="G5" s="99">
        <v>8</v>
      </c>
      <c r="H5" s="87">
        <v>40</v>
      </c>
      <c r="I5" s="95">
        <v>10</v>
      </c>
      <c r="J5" s="87">
        <v>30</v>
      </c>
      <c r="K5" s="95">
        <v>10</v>
      </c>
      <c r="L5" s="87" t="s">
        <v>28</v>
      </c>
      <c r="M5" s="99">
        <v>2</v>
      </c>
      <c r="N5" s="211">
        <v>-25</v>
      </c>
      <c r="O5" s="309">
        <v>10</v>
      </c>
      <c r="P5" s="211">
        <v>14</v>
      </c>
      <c r="Q5" s="312">
        <v>10</v>
      </c>
      <c r="R5" s="211">
        <v>0</v>
      </c>
      <c r="S5" s="312">
        <v>10</v>
      </c>
      <c r="T5" s="315">
        <v>1.4</v>
      </c>
      <c r="U5" s="95">
        <v>10</v>
      </c>
      <c r="V5" s="87">
        <v>1.99999999999999</v>
      </c>
      <c r="W5" s="95">
        <v>10</v>
      </c>
      <c r="Z5" s="306" t="s">
        <v>155</v>
      </c>
      <c r="AA5" s="42">
        <v>1.05</v>
      </c>
      <c r="AC5" s="2" t="s">
        <v>200</v>
      </c>
      <c r="AD5" s="2" t="s">
        <v>188</v>
      </c>
      <c r="AE5" s="2" t="s">
        <v>192</v>
      </c>
      <c r="AJ5" s="488" t="s">
        <v>284</v>
      </c>
    </row>
    <row r="6" spans="2:36" x14ac:dyDescent="0.3">
      <c r="D6" s="87">
        <v>34</v>
      </c>
      <c r="E6" s="95">
        <v>10</v>
      </c>
      <c r="F6" s="87">
        <v>1</v>
      </c>
      <c r="G6" s="99">
        <v>6</v>
      </c>
      <c r="H6" s="87">
        <v>39</v>
      </c>
      <c r="I6" s="95">
        <v>10</v>
      </c>
      <c r="J6" s="87">
        <v>29</v>
      </c>
      <c r="K6" s="95">
        <v>10</v>
      </c>
      <c r="L6" s="87">
        <v>0</v>
      </c>
      <c r="M6" s="99">
        <v>4</v>
      </c>
      <c r="N6" s="211">
        <v>-24</v>
      </c>
      <c r="O6" s="309">
        <v>10</v>
      </c>
      <c r="P6" s="211">
        <v>13</v>
      </c>
      <c r="Q6" s="312">
        <v>10</v>
      </c>
      <c r="R6" s="211">
        <v>0.5</v>
      </c>
      <c r="S6" s="312">
        <v>10</v>
      </c>
      <c r="T6" s="315">
        <v>1.41</v>
      </c>
      <c r="U6" s="95">
        <v>10</v>
      </c>
      <c r="V6" s="87">
        <v>2.00999999999999</v>
      </c>
      <c r="W6" s="95">
        <v>10</v>
      </c>
      <c r="Z6" s="306" t="s">
        <v>5</v>
      </c>
      <c r="AA6" s="42">
        <v>1.05</v>
      </c>
      <c r="AC6" s="2" t="s">
        <v>201</v>
      </c>
      <c r="AD6" s="2" t="s">
        <v>199</v>
      </c>
      <c r="AE6" s="2" t="s">
        <v>193</v>
      </c>
      <c r="AJ6" s="488" t="s">
        <v>285</v>
      </c>
    </row>
    <row r="7" spans="2:36" x14ac:dyDescent="0.3">
      <c r="D7" s="87">
        <v>33</v>
      </c>
      <c r="E7" s="95">
        <v>10</v>
      </c>
      <c r="F7" s="87">
        <v>2</v>
      </c>
      <c r="G7" s="99">
        <v>5</v>
      </c>
      <c r="H7" s="87">
        <v>38</v>
      </c>
      <c r="I7" s="95">
        <v>10</v>
      </c>
      <c r="J7" s="87">
        <v>28</v>
      </c>
      <c r="K7" s="95">
        <v>10</v>
      </c>
      <c r="L7" s="87">
        <v>1</v>
      </c>
      <c r="M7" s="99">
        <v>5</v>
      </c>
      <c r="N7" s="211">
        <v>-23</v>
      </c>
      <c r="O7" s="309">
        <v>10</v>
      </c>
      <c r="P7" s="211">
        <v>12</v>
      </c>
      <c r="Q7" s="312">
        <v>10</v>
      </c>
      <c r="R7" s="211">
        <v>1</v>
      </c>
      <c r="S7" s="312">
        <v>10</v>
      </c>
      <c r="T7" s="315">
        <v>1.42</v>
      </c>
      <c r="U7" s="95">
        <v>10</v>
      </c>
      <c r="V7" s="87">
        <v>2.0199999999999898</v>
      </c>
      <c r="W7" s="95">
        <v>10</v>
      </c>
      <c r="Z7" s="306" t="s">
        <v>8</v>
      </c>
      <c r="AA7" s="42">
        <v>1.05</v>
      </c>
      <c r="AC7" s="2" t="s">
        <v>202</v>
      </c>
      <c r="AD7" s="2" t="s">
        <v>189</v>
      </c>
      <c r="AE7" s="2" t="s">
        <v>193</v>
      </c>
      <c r="AJ7" s="488" t="s">
        <v>286</v>
      </c>
    </row>
    <row r="8" spans="2:36" x14ac:dyDescent="0.3">
      <c r="D8" s="87">
        <v>32</v>
      </c>
      <c r="E8" s="95">
        <v>10</v>
      </c>
      <c r="F8" s="87">
        <v>3</v>
      </c>
      <c r="G8" s="99">
        <v>4</v>
      </c>
      <c r="H8" s="87">
        <v>37</v>
      </c>
      <c r="I8" s="95">
        <v>10</v>
      </c>
      <c r="J8" s="87">
        <v>27</v>
      </c>
      <c r="K8" s="95">
        <v>10</v>
      </c>
      <c r="L8" s="87">
        <v>2</v>
      </c>
      <c r="M8" s="99">
        <v>6</v>
      </c>
      <c r="N8" s="211">
        <v>-22</v>
      </c>
      <c r="O8" s="309">
        <v>10</v>
      </c>
      <c r="P8" s="211">
        <v>11</v>
      </c>
      <c r="Q8" s="312">
        <v>10</v>
      </c>
      <c r="R8" s="211">
        <v>1.5</v>
      </c>
      <c r="S8" s="312">
        <v>10</v>
      </c>
      <c r="T8" s="315">
        <v>1.43</v>
      </c>
      <c r="U8" s="95">
        <v>10</v>
      </c>
      <c r="V8" s="87">
        <v>2.02999999999999</v>
      </c>
      <c r="W8" s="95">
        <v>10</v>
      </c>
      <c r="Z8" s="306" t="s">
        <v>7</v>
      </c>
      <c r="AA8" s="42">
        <v>1.05</v>
      </c>
      <c r="AC8" s="2" t="s">
        <v>203</v>
      </c>
      <c r="AD8" s="2" t="s">
        <v>190</v>
      </c>
      <c r="AE8" s="2" t="s">
        <v>205</v>
      </c>
      <c r="AJ8" s="488" t="s">
        <v>287</v>
      </c>
    </row>
    <row r="9" spans="2:36" x14ac:dyDescent="0.3">
      <c r="B9" s="207" t="s">
        <v>29</v>
      </c>
      <c r="D9" s="87">
        <v>31</v>
      </c>
      <c r="E9" s="95">
        <v>10</v>
      </c>
      <c r="F9" s="87">
        <v>4</v>
      </c>
      <c r="G9" s="99">
        <v>3</v>
      </c>
      <c r="H9" s="87">
        <v>36</v>
      </c>
      <c r="I9" s="95">
        <v>10</v>
      </c>
      <c r="J9" s="87">
        <v>26</v>
      </c>
      <c r="K9" s="95">
        <v>10</v>
      </c>
      <c r="L9" s="87">
        <v>3</v>
      </c>
      <c r="M9" s="99">
        <v>7</v>
      </c>
      <c r="N9" s="211">
        <v>-21</v>
      </c>
      <c r="O9" s="309">
        <v>10</v>
      </c>
      <c r="P9" s="211">
        <v>10</v>
      </c>
      <c r="Q9" s="312">
        <v>10</v>
      </c>
      <c r="R9" s="211">
        <v>2</v>
      </c>
      <c r="S9" s="312">
        <v>10</v>
      </c>
      <c r="T9" s="315">
        <v>1.44</v>
      </c>
      <c r="U9" s="95">
        <v>10</v>
      </c>
      <c r="V9" s="87">
        <v>2.0399999999999898</v>
      </c>
      <c r="W9" s="95">
        <v>10</v>
      </c>
      <c r="Z9" s="306" t="s">
        <v>4</v>
      </c>
      <c r="AA9" s="42">
        <v>1.05</v>
      </c>
    </row>
    <row r="10" spans="2:36" ht="14.5" thickBot="1" x14ac:dyDescent="0.35">
      <c r="B10" s="208" t="s">
        <v>185</v>
      </c>
      <c r="D10" s="87">
        <v>30</v>
      </c>
      <c r="E10" s="95">
        <v>10</v>
      </c>
      <c r="F10" s="101">
        <v>5</v>
      </c>
      <c r="G10" s="103">
        <v>1</v>
      </c>
      <c r="H10" s="87">
        <v>35</v>
      </c>
      <c r="I10" s="95">
        <v>10</v>
      </c>
      <c r="J10" s="87">
        <v>25</v>
      </c>
      <c r="K10" s="95">
        <v>10</v>
      </c>
      <c r="L10" s="87">
        <v>4</v>
      </c>
      <c r="M10" s="99">
        <v>8</v>
      </c>
      <c r="N10" s="211">
        <v>-20</v>
      </c>
      <c r="O10" s="309">
        <v>10</v>
      </c>
      <c r="P10" s="211">
        <v>9.5</v>
      </c>
      <c r="Q10" s="312">
        <v>10</v>
      </c>
      <c r="R10" s="211">
        <v>2</v>
      </c>
      <c r="S10" s="312">
        <v>10</v>
      </c>
      <c r="T10" s="315">
        <v>1.45</v>
      </c>
      <c r="U10" s="95">
        <v>10</v>
      </c>
      <c r="V10" s="87">
        <v>2.0499999999999901</v>
      </c>
      <c r="W10" s="95">
        <v>10</v>
      </c>
      <c r="Z10" s="49" t="s">
        <v>156</v>
      </c>
      <c r="AA10" s="320">
        <v>1.05</v>
      </c>
    </row>
    <row r="11" spans="2:36" x14ac:dyDescent="0.3">
      <c r="B11" s="209" t="s">
        <v>186</v>
      </c>
      <c r="D11" s="87">
        <v>29</v>
      </c>
      <c r="E11" s="95">
        <v>10</v>
      </c>
      <c r="H11" s="87">
        <v>34</v>
      </c>
      <c r="I11" s="95">
        <v>10</v>
      </c>
      <c r="J11" s="87">
        <v>24</v>
      </c>
      <c r="K11" s="95">
        <v>10</v>
      </c>
      <c r="L11" s="87">
        <v>5</v>
      </c>
      <c r="M11" s="99">
        <v>9</v>
      </c>
      <c r="N11" s="211">
        <v>-19</v>
      </c>
      <c r="O11" s="309">
        <v>10</v>
      </c>
      <c r="P11" s="211">
        <v>9</v>
      </c>
      <c r="Q11" s="312">
        <v>10</v>
      </c>
      <c r="R11" s="211">
        <v>2</v>
      </c>
      <c r="S11" s="312">
        <v>10</v>
      </c>
      <c r="T11" s="315">
        <v>1.46</v>
      </c>
      <c r="U11" s="95">
        <v>10</v>
      </c>
      <c r="V11" s="87">
        <v>2.0599999999999898</v>
      </c>
      <c r="W11" s="95">
        <v>10</v>
      </c>
    </row>
    <row r="12" spans="2:36" ht="14.5" thickBot="1" x14ac:dyDescent="0.35">
      <c r="D12" s="87">
        <v>28</v>
      </c>
      <c r="E12" s="95">
        <v>10</v>
      </c>
      <c r="H12" s="87">
        <v>33</v>
      </c>
      <c r="I12" s="95">
        <v>10</v>
      </c>
      <c r="J12" s="87">
        <v>23</v>
      </c>
      <c r="K12" s="95">
        <v>10</v>
      </c>
      <c r="L12" s="101">
        <v>6</v>
      </c>
      <c r="M12" s="103">
        <v>10</v>
      </c>
      <c r="N12" s="211">
        <v>-18</v>
      </c>
      <c r="O12" s="309">
        <v>10</v>
      </c>
      <c r="P12" s="211">
        <v>8.5</v>
      </c>
      <c r="Q12" s="312">
        <v>10</v>
      </c>
      <c r="R12" s="211">
        <v>2.5</v>
      </c>
      <c r="S12" s="312">
        <v>9.5</v>
      </c>
      <c r="T12" s="315">
        <v>1.47</v>
      </c>
      <c r="U12" s="95">
        <v>10</v>
      </c>
      <c r="V12" s="87">
        <v>2.0699999999999901</v>
      </c>
      <c r="W12" s="95">
        <v>10</v>
      </c>
    </row>
    <row r="13" spans="2:36" x14ac:dyDescent="0.3">
      <c r="D13" s="87">
        <v>27</v>
      </c>
      <c r="E13" s="95">
        <v>10</v>
      </c>
      <c r="H13" s="87">
        <v>32</v>
      </c>
      <c r="I13" s="95">
        <v>10</v>
      </c>
      <c r="J13" s="87">
        <v>22</v>
      </c>
      <c r="K13" s="95">
        <v>10</v>
      </c>
      <c r="N13" s="211">
        <v>-17</v>
      </c>
      <c r="O13" s="309">
        <v>10</v>
      </c>
      <c r="P13" s="211">
        <v>8</v>
      </c>
      <c r="Q13" s="312">
        <v>10</v>
      </c>
      <c r="R13" s="211">
        <v>2.5</v>
      </c>
      <c r="S13" s="312">
        <v>9.5</v>
      </c>
      <c r="T13" s="315">
        <v>1.48</v>
      </c>
      <c r="U13" s="95">
        <v>10</v>
      </c>
      <c r="V13" s="87">
        <v>2.0799999999999899</v>
      </c>
      <c r="W13" s="95">
        <v>10</v>
      </c>
    </row>
    <row r="14" spans="2:36" x14ac:dyDescent="0.3">
      <c r="D14" s="87">
        <v>26</v>
      </c>
      <c r="E14" s="95">
        <v>10</v>
      </c>
      <c r="H14" s="87">
        <v>31</v>
      </c>
      <c r="I14" s="95">
        <v>10</v>
      </c>
      <c r="J14" s="87">
        <v>21</v>
      </c>
      <c r="K14" s="95">
        <v>10</v>
      </c>
      <c r="N14" s="211">
        <v>-16</v>
      </c>
      <c r="O14" s="309">
        <v>10</v>
      </c>
      <c r="P14" s="211">
        <v>7.5</v>
      </c>
      <c r="Q14" s="312">
        <v>10</v>
      </c>
      <c r="R14" s="211">
        <v>3</v>
      </c>
      <c r="S14" s="312">
        <v>9</v>
      </c>
      <c r="T14" s="315">
        <v>1.49</v>
      </c>
      <c r="U14" s="95">
        <v>10</v>
      </c>
      <c r="V14" s="87">
        <v>2.09</v>
      </c>
      <c r="W14" s="95">
        <v>10</v>
      </c>
    </row>
    <row r="15" spans="2:36" x14ac:dyDescent="0.3">
      <c r="D15" s="87">
        <v>25</v>
      </c>
      <c r="E15" s="95">
        <v>10</v>
      </c>
      <c r="H15" s="87">
        <v>30</v>
      </c>
      <c r="I15" s="95">
        <v>10</v>
      </c>
      <c r="J15" s="87">
        <v>20</v>
      </c>
      <c r="K15" s="95">
        <v>10</v>
      </c>
      <c r="N15" s="211">
        <v>-15</v>
      </c>
      <c r="O15" s="309">
        <v>10</v>
      </c>
      <c r="P15" s="211">
        <v>7</v>
      </c>
      <c r="Q15" s="312">
        <v>10</v>
      </c>
      <c r="R15" s="211">
        <v>3</v>
      </c>
      <c r="S15" s="312">
        <v>9</v>
      </c>
      <c r="T15" s="315">
        <v>1.5</v>
      </c>
      <c r="U15" s="95">
        <v>10</v>
      </c>
      <c r="V15" s="87">
        <v>2.1</v>
      </c>
      <c r="W15" s="95">
        <v>10</v>
      </c>
    </row>
    <row r="16" spans="2:36" x14ac:dyDescent="0.3">
      <c r="D16" s="87">
        <v>24</v>
      </c>
      <c r="E16" s="95">
        <v>10</v>
      </c>
      <c r="H16" s="87">
        <v>29</v>
      </c>
      <c r="I16" s="95">
        <v>10</v>
      </c>
      <c r="J16" s="87">
        <v>19</v>
      </c>
      <c r="K16" s="95">
        <v>10</v>
      </c>
      <c r="N16" s="211">
        <v>-14</v>
      </c>
      <c r="O16" s="309">
        <v>9.5</v>
      </c>
      <c r="P16" s="211">
        <v>6.5</v>
      </c>
      <c r="Q16" s="312">
        <v>10</v>
      </c>
      <c r="R16" s="211">
        <v>3.5</v>
      </c>
      <c r="S16" s="312">
        <v>8.5</v>
      </c>
      <c r="T16" s="315">
        <v>1.51</v>
      </c>
      <c r="U16" s="95">
        <v>10</v>
      </c>
      <c r="V16" s="87">
        <v>2.11</v>
      </c>
      <c r="W16" s="95">
        <v>10</v>
      </c>
    </row>
    <row r="17" spans="4:23" x14ac:dyDescent="0.3">
      <c r="D17" s="87">
        <v>23</v>
      </c>
      <c r="E17" s="95">
        <v>10</v>
      </c>
      <c r="H17" s="87">
        <v>28</v>
      </c>
      <c r="I17" s="95">
        <v>10</v>
      </c>
      <c r="J17" s="87">
        <v>18</v>
      </c>
      <c r="K17" s="95">
        <v>10</v>
      </c>
      <c r="N17" s="211">
        <v>-13</v>
      </c>
      <c r="O17" s="309">
        <v>9.5</v>
      </c>
      <c r="P17" s="211">
        <v>6</v>
      </c>
      <c r="Q17" s="312">
        <v>10</v>
      </c>
      <c r="R17" s="211">
        <v>3.5</v>
      </c>
      <c r="S17" s="312">
        <v>8.5</v>
      </c>
      <c r="T17" s="315">
        <v>1.52</v>
      </c>
      <c r="U17" s="95">
        <v>10</v>
      </c>
      <c r="V17" s="87">
        <v>2.12</v>
      </c>
      <c r="W17" s="95">
        <v>10</v>
      </c>
    </row>
    <row r="18" spans="4:23" x14ac:dyDescent="0.3">
      <c r="D18" s="87">
        <v>22</v>
      </c>
      <c r="E18" s="95">
        <v>10</v>
      </c>
      <c r="H18" s="87">
        <v>27</v>
      </c>
      <c r="I18" s="95">
        <v>10</v>
      </c>
      <c r="J18" s="87">
        <v>17</v>
      </c>
      <c r="K18" s="95">
        <v>10</v>
      </c>
      <c r="N18" s="211">
        <v>-12</v>
      </c>
      <c r="O18" s="309">
        <v>9</v>
      </c>
      <c r="P18" s="211">
        <v>5.5</v>
      </c>
      <c r="Q18" s="312">
        <v>10</v>
      </c>
      <c r="R18" s="211">
        <v>4</v>
      </c>
      <c r="S18" s="312">
        <v>8</v>
      </c>
      <c r="T18" s="315">
        <v>1.53</v>
      </c>
      <c r="U18" s="95">
        <v>10</v>
      </c>
      <c r="V18" s="87">
        <v>2.13</v>
      </c>
      <c r="W18" s="95">
        <v>10</v>
      </c>
    </row>
    <row r="19" spans="4:23" x14ac:dyDescent="0.3">
      <c r="D19" s="87">
        <v>21</v>
      </c>
      <c r="E19" s="95">
        <v>10</v>
      </c>
      <c r="H19" s="87">
        <v>26</v>
      </c>
      <c r="I19" s="95">
        <v>10</v>
      </c>
      <c r="J19" s="87">
        <v>16</v>
      </c>
      <c r="K19" s="95">
        <v>10</v>
      </c>
      <c r="N19" s="211">
        <v>-11</v>
      </c>
      <c r="O19" s="309">
        <v>9</v>
      </c>
      <c r="P19" s="211">
        <v>5</v>
      </c>
      <c r="Q19" s="312">
        <v>9.5</v>
      </c>
      <c r="R19" s="211">
        <v>4</v>
      </c>
      <c r="S19" s="312">
        <v>8</v>
      </c>
      <c r="T19" s="315">
        <v>1.54</v>
      </c>
      <c r="U19" s="95">
        <v>10</v>
      </c>
      <c r="V19" s="87">
        <v>2.14</v>
      </c>
      <c r="W19" s="95">
        <v>10</v>
      </c>
    </row>
    <row r="20" spans="4:23" x14ac:dyDescent="0.3">
      <c r="D20" s="87">
        <v>20</v>
      </c>
      <c r="E20" s="95">
        <v>10</v>
      </c>
      <c r="H20" s="87">
        <v>25</v>
      </c>
      <c r="I20" s="95">
        <v>10</v>
      </c>
      <c r="J20" s="87">
        <v>15</v>
      </c>
      <c r="K20" s="95">
        <v>10</v>
      </c>
      <c r="N20" s="211">
        <v>-10</v>
      </c>
      <c r="O20" s="309">
        <v>8.5</v>
      </c>
      <c r="P20" s="211">
        <v>4.5</v>
      </c>
      <c r="Q20" s="312">
        <v>9</v>
      </c>
      <c r="R20" s="211">
        <v>4.5</v>
      </c>
      <c r="S20" s="312">
        <v>7.5</v>
      </c>
      <c r="T20" s="315">
        <v>1.55</v>
      </c>
      <c r="U20" s="95">
        <v>10</v>
      </c>
      <c r="V20" s="87">
        <v>2.15</v>
      </c>
      <c r="W20" s="95">
        <v>10</v>
      </c>
    </row>
    <row r="21" spans="4:23" x14ac:dyDescent="0.3">
      <c r="D21" s="87">
        <v>19</v>
      </c>
      <c r="E21" s="95">
        <v>10</v>
      </c>
      <c r="H21" s="87">
        <v>24</v>
      </c>
      <c r="I21" s="95">
        <v>10</v>
      </c>
      <c r="J21" s="87">
        <v>14</v>
      </c>
      <c r="K21" s="95">
        <v>9.5</v>
      </c>
      <c r="N21" s="211">
        <v>-9</v>
      </c>
      <c r="O21" s="309">
        <v>8.5</v>
      </c>
      <c r="P21" s="211">
        <v>4</v>
      </c>
      <c r="Q21" s="312">
        <v>8.5</v>
      </c>
      <c r="R21" s="211">
        <v>4.5</v>
      </c>
      <c r="S21" s="312">
        <v>7.5</v>
      </c>
      <c r="T21" s="315">
        <v>1.56</v>
      </c>
      <c r="U21" s="95">
        <v>10</v>
      </c>
      <c r="V21" s="87">
        <v>2.16</v>
      </c>
      <c r="W21" s="95">
        <v>10</v>
      </c>
    </row>
    <row r="22" spans="4:23" x14ac:dyDescent="0.3">
      <c r="D22" s="87">
        <v>18</v>
      </c>
      <c r="E22" s="95">
        <v>10</v>
      </c>
      <c r="H22" s="87">
        <v>23</v>
      </c>
      <c r="I22" s="95">
        <v>10</v>
      </c>
      <c r="J22" s="87">
        <v>13</v>
      </c>
      <c r="K22" s="95">
        <v>9</v>
      </c>
      <c r="N22" s="211">
        <v>-8</v>
      </c>
      <c r="O22" s="309">
        <v>8</v>
      </c>
      <c r="P22" s="211">
        <v>3.5</v>
      </c>
      <c r="Q22" s="312">
        <v>8</v>
      </c>
      <c r="R22" s="211">
        <v>5</v>
      </c>
      <c r="S22" s="312">
        <v>7</v>
      </c>
      <c r="T22" s="315">
        <v>1.57</v>
      </c>
      <c r="U22" s="95">
        <v>10</v>
      </c>
      <c r="V22" s="87">
        <v>2.17</v>
      </c>
      <c r="W22" s="95">
        <v>10</v>
      </c>
    </row>
    <row r="23" spans="4:23" x14ac:dyDescent="0.3">
      <c r="D23" s="87">
        <v>17</v>
      </c>
      <c r="E23" s="95">
        <v>10</v>
      </c>
      <c r="H23" s="87">
        <v>22</v>
      </c>
      <c r="I23" s="95">
        <v>10</v>
      </c>
      <c r="J23" s="87">
        <v>12</v>
      </c>
      <c r="K23" s="95">
        <v>8.5</v>
      </c>
      <c r="N23" s="211">
        <v>-7</v>
      </c>
      <c r="O23" s="309">
        <v>8</v>
      </c>
      <c r="P23" s="211">
        <v>3</v>
      </c>
      <c r="Q23" s="312">
        <v>7.5</v>
      </c>
      <c r="R23" s="211">
        <v>5</v>
      </c>
      <c r="S23" s="312">
        <v>7</v>
      </c>
      <c r="T23" s="315">
        <v>1.58</v>
      </c>
      <c r="U23" s="95">
        <v>10</v>
      </c>
      <c r="V23" s="87">
        <v>2.1800000000000002</v>
      </c>
      <c r="W23" s="95">
        <v>10</v>
      </c>
    </row>
    <row r="24" spans="4:23" x14ac:dyDescent="0.3">
      <c r="D24" s="87">
        <v>16</v>
      </c>
      <c r="E24" s="95">
        <v>10</v>
      </c>
      <c r="H24" s="87">
        <v>21</v>
      </c>
      <c r="I24" s="95">
        <v>10</v>
      </c>
      <c r="J24" s="87">
        <v>11</v>
      </c>
      <c r="K24" s="95">
        <v>8</v>
      </c>
      <c r="N24" s="211">
        <v>-6</v>
      </c>
      <c r="O24" s="309">
        <v>7.5</v>
      </c>
      <c r="P24" s="211">
        <v>2.5</v>
      </c>
      <c r="Q24" s="312">
        <v>7</v>
      </c>
      <c r="R24" s="211">
        <v>5.5</v>
      </c>
      <c r="S24" s="312">
        <v>6.5</v>
      </c>
      <c r="T24" s="315">
        <v>1.59</v>
      </c>
      <c r="U24" s="95">
        <v>10</v>
      </c>
      <c r="V24" s="87">
        <v>2.19</v>
      </c>
      <c r="W24" s="95">
        <v>10</v>
      </c>
    </row>
    <row r="25" spans="4:23" x14ac:dyDescent="0.3">
      <c r="D25" s="87">
        <v>15</v>
      </c>
      <c r="E25" s="95">
        <v>10</v>
      </c>
      <c r="H25" s="87">
        <v>20</v>
      </c>
      <c r="I25" s="95">
        <v>10</v>
      </c>
      <c r="J25" s="87">
        <v>10</v>
      </c>
      <c r="K25" s="95">
        <v>7.5</v>
      </c>
      <c r="N25" s="211">
        <v>-5</v>
      </c>
      <c r="O25" s="309">
        <v>7.5</v>
      </c>
      <c r="P25" s="211">
        <v>2</v>
      </c>
      <c r="Q25" s="312">
        <v>6.5</v>
      </c>
      <c r="R25" s="211">
        <v>5.5</v>
      </c>
      <c r="S25" s="312">
        <v>6.5</v>
      </c>
      <c r="T25" s="315">
        <v>2</v>
      </c>
      <c r="U25" s="95">
        <v>10</v>
      </c>
      <c r="V25" s="87">
        <v>2.2000000000000002</v>
      </c>
      <c r="W25" s="95">
        <v>10</v>
      </c>
    </row>
    <row r="26" spans="4:23" x14ac:dyDescent="0.3">
      <c r="D26" s="87">
        <v>14</v>
      </c>
      <c r="E26" s="95">
        <v>9.5</v>
      </c>
      <c r="H26" s="87">
        <v>19</v>
      </c>
      <c r="I26" s="95">
        <v>9.5</v>
      </c>
      <c r="J26" s="87">
        <v>9</v>
      </c>
      <c r="K26" s="95">
        <v>7</v>
      </c>
      <c r="N26" s="211">
        <v>-4</v>
      </c>
      <c r="O26" s="309">
        <v>7</v>
      </c>
      <c r="P26" s="211">
        <v>1.5</v>
      </c>
      <c r="Q26" s="312">
        <v>6</v>
      </c>
      <c r="R26" s="211">
        <v>6</v>
      </c>
      <c r="S26" s="312">
        <v>6</v>
      </c>
      <c r="T26" s="315">
        <v>2.0099999999999998</v>
      </c>
      <c r="U26" s="95">
        <v>10</v>
      </c>
      <c r="V26" s="87">
        <v>2.21</v>
      </c>
      <c r="W26" s="95">
        <v>10</v>
      </c>
    </row>
    <row r="27" spans="4:23" x14ac:dyDescent="0.3">
      <c r="D27" s="87">
        <v>13</v>
      </c>
      <c r="E27" s="95">
        <v>9</v>
      </c>
      <c r="H27" s="87">
        <v>18</v>
      </c>
      <c r="I27" s="95">
        <v>9</v>
      </c>
      <c r="J27" s="87">
        <v>8</v>
      </c>
      <c r="K27" s="95">
        <v>6.5</v>
      </c>
      <c r="N27" s="211">
        <v>-3</v>
      </c>
      <c r="O27" s="309">
        <v>7</v>
      </c>
      <c r="P27" s="211">
        <v>1</v>
      </c>
      <c r="Q27" s="312">
        <v>5.5</v>
      </c>
      <c r="R27" s="211">
        <v>6</v>
      </c>
      <c r="S27" s="312">
        <v>6</v>
      </c>
      <c r="T27" s="315">
        <v>2.02</v>
      </c>
      <c r="U27" s="95">
        <v>10</v>
      </c>
      <c r="V27" s="87">
        <v>2.2200000000000002</v>
      </c>
      <c r="W27" s="95">
        <v>10</v>
      </c>
    </row>
    <row r="28" spans="4:23" x14ac:dyDescent="0.3">
      <c r="D28" s="87">
        <v>12</v>
      </c>
      <c r="E28" s="95">
        <v>8.5</v>
      </c>
      <c r="H28" s="87">
        <v>17</v>
      </c>
      <c r="I28" s="95">
        <v>8.5</v>
      </c>
      <c r="J28" s="87">
        <v>7</v>
      </c>
      <c r="K28" s="95">
        <v>6</v>
      </c>
      <c r="N28" s="211">
        <v>-2</v>
      </c>
      <c r="O28" s="309">
        <v>6.5</v>
      </c>
      <c r="P28" s="211">
        <v>0.5</v>
      </c>
      <c r="Q28" s="312">
        <v>5</v>
      </c>
      <c r="R28" s="211">
        <v>6.5</v>
      </c>
      <c r="S28" s="312">
        <v>5.5</v>
      </c>
      <c r="T28" s="315">
        <v>2.0299999999999998</v>
      </c>
      <c r="U28" s="95">
        <v>10</v>
      </c>
      <c r="V28" s="87">
        <v>2.23</v>
      </c>
      <c r="W28" s="95">
        <v>10</v>
      </c>
    </row>
    <row r="29" spans="4:23" ht="14.5" thickBot="1" x14ac:dyDescent="0.35">
      <c r="D29" s="87">
        <v>11</v>
      </c>
      <c r="E29" s="95">
        <v>8</v>
      </c>
      <c r="H29" s="87">
        <v>16</v>
      </c>
      <c r="I29" s="95">
        <v>8</v>
      </c>
      <c r="J29" s="87">
        <v>6</v>
      </c>
      <c r="K29" s="95">
        <v>5.5</v>
      </c>
      <c r="N29" s="211">
        <v>-1</v>
      </c>
      <c r="O29" s="309">
        <v>6.5</v>
      </c>
      <c r="P29" s="310">
        <v>0</v>
      </c>
      <c r="Q29" s="313">
        <v>4.5</v>
      </c>
      <c r="R29" s="211">
        <v>6.5</v>
      </c>
      <c r="S29" s="312">
        <v>5.5</v>
      </c>
      <c r="T29" s="315">
        <v>2.04</v>
      </c>
      <c r="U29" s="95">
        <v>10</v>
      </c>
      <c r="V29" s="87">
        <v>2.2400000000000002</v>
      </c>
      <c r="W29" s="95">
        <v>10</v>
      </c>
    </row>
    <row r="30" spans="4:23" x14ac:dyDescent="0.3">
      <c r="D30" s="87">
        <v>10</v>
      </c>
      <c r="E30" s="95">
        <v>7.5</v>
      </c>
      <c r="H30" s="87">
        <v>15</v>
      </c>
      <c r="I30" s="95">
        <v>7.5</v>
      </c>
      <c r="J30" s="87">
        <v>5</v>
      </c>
      <c r="K30" s="95">
        <v>5</v>
      </c>
      <c r="N30" s="211">
        <v>0</v>
      </c>
      <c r="O30" s="309">
        <v>6</v>
      </c>
      <c r="Q30" s="314">
        <v>4</v>
      </c>
      <c r="R30" s="211">
        <v>7</v>
      </c>
      <c r="S30" s="312">
        <v>5</v>
      </c>
      <c r="T30" s="315">
        <v>2.0499999999999998</v>
      </c>
      <c r="U30" s="95">
        <v>10</v>
      </c>
      <c r="V30" s="87">
        <v>2.25</v>
      </c>
      <c r="W30" s="95">
        <v>10</v>
      </c>
    </row>
    <row r="31" spans="4:23" x14ac:dyDescent="0.3">
      <c r="D31" s="87">
        <v>9</v>
      </c>
      <c r="E31" s="95">
        <v>7</v>
      </c>
      <c r="H31" s="87">
        <v>14</v>
      </c>
      <c r="I31" s="95">
        <v>7</v>
      </c>
      <c r="J31" s="87">
        <v>4</v>
      </c>
      <c r="K31" s="95">
        <v>4.5</v>
      </c>
      <c r="N31" s="211">
        <v>1</v>
      </c>
      <c r="O31" s="309">
        <v>6</v>
      </c>
      <c r="Q31" s="312">
        <v>3</v>
      </c>
      <c r="R31" s="211">
        <v>7</v>
      </c>
      <c r="S31" s="312">
        <v>5</v>
      </c>
      <c r="T31" s="315">
        <v>2.06</v>
      </c>
      <c r="U31" s="95">
        <v>10</v>
      </c>
      <c r="V31" s="87">
        <v>2.2599999999999998</v>
      </c>
      <c r="W31" s="95">
        <v>10</v>
      </c>
    </row>
    <row r="32" spans="4:23" x14ac:dyDescent="0.3">
      <c r="D32" s="87">
        <v>8</v>
      </c>
      <c r="E32" s="95">
        <v>6.5</v>
      </c>
      <c r="H32" s="87">
        <v>13</v>
      </c>
      <c r="I32" s="95">
        <v>6.5</v>
      </c>
      <c r="J32" s="87">
        <v>3</v>
      </c>
      <c r="K32" s="95">
        <v>3</v>
      </c>
      <c r="N32" s="211">
        <v>2</v>
      </c>
      <c r="O32" s="309">
        <v>5.5</v>
      </c>
      <c r="Q32" s="312">
        <v>3</v>
      </c>
      <c r="R32" s="211">
        <v>7.5</v>
      </c>
      <c r="S32" s="312">
        <v>4.5</v>
      </c>
      <c r="T32" s="315">
        <v>2.0699999999999998</v>
      </c>
      <c r="U32" s="95">
        <v>10</v>
      </c>
      <c r="V32" s="87">
        <v>2.27</v>
      </c>
      <c r="W32" s="95">
        <v>10</v>
      </c>
    </row>
    <row r="33" spans="4:23" x14ac:dyDescent="0.3">
      <c r="D33" s="87">
        <v>7</v>
      </c>
      <c r="E33" s="95">
        <v>6</v>
      </c>
      <c r="H33" s="87">
        <v>12</v>
      </c>
      <c r="I33" s="95">
        <v>6</v>
      </c>
      <c r="J33" s="87">
        <v>2</v>
      </c>
      <c r="K33" s="95">
        <v>2</v>
      </c>
      <c r="N33" s="211">
        <v>3</v>
      </c>
      <c r="O33" s="309">
        <v>5.5</v>
      </c>
      <c r="Q33" s="312">
        <v>2</v>
      </c>
      <c r="R33" s="211">
        <v>7.5</v>
      </c>
      <c r="S33" s="312">
        <v>4.5</v>
      </c>
      <c r="T33" s="315">
        <v>2.08</v>
      </c>
      <c r="U33" s="95">
        <v>10</v>
      </c>
      <c r="V33" s="87">
        <v>2.2799999999999998</v>
      </c>
      <c r="W33" s="95">
        <v>10</v>
      </c>
    </row>
    <row r="34" spans="4:23" x14ac:dyDescent="0.3">
      <c r="D34" s="87">
        <v>6</v>
      </c>
      <c r="E34" s="95">
        <v>5.5</v>
      </c>
      <c r="H34" s="87">
        <v>11</v>
      </c>
      <c r="I34" s="95">
        <v>5.5</v>
      </c>
      <c r="J34" s="87">
        <v>1</v>
      </c>
      <c r="K34" s="95">
        <v>1</v>
      </c>
      <c r="N34" s="211">
        <v>4</v>
      </c>
      <c r="O34" s="309">
        <v>5</v>
      </c>
      <c r="Q34" s="312">
        <v>2</v>
      </c>
      <c r="R34" s="211">
        <v>8</v>
      </c>
      <c r="S34" s="312">
        <v>4</v>
      </c>
      <c r="T34" s="315">
        <v>2.09</v>
      </c>
      <c r="U34" s="95">
        <v>10</v>
      </c>
      <c r="V34" s="87">
        <v>2.29</v>
      </c>
      <c r="W34" s="95">
        <v>10</v>
      </c>
    </row>
    <row r="35" spans="4:23" ht="14.5" thickBot="1" x14ac:dyDescent="0.35">
      <c r="D35" s="87">
        <v>5</v>
      </c>
      <c r="E35" s="95">
        <v>5</v>
      </c>
      <c r="H35" s="87">
        <v>10</v>
      </c>
      <c r="I35" s="95">
        <v>5</v>
      </c>
      <c r="J35" s="101">
        <v>0</v>
      </c>
      <c r="K35" s="234">
        <v>0</v>
      </c>
      <c r="N35" s="211">
        <v>5</v>
      </c>
      <c r="O35" s="309">
        <v>5</v>
      </c>
      <c r="R35" s="211">
        <v>8</v>
      </c>
      <c r="S35" s="312">
        <v>4</v>
      </c>
      <c r="T35" s="315">
        <v>2.1</v>
      </c>
      <c r="U35" s="95">
        <v>10</v>
      </c>
      <c r="V35" s="87">
        <v>2.2999999999999998</v>
      </c>
      <c r="W35" s="95">
        <v>10</v>
      </c>
    </row>
    <row r="36" spans="4:23" x14ac:dyDescent="0.3">
      <c r="D36" s="87">
        <v>4</v>
      </c>
      <c r="E36" s="95">
        <v>4.5</v>
      </c>
      <c r="H36" s="87">
        <v>9</v>
      </c>
      <c r="I36" s="95">
        <v>4.5</v>
      </c>
      <c r="N36" s="211">
        <v>6</v>
      </c>
      <c r="O36" s="309">
        <v>4.5</v>
      </c>
      <c r="R36" s="211">
        <v>8.5</v>
      </c>
      <c r="S36" s="312">
        <v>3.5</v>
      </c>
      <c r="T36" s="315">
        <v>2.11</v>
      </c>
      <c r="U36" s="95">
        <v>10</v>
      </c>
      <c r="V36" s="87">
        <v>2.31</v>
      </c>
      <c r="W36" s="95">
        <v>9.5</v>
      </c>
    </row>
    <row r="37" spans="4:23" x14ac:dyDescent="0.3">
      <c r="D37" s="87">
        <v>3</v>
      </c>
      <c r="E37" s="95">
        <v>3</v>
      </c>
      <c r="H37" s="87">
        <v>8</v>
      </c>
      <c r="I37" s="95">
        <v>4</v>
      </c>
      <c r="N37" s="211">
        <v>7</v>
      </c>
      <c r="O37" s="309">
        <v>4.5</v>
      </c>
      <c r="R37" s="211">
        <v>8.5</v>
      </c>
      <c r="S37" s="312">
        <v>3.5</v>
      </c>
      <c r="T37" s="315">
        <v>2.12</v>
      </c>
      <c r="U37" s="95">
        <v>10</v>
      </c>
      <c r="V37" s="87">
        <v>2.3199999999999998</v>
      </c>
      <c r="W37" s="95">
        <v>9.5</v>
      </c>
    </row>
    <row r="38" spans="4:23" x14ac:dyDescent="0.3">
      <c r="D38" s="87">
        <v>2</v>
      </c>
      <c r="E38" s="95">
        <v>2</v>
      </c>
      <c r="H38" s="87">
        <v>7</v>
      </c>
      <c r="I38" s="95">
        <v>3</v>
      </c>
      <c r="N38" s="211">
        <v>8</v>
      </c>
      <c r="O38" s="309">
        <v>4</v>
      </c>
      <c r="R38" s="211">
        <v>9</v>
      </c>
      <c r="S38" s="312">
        <v>3</v>
      </c>
      <c r="T38" s="315">
        <v>2.13</v>
      </c>
      <c r="U38" s="95">
        <v>10</v>
      </c>
      <c r="V38" s="87">
        <v>2.33</v>
      </c>
      <c r="W38" s="95">
        <v>9.5</v>
      </c>
    </row>
    <row r="39" spans="4:23" x14ac:dyDescent="0.3">
      <c r="D39" s="87">
        <v>1</v>
      </c>
      <c r="E39" s="95">
        <v>1</v>
      </c>
      <c r="H39" s="87">
        <v>6</v>
      </c>
      <c r="I39" s="95">
        <v>2</v>
      </c>
      <c r="N39" s="211">
        <v>9</v>
      </c>
      <c r="O39" s="309">
        <v>4</v>
      </c>
      <c r="R39" s="211">
        <v>9</v>
      </c>
      <c r="S39" s="312">
        <v>3</v>
      </c>
      <c r="T39" s="315">
        <v>2.14</v>
      </c>
      <c r="U39" s="95">
        <v>10</v>
      </c>
      <c r="V39" s="87">
        <v>2.34</v>
      </c>
      <c r="W39" s="95">
        <v>9.5</v>
      </c>
    </row>
    <row r="40" spans="4:23" ht="14.5" thickBot="1" x14ac:dyDescent="0.35">
      <c r="D40" s="101">
        <v>0</v>
      </c>
      <c r="E40" s="234">
        <v>0</v>
      </c>
      <c r="H40" s="87">
        <v>5</v>
      </c>
      <c r="I40" s="95">
        <v>1</v>
      </c>
      <c r="N40" s="211">
        <v>10</v>
      </c>
      <c r="O40" s="309">
        <v>3.5</v>
      </c>
      <c r="R40" s="211">
        <v>9</v>
      </c>
      <c r="S40" s="312">
        <v>3</v>
      </c>
      <c r="T40" s="315">
        <v>2.15</v>
      </c>
      <c r="U40" s="95">
        <v>10</v>
      </c>
      <c r="V40" s="87">
        <v>2.35</v>
      </c>
      <c r="W40" s="95">
        <v>9</v>
      </c>
    </row>
    <row r="41" spans="4:23" x14ac:dyDescent="0.3">
      <c r="H41" s="87">
        <v>4</v>
      </c>
      <c r="I41" s="95">
        <v>0</v>
      </c>
      <c r="N41" s="211">
        <v>11</v>
      </c>
      <c r="O41" s="309">
        <v>3.5</v>
      </c>
      <c r="R41" s="211">
        <v>9</v>
      </c>
      <c r="S41" s="312">
        <v>3</v>
      </c>
      <c r="T41" s="315">
        <v>2.16</v>
      </c>
      <c r="U41" s="95">
        <v>10</v>
      </c>
      <c r="V41" s="87">
        <v>2.36</v>
      </c>
      <c r="W41" s="95">
        <v>9</v>
      </c>
    </row>
    <row r="42" spans="4:23" x14ac:dyDescent="0.3">
      <c r="H42" s="87">
        <v>3</v>
      </c>
      <c r="I42" s="95">
        <v>0</v>
      </c>
      <c r="N42" s="211">
        <v>12</v>
      </c>
      <c r="O42" s="309">
        <v>3</v>
      </c>
      <c r="R42" s="211">
        <v>9</v>
      </c>
      <c r="S42" s="312">
        <v>3</v>
      </c>
      <c r="T42" s="315">
        <v>2.17</v>
      </c>
      <c r="U42" s="95">
        <v>10</v>
      </c>
      <c r="V42" s="87">
        <v>2.37</v>
      </c>
      <c r="W42" s="95">
        <v>9</v>
      </c>
    </row>
    <row r="43" spans="4:23" x14ac:dyDescent="0.3">
      <c r="H43" s="87">
        <v>2</v>
      </c>
      <c r="I43" s="95">
        <v>0</v>
      </c>
      <c r="N43" s="211">
        <v>13</v>
      </c>
      <c r="O43" s="309">
        <v>3</v>
      </c>
      <c r="R43" s="211">
        <v>9</v>
      </c>
      <c r="S43" s="312">
        <v>3</v>
      </c>
      <c r="T43" s="315">
        <v>2.1800000000000002</v>
      </c>
      <c r="U43" s="95">
        <v>10</v>
      </c>
      <c r="V43" s="87">
        <v>2.38</v>
      </c>
      <c r="W43" s="95">
        <v>9</v>
      </c>
    </row>
    <row r="44" spans="4:23" x14ac:dyDescent="0.3">
      <c r="H44" s="87">
        <v>1</v>
      </c>
      <c r="I44" s="95">
        <v>0</v>
      </c>
      <c r="N44" s="211">
        <v>14</v>
      </c>
      <c r="O44" s="309">
        <v>2.5</v>
      </c>
      <c r="R44" s="211">
        <v>9.5</v>
      </c>
      <c r="S44" s="312">
        <v>3</v>
      </c>
      <c r="T44" s="315">
        <v>2.19</v>
      </c>
      <c r="U44" s="95">
        <v>10</v>
      </c>
      <c r="V44" s="87">
        <v>2.39</v>
      </c>
      <c r="W44" s="95">
        <v>8.5</v>
      </c>
    </row>
    <row r="45" spans="4:23" ht="14.5" thickBot="1" x14ac:dyDescent="0.35">
      <c r="H45" s="101">
        <v>0</v>
      </c>
      <c r="I45" s="234">
        <v>0</v>
      </c>
      <c r="N45" s="211">
        <v>15</v>
      </c>
      <c r="O45" s="309">
        <v>2</v>
      </c>
      <c r="R45" s="310">
        <v>10</v>
      </c>
      <c r="S45" s="313">
        <v>3</v>
      </c>
      <c r="T45" s="315">
        <v>2.2000000000000002</v>
      </c>
      <c r="U45" s="95">
        <v>10</v>
      </c>
      <c r="V45" s="87">
        <v>2.4</v>
      </c>
      <c r="W45" s="95">
        <v>8.5</v>
      </c>
    </row>
    <row r="46" spans="4:23" x14ac:dyDescent="0.3">
      <c r="N46" s="211">
        <v>16</v>
      </c>
      <c r="O46" s="309">
        <v>1.5</v>
      </c>
      <c r="T46" s="315">
        <v>2.21</v>
      </c>
      <c r="U46" s="95">
        <v>9.5</v>
      </c>
      <c r="V46" s="87">
        <v>2.41</v>
      </c>
      <c r="W46" s="95">
        <v>8.5</v>
      </c>
    </row>
    <row r="47" spans="4:23" x14ac:dyDescent="0.3">
      <c r="N47" s="211">
        <v>17</v>
      </c>
      <c r="O47" s="309">
        <v>1</v>
      </c>
      <c r="T47" s="315">
        <v>2.2200000000000002</v>
      </c>
      <c r="U47" s="95">
        <v>9.5</v>
      </c>
      <c r="V47" s="87">
        <v>2.42</v>
      </c>
      <c r="W47" s="95">
        <v>8.5</v>
      </c>
    </row>
    <row r="48" spans="4:23" x14ac:dyDescent="0.3">
      <c r="N48" s="211">
        <v>18</v>
      </c>
      <c r="O48" s="309">
        <v>0</v>
      </c>
      <c r="T48" s="315">
        <v>2.23</v>
      </c>
      <c r="U48" s="95">
        <v>9.5</v>
      </c>
      <c r="V48" s="87">
        <v>2.4300000000000002</v>
      </c>
      <c r="W48" s="95">
        <v>8</v>
      </c>
    </row>
    <row r="49" spans="14:23" x14ac:dyDescent="0.3">
      <c r="N49" s="211">
        <v>19</v>
      </c>
      <c r="O49" s="309">
        <v>0</v>
      </c>
      <c r="T49" s="315">
        <v>2.2400000000000002</v>
      </c>
      <c r="U49" s="95">
        <v>9.5</v>
      </c>
      <c r="V49" s="87">
        <v>2.44</v>
      </c>
      <c r="W49" s="95">
        <v>8</v>
      </c>
    </row>
    <row r="50" spans="14:23" x14ac:dyDescent="0.3">
      <c r="N50" s="211">
        <v>20</v>
      </c>
      <c r="O50" s="309">
        <v>0</v>
      </c>
      <c r="T50" s="315">
        <v>2.25</v>
      </c>
      <c r="U50" s="95">
        <v>9</v>
      </c>
      <c r="V50" s="87">
        <v>2.4500000000000002</v>
      </c>
      <c r="W50" s="95">
        <v>8</v>
      </c>
    </row>
    <row r="51" spans="14:23" x14ac:dyDescent="0.3">
      <c r="N51" s="211">
        <v>21</v>
      </c>
      <c r="O51" s="309">
        <v>0</v>
      </c>
      <c r="T51" s="315">
        <v>2.2599999999999998</v>
      </c>
      <c r="U51" s="95">
        <v>9</v>
      </c>
      <c r="V51" s="87">
        <v>2.46</v>
      </c>
      <c r="W51" s="95">
        <v>8</v>
      </c>
    </row>
    <row r="52" spans="14:23" x14ac:dyDescent="0.3">
      <c r="N52" s="211">
        <v>22</v>
      </c>
      <c r="O52" s="309">
        <v>0</v>
      </c>
      <c r="T52" s="315">
        <v>2.27</v>
      </c>
      <c r="U52" s="95">
        <v>9</v>
      </c>
      <c r="V52" s="87">
        <v>2.4700000000000002</v>
      </c>
      <c r="W52" s="95">
        <v>7.5</v>
      </c>
    </row>
    <row r="53" spans="14:23" x14ac:dyDescent="0.3">
      <c r="N53" s="211">
        <v>23</v>
      </c>
      <c r="O53" s="309">
        <v>0</v>
      </c>
      <c r="T53" s="315">
        <v>2.2799999999999998</v>
      </c>
      <c r="U53" s="95">
        <v>9</v>
      </c>
      <c r="V53" s="87">
        <v>2.48</v>
      </c>
      <c r="W53" s="95">
        <v>7.5</v>
      </c>
    </row>
    <row r="54" spans="14:23" x14ac:dyDescent="0.3">
      <c r="N54" s="211">
        <v>24</v>
      </c>
      <c r="O54" s="309">
        <v>0</v>
      </c>
      <c r="T54" s="315">
        <v>2.29</v>
      </c>
      <c r="U54" s="95">
        <v>8.5</v>
      </c>
      <c r="V54" s="87">
        <v>2.4900000000000002</v>
      </c>
      <c r="W54" s="95">
        <v>7.5</v>
      </c>
    </row>
    <row r="55" spans="14:23" x14ac:dyDescent="0.3">
      <c r="N55" s="211">
        <v>25</v>
      </c>
      <c r="O55" s="309">
        <v>0</v>
      </c>
      <c r="T55" s="315">
        <v>2.2999999999999998</v>
      </c>
      <c r="U55" s="95">
        <v>8.5</v>
      </c>
      <c r="V55" s="87">
        <v>2.5</v>
      </c>
      <c r="W55" s="95">
        <v>7.5</v>
      </c>
    </row>
    <row r="56" spans="14:23" x14ac:dyDescent="0.3">
      <c r="N56" s="211">
        <v>26</v>
      </c>
      <c r="O56" s="309">
        <v>0</v>
      </c>
      <c r="T56" s="315">
        <v>2.31</v>
      </c>
      <c r="U56" s="95">
        <v>8.5</v>
      </c>
      <c r="V56" s="87">
        <v>2.5099999999999998</v>
      </c>
      <c r="W56" s="95">
        <v>7</v>
      </c>
    </row>
    <row r="57" spans="14:23" x14ac:dyDescent="0.3">
      <c r="N57" s="211">
        <v>27</v>
      </c>
      <c r="O57" s="309">
        <v>0</v>
      </c>
      <c r="T57" s="315">
        <v>2.3199999999999998</v>
      </c>
      <c r="U57" s="95">
        <v>8.5</v>
      </c>
      <c r="V57" s="87">
        <v>2.52</v>
      </c>
      <c r="W57" s="95">
        <v>7</v>
      </c>
    </row>
    <row r="58" spans="14:23" x14ac:dyDescent="0.3">
      <c r="N58" s="211">
        <v>28</v>
      </c>
      <c r="O58" s="309">
        <v>0</v>
      </c>
      <c r="T58" s="315">
        <v>2.33</v>
      </c>
      <c r="U58" s="95">
        <v>8</v>
      </c>
      <c r="V58" s="87">
        <v>2.5299999999999998</v>
      </c>
      <c r="W58" s="95">
        <v>7</v>
      </c>
    </row>
    <row r="59" spans="14:23" x14ac:dyDescent="0.3">
      <c r="N59" s="211">
        <v>29</v>
      </c>
      <c r="O59" s="309">
        <v>0</v>
      </c>
      <c r="T59" s="315">
        <v>2.34</v>
      </c>
      <c r="U59" s="95">
        <v>8</v>
      </c>
      <c r="V59" s="87">
        <v>2.54</v>
      </c>
      <c r="W59" s="95">
        <v>7</v>
      </c>
    </row>
    <row r="60" spans="14:23" ht="14.5" thickBot="1" x14ac:dyDescent="0.35">
      <c r="N60" s="310">
        <v>30</v>
      </c>
      <c r="O60" s="311">
        <v>0</v>
      </c>
      <c r="T60" s="315">
        <v>2.35</v>
      </c>
      <c r="U60" s="95">
        <v>8</v>
      </c>
      <c r="V60" s="87">
        <v>2.5499999999999998</v>
      </c>
      <c r="W60" s="95">
        <v>6.5</v>
      </c>
    </row>
    <row r="61" spans="14:23" x14ac:dyDescent="0.3">
      <c r="T61" s="315">
        <v>2.36</v>
      </c>
      <c r="U61" s="95">
        <v>8</v>
      </c>
      <c r="V61" s="87">
        <v>2.56</v>
      </c>
      <c r="W61" s="95">
        <v>6.5</v>
      </c>
    </row>
    <row r="62" spans="14:23" x14ac:dyDescent="0.3">
      <c r="T62" s="315">
        <v>2.37</v>
      </c>
      <c r="U62" s="95">
        <v>7.5</v>
      </c>
      <c r="V62" s="87">
        <v>2.57</v>
      </c>
      <c r="W62" s="95">
        <v>6.5</v>
      </c>
    </row>
    <row r="63" spans="14:23" x14ac:dyDescent="0.3">
      <c r="T63" s="315">
        <v>2.38</v>
      </c>
      <c r="U63" s="95">
        <v>7.5</v>
      </c>
      <c r="V63" s="87">
        <v>2.58</v>
      </c>
      <c r="W63" s="95">
        <v>6.5</v>
      </c>
    </row>
    <row r="64" spans="14:23" x14ac:dyDescent="0.3">
      <c r="T64" s="315">
        <v>2.39</v>
      </c>
      <c r="U64" s="95">
        <v>7.5</v>
      </c>
      <c r="V64" s="87">
        <v>2.59</v>
      </c>
      <c r="W64" s="95">
        <v>6</v>
      </c>
    </row>
    <row r="65" spans="20:23" x14ac:dyDescent="0.3">
      <c r="T65" s="315">
        <v>2.4</v>
      </c>
      <c r="U65" s="95">
        <v>7.5</v>
      </c>
      <c r="V65" s="87">
        <v>3</v>
      </c>
      <c r="W65" s="95">
        <v>6</v>
      </c>
    </row>
    <row r="66" spans="20:23" x14ac:dyDescent="0.3">
      <c r="T66" s="315">
        <v>2.41</v>
      </c>
      <c r="U66" s="95">
        <v>7</v>
      </c>
      <c r="V66" s="87">
        <v>3.01</v>
      </c>
      <c r="W66" s="95">
        <v>6</v>
      </c>
    </row>
    <row r="67" spans="20:23" x14ac:dyDescent="0.3">
      <c r="T67" s="315">
        <v>2.42</v>
      </c>
      <c r="U67" s="95">
        <v>7</v>
      </c>
      <c r="V67" s="87">
        <v>3.02</v>
      </c>
      <c r="W67" s="95">
        <v>6</v>
      </c>
    </row>
    <row r="68" spans="20:23" x14ac:dyDescent="0.3">
      <c r="T68" s="315">
        <v>2.4300000000000002</v>
      </c>
      <c r="U68" s="95">
        <v>7</v>
      </c>
      <c r="V68" s="87">
        <v>3.03</v>
      </c>
      <c r="W68" s="95">
        <v>5.5</v>
      </c>
    </row>
    <row r="69" spans="20:23" x14ac:dyDescent="0.3">
      <c r="T69" s="315">
        <v>2.44</v>
      </c>
      <c r="U69" s="95">
        <v>7</v>
      </c>
      <c r="V69" s="87">
        <v>3.04</v>
      </c>
      <c r="W69" s="95">
        <v>5.5</v>
      </c>
    </row>
    <row r="70" spans="20:23" x14ac:dyDescent="0.3">
      <c r="T70" s="315">
        <v>2.4500000000000002</v>
      </c>
      <c r="U70" s="95">
        <v>6.5</v>
      </c>
      <c r="V70" s="87">
        <v>3.05</v>
      </c>
      <c r="W70" s="95">
        <v>5.5</v>
      </c>
    </row>
    <row r="71" spans="20:23" x14ac:dyDescent="0.3">
      <c r="T71" s="315">
        <v>2.46</v>
      </c>
      <c r="U71" s="95">
        <v>6.5</v>
      </c>
      <c r="V71" s="87">
        <v>3.06</v>
      </c>
      <c r="W71" s="95">
        <v>5.5</v>
      </c>
    </row>
    <row r="72" spans="20:23" x14ac:dyDescent="0.3">
      <c r="T72" s="315">
        <v>2.4700000000000002</v>
      </c>
      <c r="U72" s="95">
        <v>6.5</v>
      </c>
      <c r="V72" s="87">
        <v>3.07</v>
      </c>
      <c r="W72" s="95">
        <v>5</v>
      </c>
    </row>
    <row r="73" spans="20:23" x14ac:dyDescent="0.3">
      <c r="T73" s="315">
        <v>2.48</v>
      </c>
      <c r="U73" s="95">
        <v>6.5</v>
      </c>
      <c r="V73" s="87">
        <v>3.08</v>
      </c>
      <c r="W73" s="95">
        <v>5</v>
      </c>
    </row>
    <row r="74" spans="20:23" x14ac:dyDescent="0.3">
      <c r="T74" s="315">
        <v>2.4900000000000002</v>
      </c>
      <c r="U74" s="95">
        <v>6</v>
      </c>
      <c r="V74" s="87">
        <v>3.09</v>
      </c>
      <c r="W74" s="95">
        <v>5</v>
      </c>
    </row>
    <row r="75" spans="20:23" x14ac:dyDescent="0.3">
      <c r="T75" s="315">
        <v>2.5</v>
      </c>
      <c r="U75" s="95">
        <v>6</v>
      </c>
      <c r="V75" s="87">
        <v>3.1</v>
      </c>
      <c r="W75" s="95">
        <v>5</v>
      </c>
    </row>
    <row r="76" spans="20:23" x14ac:dyDescent="0.3">
      <c r="T76" s="315">
        <v>2.5099999999999998</v>
      </c>
      <c r="U76" s="95">
        <v>6</v>
      </c>
      <c r="V76" s="87">
        <v>3.11</v>
      </c>
      <c r="W76" s="95">
        <v>4.5</v>
      </c>
    </row>
    <row r="77" spans="20:23" x14ac:dyDescent="0.3">
      <c r="T77" s="315">
        <v>2.52</v>
      </c>
      <c r="U77" s="95">
        <v>6</v>
      </c>
      <c r="V77" s="87">
        <v>3.12</v>
      </c>
      <c r="W77" s="95">
        <v>4.5</v>
      </c>
    </row>
    <row r="78" spans="20:23" x14ac:dyDescent="0.3">
      <c r="T78" s="315">
        <v>2.5299999999999998</v>
      </c>
      <c r="U78" s="95">
        <v>5.5</v>
      </c>
      <c r="V78" s="87">
        <v>3.13</v>
      </c>
      <c r="W78" s="95">
        <v>4.5</v>
      </c>
    </row>
    <row r="79" spans="20:23" x14ac:dyDescent="0.3">
      <c r="T79" s="315">
        <v>2.54</v>
      </c>
      <c r="U79" s="95">
        <v>5.5</v>
      </c>
      <c r="V79" s="87">
        <v>3.14</v>
      </c>
      <c r="W79" s="95">
        <v>4.5</v>
      </c>
    </row>
    <row r="80" spans="20:23" x14ac:dyDescent="0.3">
      <c r="T80" s="315">
        <v>2.5499999999999998</v>
      </c>
      <c r="U80" s="95">
        <v>5.5</v>
      </c>
      <c r="V80" s="87">
        <v>3.15</v>
      </c>
      <c r="W80" s="95">
        <v>4</v>
      </c>
    </row>
    <row r="81" spans="20:23" x14ac:dyDescent="0.3">
      <c r="T81" s="315">
        <v>2.56</v>
      </c>
      <c r="U81" s="95">
        <v>5.5</v>
      </c>
      <c r="V81" s="87">
        <v>3.16</v>
      </c>
      <c r="W81" s="95">
        <v>4</v>
      </c>
    </row>
    <row r="82" spans="20:23" x14ac:dyDescent="0.3">
      <c r="T82" s="315">
        <v>2.57</v>
      </c>
      <c r="U82" s="95">
        <v>5</v>
      </c>
      <c r="V82" s="87">
        <v>3.17</v>
      </c>
      <c r="W82" s="95">
        <v>4</v>
      </c>
    </row>
    <row r="83" spans="20:23" x14ac:dyDescent="0.3">
      <c r="T83" s="315">
        <v>2.58</v>
      </c>
      <c r="U83" s="95">
        <v>5</v>
      </c>
      <c r="V83" s="87">
        <v>3.18</v>
      </c>
      <c r="W83" s="95">
        <v>4</v>
      </c>
    </row>
    <row r="84" spans="20:23" x14ac:dyDescent="0.3">
      <c r="T84" s="315">
        <v>2.59</v>
      </c>
      <c r="U84" s="95">
        <v>5</v>
      </c>
      <c r="V84" s="87">
        <v>3.19</v>
      </c>
      <c r="W84" s="95">
        <v>3.5</v>
      </c>
    </row>
    <row r="85" spans="20:23" x14ac:dyDescent="0.3">
      <c r="T85" s="315">
        <v>3</v>
      </c>
      <c r="U85" s="95">
        <v>5</v>
      </c>
      <c r="V85" s="87">
        <v>3.2</v>
      </c>
      <c r="W85" s="95">
        <v>3.5</v>
      </c>
    </row>
    <row r="86" spans="20:23" x14ac:dyDescent="0.3">
      <c r="T86" s="315">
        <v>3.01</v>
      </c>
      <c r="U86" s="95">
        <v>4.5</v>
      </c>
      <c r="V86" s="87">
        <v>3.21</v>
      </c>
      <c r="W86" s="95">
        <v>3.5</v>
      </c>
    </row>
    <row r="87" spans="20:23" x14ac:dyDescent="0.3">
      <c r="T87" s="315">
        <v>3.02</v>
      </c>
      <c r="U87" s="95">
        <v>4.5</v>
      </c>
      <c r="V87" s="87">
        <v>3.21999999999999</v>
      </c>
      <c r="W87" s="95">
        <v>3.5</v>
      </c>
    </row>
    <row r="88" spans="20:23" x14ac:dyDescent="0.3">
      <c r="T88" s="315">
        <v>3.03</v>
      </c>
      <c r="U88" s="95">
        <v>4.5</v>
      </c>
      <c r="V88" s="87">
        <v>3.23</v>
      </c>
      <c r="W88" s="95">
        <v>3</v>
      </c>
    </row>
    <row r="89" spans="20:23" x14ac:dyDescent="0.3">
      <c r="T89" s="315">
        <v>3.04</v>
      </c>
      <c r="U89" s="95">
        <v>4.5</v>
      </c>
      <c r="V89" s="87">
        <v>3.24</v>
      </c>
      <c r="W89" s="95">
        <v>3</v>
      </c>
    </row>
    <row r="90" spans="20:23" x14ac:dyDescent="0.3">
      <c r="T90" s="315">
        <v>3.05</v>
      </c>
      <c r="U90" s="95">
        <v>4</v>
      </c>
      <c r="V90" s="87">
        <v>3.25</v>
      </c>
      <c r="W90" s="95">
        <v>3</v>
      </c>
    </row>
    <row r="91" spans="20:23" x14ac:dyDescent="0.3">
      <c r="T91" s="315">
        <v>3.06</v>
      </c>
      <c r="U91" s="95">
        <v>4</v>
      </c>
      <c r="V91" s="87">
        <v>3.26</v>
      </c>
      <c r="W91" s="95">
        <v>3</v>
      </c>
    </row>
    <row r="92" spans="20:23" x14ac:dyDescent="0.3">
      <c r="T92" s="315">
        <v>3.07</v>
      </c>
      <c r="U92" s="95">
        <v>4</v>
      </c>
      <c r="V92" s="87">
        <v>3.27</v>
      </c>
      <c r="W92" s="95">
        <v>2.5</v>
      </c>
    </row>
    <row r="93" spans="20:23" x14ac:dyDescent="0.3">
      <c r="T93" s="315">
        <v>3.08</v>
      </c>
      <c r="U93" s="95">
        <v>4</v>
      </c>
      <c r="V93" s="87">
        <v>3.28</v>
      </c>
      <c r="W93" s="95">
        <v>2.5</v>
      </c>
    </row>
    <row r="94" spans="20:23" x14ac:dyDescent="0.3">
      <c r="T94" s="315">
        <v>3.09</v>
      </c>
      <c r="U94" s="95">
        <v>3.5</v>
      </c>
      <c r="V94" s="87">
        <v>3.29</v>
      </c>
      <c r="W94" s="95">
        <v>2.5</v>
      </c>
    </row>
    <row r="95" spans="20:23" x14ac:dyDescent="0.3">
      <c r="T95" s="315">
        <v>3.1</v>
      </c>
      <c r="U95" s="95">
        <v>3.5</v>
      </c>
      <c r="V95" s="87">
        <v>3.3</v>
      </c>
      <c r="W95" s="95">
        <v>2.5</v>
      </c>
    </row>
    <row r="96" spans="20:23" x14ac:dyDescent="0.3">
      <c r="T96" s="315">
        <v>3.11</v>
      </c>
      <c r="U96" s="95">
        <v>3.5</v>
      </c>
      <c r="V96" s="87">
        <v>3.31</v>
      </c>
      <c r="W96" s="95">
        <v>2</v>
      </c>
    </row>
    <row r="97" spans="20:23" x14ac:dyDescent="0.3">
      <c r="T97" s="315">
        <v>3.12</v>
      </c>
      <c r="U97" s="95">
        <v>3.5</v>
      </c>
      <c r="V97" s="87">
        <v>3.32</v>
      </c>
      <c r="W97" s="95">
        <v>2</v>
      </c>
    </row>
    <row r="98" spans="20:23" x14ac:dyDescent="0.3">
      <c r="T98" s="315">
        <v>3.13</v>
      </c>
      <c r="U98" s="95">
        <v>3</v>
      </c>
      <c r="V98" s="87">
        <v>3.33</v>
      </c>
      <c r="W98" s="95">
        <v>2</v>
      </c>
    </row>
    <row r="99" spans="20:23" x14ac:dyDescent="0.3">
      <c r="T99" s="315">
        <v>3.14</v>
      </c>
      <c r="U99" s="95">
        <v>3</v>
      </c>
      <c r="V99" s="87">
        <v>3.34</v>
      </c>
      <c r="W99" s="95">
        <v>2</v>
      </c>
    </row>
    <row r="100" spans="20:23" x14ac:dyDescent="0.3">
      <c r="T100" s="315">
        <v>3.15</v>
      </c>
      <c r="U100" s="95">
        <v>3</v>
      </c>
      <c r="V100" s="87">
        <v>3.35</v>
      </c>
      <c r="W100" s="95">
        <v>1.5</v>
      </c>
    </row>
    <row r="101" spans="20:23" x14ac:dyDescent="0.3">
      <c r="T101" s="315">
        <v>3.16</v>
      </c>
      <c r="U101" s="95">
        <v>3</v>
      </c>
      <c r="V101" s="87">
        <v>3.36</v>
      </c>
      <c r="W101" s="95">
        <v>1.5</v>
      </c>
    </row>
    <row r="102" spans="20:23" x14ac:dyDescent="0.3">
      <c r="T102" s="315">
        <v>3.17</v>
      </c>
      <c r="U102" s="95">
        <v>2.5</v>
      </c>
      <c r="V102" s="87">
        <v>3.37</v>
      </c>
      <c r="W102" s="95">
        <v>1.5</v>
      </c>
    </row>
    <row r="103" spans="20:23" x14ac:dyDescent="0.3">
      <c r="T103" s="315">
        <v>3.18</v>
      </c>
      <c r="U103" s="95">
        <v>2.5</v>
      </c>
      <c r="V103" s="87">
        <v>3.38</v>
      </c>
      <c r="W103" s="95">
        <v>1.5</v>
      </c>
    </row>
    <row r="104" spans="20:23" x14ac:dyDescent="0.3">
      <c r="T104" s="315">
        <v>3.19</v>
      </c>
      <c r="U104" s="95">
        <v>2.5</v>
      </c>
      <c r="V104" s="87">
        <v>3.39</v>
      </c>
      <c r="W104" s="95">
        <v>1</v>
      </c>
    </row>
    <row r="105" spans="20:23" x14ac:dyDescent="0.3">
      <c r="T105" s="315">
        <v>3.2</v>
      </c>
      <c r="U105" s="95">
        <v>2.5</v>
      </c>
      <c r="V105" s="87">
        <v>3.4</v>
      </c>
      <c r="W105" s="95">
        <v>1</v>
      </c>
    </row>
    <row r="106" spans="20:23" x14ac:dyDescent="0.3">
      <c r="T106" s="315">
        <v>3.21</v>
      </c>
      <c r="U106" s="95">
        <v>2</v>
      </c>
      <c r="V106" s="87">
        <v>3.41</v>
      </c>
      <c r="W106" s="95">
        <v>1</v>
      </c>
    </row>
    <row r="107" spans="20:23" x14ac:dyDescent="0.3">
      <c r="T107" s="315">
        <v>3.22</v>
      </c>
      <c r="U107" s="95">
        <v>2</v>
      </c>
      <c r="V107" s="87">
        <v>3.42</v>
      </c>
      <c r="W107" s="95">
        <v>1</v>
      </c>
    </row>
    <row r="108" spans="20:23" x14ac:dyDescent="0.3">
      <c r="T108" s="315">
        <v>3.23</v>
      </c>
      <c r="U108" s="95">
        <v>2</v>
      </c>
      <c r="V108" s="87">
        <v>3.43</v>
      </c>
      <c r="W108" s="95">
        <v>0.5</v>
      </c>
    </row>
    <row r="109" spans="20:23" x14ac:dyDescent="0.3">
      <c r="T109" s="315">
        <v>3.24</v>
      </c>
      <c r="U109" s="95">
        <v>2</v>
      </c>
      <c r="V109" s="87">
        <v>3.44</v>
      </c>
      <c r="W109" s="95">
        <v>0.5</v>
      </c>
    </row>
    <row r="110" spans="20:23" x14ac:dyDescent="0.3">
      <c r="T110" s="315">
        <v>3.25</v>
      </c>
      <c r="U110" s="95">
        <v>1.5</v>
      </c>
      <c r="V110" s="87">
        <v>3.45</v>
      </c>
      <c r="W110" s="95">
        <v>0.5</v>
      </c>
    </row>
    <row r="111" spans="20:23" x14ac:dyDescent="0.3">
      <c r="T111" s="315">
        <v>3.26</v>
      </c>
      <c r="U111" s="95">
        <v>1.5</v>
      </c>
      <c r="V111" s="87">
        <v>3.46</v>
      </c>
      <c r="W111" s="95">
        <v>0.5</v>
      </c>
    </row>
    <row r="112" spans="20:23" x14ac:dyDescent="0.3">
      <c r="T112" s="315">
        <v>3.27</v>
      </c>
      <c r="U112" s="95">
        <v>1.5</v>
      </c>
      <c r="V112" s="87">
        <v>3.47</v>
      </c>
      <c r="W112" s="95">
        <v>0</v>
      </c>
    </row>
    <row r="113" spans="20:23" x14ac:dyDescent="0.3">
      <c r="T113" s="315">
        <v>3.28</v>
      </c>
      <c r="U113" s="95">
        <v>1.5</v>
      </c>
      <c r="V113" s="87">
        <v>3.48</v>
      </c>
      <c r="W113" s="95">
        <v>0</v>
      </c>
    </row>
    <row r="114" spans="20:23" x14ac:dyDescent="0.3">
      <c r="T114" s="315">
        <v>3.29</v>
      </c>
      <c r="U114" s="95">
        <v>1</v>
      </c>
      <c r="V114" s="87">
        <v>3.49</v>
      </c>
      <c r="W114" s="95">
        <v>0</v>
      </c>
    </row>
    <row r="115" spans="20:23" x14ac:dyDescent="0.3">
      <c r="T115" s="315">
        <v>3.3</v>
      </c>
      <c r="U115" s="95">
        <v>1</v>
      </c>
      <c r="V115" s="87">
        <v>3.5</v>
      </c>
      <c r="W115" s="95">
        <v>0</v>
      </c>
    </row>
    <row r="116" spans="20:23" x14ac:dyDescent="0.3">
      <c r="T116" s="315">
        <v>3.31</v>
      </c>
      <c r="U116" s="95">
        <v>1</v>
      </c>
      <c r="V116" s="87">
        <v>3.51</v>
      </c>
      <c r="W116" s="95">
        <v>0</v>
      </c>
    </row>
    <row r="117" spans="20:23" x14ac:dyDescent="0.3">
      <c r="T117" s="315">
        <v>3.32</v>
      </c>
      <c r="U117" s="95">
        <v>1</v>
      </c>
      <c r="V117" s="87">
        <v>3.52</v>
      </c>
      <c r="W117" s="95">
        <v>0</v>
      </c>
    </row>
    <row r="118" spans="20:23" x14ac:dyDescent="0.3">
      <c r="T118" s="315">
        <v>3.33</v>
      </c>
      <c r="U118" s="95">
        <v>0.5</v>
      </c>
      <c r="V118" s="87">
        <v>3.53</v>
      </c>
      <c r="W118" s="95">
        <v>0</v>
      </c>
    </row>
    <row r="119" spans="20:23" x14ac:dyDescent="0.3">
      <c r="T119" s="315">
        <v>3.34</v>
      </c>
      <c r="U119" s="95">
        <v>0.5</v>
      </c>
      <c r="V119" s="87">
        <v>3.54</v>
      </c>
      <c r="W119" s="95">
        <v>0</v>
      </c>
    </row>
    <row r="120" spans="20:23" x14ac:dyDescent="0.3">
      <c r="T120" s="315">
        <v>3.35</v>
      </c>
      <c r="U120" s="95">
        <v>0.5</v>
      </c>
      <c r="V120" s="87">
        <v>3.55</v>
      </c>
      <c r="W120" s="95">
        <v>0</v>
      </c>
    </row>
    <row r="121" spans="20:23" x14ac:dyDescent="0.3">
      <c r="T121" s="315">
        <v>3.36</v>
      </c>
      <c r="U121" s="95">
        <v>0.5</v>
      </c>
      <c r="V121" s="87">
        <v>3.56</v>
      </c>
      <c r="W121" s="95">
        <v>0</v>
      </c>
    </row>
    <row r="122" spans="20:23" x14ac:dyDescent="0.3">
      <c r="T122" s="315">
        <v>3.37</v>
      </c>
      <c r="U122" s="95">
        <v>0</v>
      </c>
      <c r="V122" s="87">
        <v>3.57</v>
      </c>
      <c r="W122" s="95">
        <v>0</v>
      </c>
    </row>
    <row r="123" spans="20:23" x14ac:dyDescent="0.3">
      <c r="T123" s="315">
        <v>3.38</v>
      </c>
      <c r="U123" s="95">
        <v>0</v>
      </c>
      <c r="V123" s="87">
        <v>3.58</v>
      </c>
      <c r="W123" s="95">
        <v>0</v>
      </c>
    </row>
    <row r="124" spans="20:23" x14ac:dyDescent="0.3">
      <c r="T124" s="315">
        <v>3.39</v>
      </c>
      <c r="U124" s="95">
        <v>0</v>
      </c>
      <c r="V124" s="87">
        <v>3.59</v>
      </c>
      <c r="W124" s="95">
        <v>0</v>
      </c>
    </row>
    <row r="125" spans="20:23" x14ac:dyDescent="0.3">
      <c r="T125" s="315">
        <v>3.4</v>
      </c>
      <c r="U125" s="95">
        <v>0</v>
      </c>
      <c r="V125" s="87">
        <v>4</v>
      </c>
      <c r="W125" s="95">
        <v>0</v>
      </c>
    </row>
    <row r="126" spans="20:23" x14ac:dyDescent="0.3">
      <c r="T126" s="315">
        <v>3.41</v>
      </c>
      <c r="U126" s="95">
        <v>0</v>
      </c>
      <c r="V126" s="87">
        <v>4.01</v>
      </c>
      <c r="W126" s="95">
        <v>0</v>
      </c>
    </row>
    <row r="127" spans="20:23" x14ac:dyDescent="0.3">
      <c r="T127" s="315">
        <v>3.42</v>
      </c>
      <c r="U127" s="95">
        <v>0</v>
      </c>
      <c r="V127" s="87">
        <v>4.0199999999999996</v>
      </c>
      <c r="W127" s="95">
        <v>0</v>
      </c>
    </row>
    <row r="128" spans="20:23" x14ac:dyDescent="0.3">
      <c r="T128" s="315">
        <v>3.43</v>
      </c>
      <c r="U128" s="95">
        <v>0</v>
      </c>
      <c r="V128" s="87">
        <v>4.03</v>
      </c>
      <c r="W128" s="95">
        <v>0</v>
      </c>
    </row>
    <row r="129" spans="20:23" x14ac:dyDescent="0.3">
      <c r="T129" s="315">
        <v>3.44</v>
      </c>
      <c r="U129" s="95">
        <v>0</v>
      </c>
      <c r="V129" s="87">
        <v>4.04</v>
      </c>
      <c r="W129" s="95">
        <v>0</v>
      </c>
    </row>
    <row r="130" spans="20:23" x14ac:dyDescent="0.3">
      <c r="T130" s="315">
        <v>3.45</v>
      </c>
      <c r="U130" s="95">
        <v>0</v>
      </c>
      <c r="V130" s="87">
        <v>4.05</v>
      </c>
      <c r="W130" s="95">
        <v>0</v>
      </c>
    </row>
    <row r="131" spans="20:23" x14ac:dyDescent="0.3">
      <c r="T131" s="315">
        <v>3.46</v>
      </c>
      <c r="U131" s="95">
        <v>0</v>
      </c>
      <c r="V131" s="87">
        <v>4.0599999999999996</v>
      </c>
      <c r="W131" s="95">
        <v>0</v>
      </c>
    </row>
    <row r="132" spans="20:23" x14ac:dyDescent="0.3">
      <c r="T132" s="315">
        <v>3.47</v>
      </c>
      <c r="U132" s="95">
        <v>0</v>
      </c>
      <c r="V132" s="87">
        <v>4.07</v>
      </c>
      <c r="W132" s="95">
        <v>0</v>
      </c>
    </row>
    <row r="133" spans="20:23" x14ac:dyDescent="0.3">
      <c r="T133" s="315">
        <v>3.48</v>
      </c>
      <c r="U133" s="95">
        <v>0</v>
      </c>
      <c r="V133" s="87">
        <v>4.08</v>
      </c>
      <c r="W133" s="95">
        <v>0</v>
      </c>
    </row>
    <row r="134" spans="20:23" x14ac:dyDescent="0.3">
      <c r="T134" s="315">
        <v>3.49</v>
      </c>
      <c r="U134" s="95">
        <v>0</v>
      </c>
      <c r="V134" s="87">
        <v>4.09</v>
      </c>
      <c r="W134" s="95">
        <v>0</v>
      </c>
    </row>
    <row r="135" spans="20:23" x14ac:dyDescent="0.3">
      <c r="T135" s="315">
        <v>3.5</v>
      </c>
      <c r="U135" s="95">
        <v>0</v>
      </c>
      <c r="V135" s="87">
        <v>4.0999999999999996</v>
      </c>
      <c r="W135" s="95">
        <v>0</v>
      </c>
    </row>
    <row r="136" spans="20:23" x14ac:dyDescent="0.3">
      <c r="T136" s="315">
        <v>3.51</v>
      </c>
      <c r="U136" s="95">
        <v>0</v>
      </c>
      <c r="V136" s="87">
        <v>4.1100000000000003</v>
      </c>
      <c r="W136" s="95">
        <v>0</v>
      </c>
    </row>
    <row r="137" spans="20:23" x14ac:dyDescent="0.3">
      <c r="T137" s="315">
        <v>3.52</v>
      </c>
      <c r="U137" s="95">
        <v>0</v>
      </c>
      <c r="V137" s="87">
        <v>4.12</v>
      </c>
      <c r="W137" s="95">
        <v>0</v>
      </c>
    </row>
    <row r="138" spans="20:23" x14ac:dyDescent="0.3">
      <c r="T138" s="315">
        <v>3.53</v>
      </c>
      <c r="U138" s="95">
        <v>0</v>
      </c>
      <c r="V138" s="87">
        <v>4.13</v>
      </c>
      <c r="W138" s="95">
        <v>0</v>
      </c>
    </row>
    <row r="139" spans="20:23" x14ac:dyDescent="0.3">
      <c r="T139" s="315">
        <v>3.54</v>
      </c>
      <c r="U139" s="95">
        <v>0</v>
      </c>
      <c r="V139" s="87">
        <v>4.1399999999999997</v>
      </c>
      <c r="W139" s="95">
        <v>0</v>
      </c>
    </row>
    <row r="140" spans="20:23" x14ac:dyDescent="0.3">
      <c r="T140" s="315">
        <v>3.55</v>
      </c>
      <c r="U140" s="95">
        <v>0</v>
      </c>
      <c r="V140" s="87">
        <v>4.1500000000000004</v>
      </c>
      <c r="W140" s="95">
        <v>0</v>
      </c>
    </row>
    <row r="141" spans="20:23" x14ac:dyDescent="0.3">
      <c r="T141" s="315">
        <v>3.56</v>
      </c>
      <c r="U141" s="95">
        <v>0</v>
      </c>
      <c r="V141" s="87">
        <v>4.16</v>
      </c>
      <c r="W141" s="95">
        <v>0</v>
      </c>
    </row>
    <row r="142" spans="20:23" x14ac:dyDescent="0.3">
      <c r="T142" s="315">
        <v>3.57</v>
      </c>
      <c r="U142" s="95">
        <v>0</v>
      </c>
      <c r="V142" s="87">
        <v>4.17</v>
      </c>
      <c r="W142" s="95">
        <v>0</v>
      </c>
    </row>
    <row r="143" spans="20:23" x14ac:dyDescent="0.3">
      <c r="T143" s="315">
        <v>3.58</v>
      </c>
      <c r="U143" s="95">
        <v>0</v>
      </c>
      <c r="V143" s="87">
        <v>4.18</v>
      </c>
      <c r="W143" s="95">
        <v>0</v>
      </c>
    </row>
    <row r="144" spans="20:23" ht="14.5" thickBot="1" x14ac:dyDescent="0.35">
      <c r="T144" s="315">
        <v>3.59</v>
      </c>
      <c r="U144" s="95">
        <v>0</v>
      </c>
      <c r="V144" s="101">
        <v>4.1900000000000004</v>
      </c>
      <c r="W144" s="234">
        <v>0</v>
      </c>
    </row>
    <row r="145" spans="20:21" x14ac:dyDescent="0.3">
      <c r="T145" s="315">
        <v>4</v>
      </c>
      <c r="U145" s="95">
        <v>0</v>
      </c>
    </row>
    <row r="146" spans="20:21" x14ac:dyDescent="0.3">
      <c r="T146" s="315">
        <v>4.01</v>
      </c>
      <c r="U146" s="95">
        <v>0</v>
      </c>
    </row>
    <row r="147" spans="20:21" x14ac:dyDescent="0.3">
      <c r="T147" s="315">
        <v>4.0199999999999996</v>
      </c>
      <c r="U147" s="95">
        <v>0</v>
      </c>
    </row>
    <row r="148" spans="20:21" x14ac:dyDescent="0.3">
      <c r="T148" s="315">
        <v>4.03</v>
      </c>
      <c r="U148" s="95">
        <v>0</v>
      </c>
    </row>
    <row r="149" spans="20:21" x14ac:dyDescent="0.3">
      <c r="T149" s="315">
        <v>4.04</v>
      </c>
      <c r="U149" s="95">
        <v>0</v>
      </c>
    </row>
    <row r="150" spans="20:21" x14ac:dyDescent="0.3">
      <c r="T150" s="315">
        <v>4.05</v>
      </c>
      <c r="U150" s="95">
        <v>0</v>
      </c>
    </row>
    <row r="151" spans="20:21" x14ac:dyDescent="0.3">
      <c r="T151" s="315">
        <v>4.0599999999999996</v>
      </c>
      <c r="U151" s="95">
        <v>0</v>
      </c>
    </row>
    <row r="152" spans="20:21" x14ac:dyDescent="0.3">
      <c r="T152" s="315">
        <v>4.07</v>
      </c>
      <c r="U152" s="95">
        <v>0</v>
      </c>
    </row>
    <row r="153" spans="20:21" x14ac:dyDescent="0.3">
      <c r="T153" s="315">
        <v>4.08</v>
      </c>
      <c r="U153" s="95">
        <v>0</v>
      </c>
    </row>
    <row r="154" spans="20:21" x14ac:dyDescent="0.3">
      <c r="T154" s="315">
        <v>4.09</v>
      </c>
      <c r="U154" s="95">
        <v>0</v>
      </c>
    </row>
    <row r="155" spans="20:21" x14ac:dyDescent="0.3">
      <c r="T155" s="315">
        <v>4.0999999999999996</v>
      </c>
      <c r="U155" s="95">
        <v>0</v>
      </c>
    </row>
    <row r="156" spans="20:21" x14ac:dyDescent="0.3">
      <c r="T156" s="315">
        <v>4.1100000000000003</v>
      </c>
      <c r="U156" s="95">
        <v>0</v>
      </c>
    </row>
    <row r="157" spans="20:21" x14ac:dyDescent="0.3">
      <c r="T157" s="315">
        <v>4.12</v>
      </c>
      <c r="U157" s="95">
        <v>0</v>
      </c>
    </row>
    <row r="158" spans="20:21" x14ac:dyDescent="0.3">
      <c r="T158" s="315">
        <v>4.13</v>
      </c>
      <c r="U158" s="95">
        <v>0</v>
      </c>
    </row>
    <row r="159" spans="20:21" x14ac:dyDescent="0.3">
      <c r="T159" s="315">
        <v>4.1399999999999997</v>
      </c>
      <c r="U159" s="95">
        <v>0</v>
      </c>
    </row>
    <row r="160" spans="20:21" x14ac:dyDescent="0.3">
      <c r="T160" s="315">
        <v>4.1500000000000004</v>
      </c>
      <c r="U160" s="95">
        <v>0</v>
      </c>
    </row>
    <row r="161" spans="20:21" x14ac:dyDescent="0.3">
      <c r="T161" s="315">
        <v>4.16</v>
      </c>
      <c r="U161" s="95">
        <v>0</v>
      </c>
    </row>
    <row r="162" spans="20:21" x14ac:dyDescent="0.3">
      <c r="T162" s="315">
        <v>4.17</v>
      </c>
      <c r="U162" s="95">
        <v>0</v>
      </c>
    </row>
    <row r="163" spans="20:21" x14ac:dyDescent="0.3">
      <c r="T163" s="315">
        <v>4.18</v>
      </c>
      <c r="U163" s="95">
        <v>0</v>
      </c>
    </row>
    <row r="164" spans="20:21" x14ac:dyDescent="0.3">
      <c r="T164" s="315">
        <v>4.1900000000000004</v>
      </c>
      <c r="U164" s="95">
        <v>0</v>
      </c>
    </row>
    <row r="165" spans="20:21" x14ac:dyDescent="0.3">
      <c r="T165" s="315">
        <v>4.2</v>
      </c>
      <c r="U165" s="95">
        <v>0</v>
      </c>
    </row>
    <row r="166" spans="20:21" x14ac:dyDescent="0.3">
      <c r="T166" s="315">
        <v>4.21</v>
      </c>
      <c r="U166" s="95">
        <v>0</v>
      </c>
    </row>
    <row r="167" spans="20:21" x14ac:dyDescent="0.3">
      <c r="T167" s="315">
        <v>4.22</v>
      </c>
      <c r="U167" s="95">
        <v>0</v>
      </c>
    </row>
    <row r="168" spans="20:21" x14ac:dyDescent="0.3">
      <c r="T168" s="315">
        <v>4.2300000000000004</v>
      </c>
      <c r="U168" s="95">
        <v>0</v>
      </c>
    </row>
    <row r="169" spans="20:21" x14ac:dyDescent="0.3">
      <c r="T169" s="315">
        <v>4.2399999999999904</v>
      </c>
      <c r="U169" s="95">
        <v>0</v>
      </c>
    </row>
    <row r="170" spans="20:21" x14ac:dyDescent="0.3">
      <c r="T170" s="315">
        <v>4.2499999999999902</v>
      </c>
      <c r="U170" s="95">
        <v>0</v>
      </c>
    </row>
    <row r="171" spans="20:21" x14ac:dyDescent="0.3">
      <c r="T171" s="315">
        <v>4.25999999999999</v>
      </c>
      <c r="U171" s="95">
        <v>0</v>
      </c>
    </row>
    <row r="172" spans="20:21" ht="14.5" thickBot="1" x14ac:dyDescent="0.35">
      <c r="T172" s="316">
        <v>4.2699999999999898</v>
      </c>
      <c r="U172" s="234">
        <v>0</v>
      </c>
    </row>
  </sheetData>
  <mergeCells count="10">
    <mergeCell ref="V3:W3"/>
    <mergeCell ref="P3:Q3"/>
    <mergeCell ref="R3:S3"/>
    <mergeCell ref="T3:U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7CC0-E375-4B98-A6E3-73B9BCB942A4}">
  <sheetPr>
    <tabColor rgb="FF7030A0"/>
    <pageSetUpPr fitToPage="1"/>
  </sheetPr>
  <dimension ref="A1:G154"/>
  <sheetViews>
    <sheetView topLeftCell="A59" zoomScale="120" zoomScaleNormal="120" workbookViewId="0">
      <selection activeCell="G68" sqref="G68"/>
    </sheetView>
  </sheetViews>
  <sheetFormatPr baseColWidth="10" defaultColWidth="9.1796875" defaultRowHeight="14.5" x14ac:dyDescent="0.35"/>
  <cols>
    <col min="1" max="1" width="2.1796875" customWidth="1"/>
    <col min="2" max="2" width="6" style="26" customWidth="1"/>
    <col min="3" max="3" width="8.1796875" style="70" customWidth="1"/>
    <col min="4" max="4" width="28.81640625" style="2" customWidth="1"/>
    <col min="5" max="5" width="8.54296875" style="26" customWidth="1"/>
    <col min="6" max="6" width="14.7265625" style="26" customWidth="1"/>
    <col min="7" max="7" width="76.26953125" style="2" bestFit="1" customWidth="1"/>
    <col min="8" max="16384" width="9.1796875" style="2"/>
  </cols>
  <sheetData>
    <row r="1" spans="1:7" s="212" customFormat="1" ht="20" x14ac:dyDescent="0.4">
      <c r="B1" s="479" t="s">
        <v>173</v>
      </c>
      <c r="C1" s="496"/>
      <c r="E1" s="145"/>
      <c r="F1" s="213"/>
      <c r="G1" s="214"/>
    </row>
    <row r="2" spans="1:7" ht="14" x14ac:dyDescent="0.3">
      <c r="A2" s="2"/>
      <c r="D2" s="210"/>
      <c r="E2" s="486"/>
      <c r="G2" s="48"/>
    </row>
    <row r="4" spans="1:7" s="26" customFormat="1" ht="14" x14ac:dyDescent="0.35">
      <c r="B4" s="240" t="s">
        <v>9</v>
      </c>
      <c r="C4" s="497" t="s">
        <v>10</v>
      </c>
      <c r="D4" s="480" t="s">
        <v>1</v>
      </c>
      <c r="E4" s="481" t="s">
        <v>215</v>
      </c>
      <c r="F4" s="481" t="s">
        <v>2</v>
      </c>
      <c r="G4" s="480" t="s">
        <v>124</v>
      </c>
    </row>
    <row r="5" spans="1:7" ht="14" x14ac:dyDescent="0.3">
      <c r="A5" s="2"/>
      <c r="B5" s="99">
        <v>49</v>
      </c>
      <c r="C5" s="64">
        <v>1</v>
      </c>
      <c r="D5" s="747" t="s">
        <v>214</v>
      </c>
      <c r="E5" s="487">
        <v>2012</v>
      </c>
      <c r="F5" s="134" t="s">
        <v>4</v>
      </c>
      <c r="G5" s="149" t="s">
        <v>167</v>
      </c>
    </row>
    <row r="6" spans="1:7" ht="14" x14ac:dyDescent="0.3">
      <c r="A6" s="2"/>
      <c r="B6" s="99">
        <v>42</v>
      </c>
      <c r="C6" s="64">
        <v>2</v>
      </c>
      <c r="D6" s="747" t="s">
        <v>216</v>
      </c>
      <c r="E6" s="487">
        <v>2012</v>
      </c>
      <c r="F6" s="134" t="s">
        <v>158</v>
      </c>
      <c r="G6" s="149"/>
    </row>
    <row r="7" spans="1:7" ht="14" x14ac:dyDescent="0.3">
      <c r="A7" s="2"/>
      <c r="B7" s="99">
        <v>55</v>
      </c>
      <c r="C7" s="64">
        <v>3</v>
      </c>
      <c r="D7" s="747" t="s">
        <v>217</v>
      </c>
      <c r="E7" s="487">
        <v>2012</v>
      </c>
      <c r="F7" s="134" t="s">
        <v>5</v>
      </c>
      <c r="G7" s="149"/>
    </row>
    <row r="8" spans="1:7" ht="14" x14ac:dyDescent="0.3">
      <c r="A8" s="2"/>
      <c r="B8" s="99">
        <v>15</v>
      </c>
      <c r="C8" s="64">
        <v>4</v>
      </c>
      <c r="D8" s="747" t="s">
        <v>218</v>
      </c>
      <c r="E8" s="487">
        <v>2011</v>
      </c>
      <c r="F8" s="134" t="s">
        <v>156</v>
      </c>
      <c r="G8" s="149"/>
    </row>
    <row r="9" spans="1:7" ht="14" x14ac:dyDescent="0.3">
      <c r="A9" s="2"/>
      <c r="B9" s="99">
        <v>54</v>
      </c>
      <c r="C9" s="64">
        <v>5</v>
      </c>
      <c r="D9" s="747" t="s">
        <v>213</v>
      </c>
      <c r="E9" s="487">
        <v>2011</v>
      </c>
      <c r="F9" s="134" t="s">
        <v>4</v>
      </c>
      <c r="G9" s="149"/>
    </row>
    <row r="10" spans="1:7" ht="14" x14ac:dyDescent="0.3">
      <c r="A10" s="2"/>
      <c r="B10" s="99">
        <v>35</v>
      </c>
      <c r="C10" s="64">
        <v>6</v>
      </c>
      <c r="D10" s="747" t="s">
        <v>219</v>
      </c>
      <c r="E10" s="487">
        <v>2011</v>
      </c>
      <c r="F10" s="134" t="s">
        <v>8</v>
      </c>
      <c r="G10" s="149"/>
    </row>
    <row r="11" spans="1:7" ht="14" x14ac:dyDescent="0.3">
      <c r="A11" s="2"/>
      <c r="B11" s="99">
        <v>13</v>
      </c>
      <c r="C11" s="64">
        <v>7</v>
      </c>
      <c r="D11" s="747" t="s">
        <v>220</v>
      </c>
      <c r="E11" s="487">
        <v>2012</v>
      </c>
      <c r="F11" s="134" t="s">
        <v>156</v>
      </c>
      <c r="G11" s="149"/>
    </row>
    <row r="12" spans="1:7" ht="14" x14ac:dyDescent="0.3">
      <c r="A12" s="2"/>
      <c r="B12" s="99">
        <v>62</v>
      </c>
      <c r="C12" s="64">
        <v>8</v>
      </c>
      <c r="D12" s="747" t="s">
        <v>222</v>
      </c>
      <c r="E12" s="487">
        <v>2012</v>
      </c>
      <c r="F12" s="134" t="s">
        <v>5</v>
      </c>
      <c r="G12" s="149"/>
    </row>
    <row r="13" spans="1:7" ht="14" x14ac:dyDescent="0.3">
      <c r="A13" s="2"/>
      <c r="B13" s="99">
        <v>21</v>
      </c>
      <c r="C13" s="64">
        <v>9</v>
      </c>
      <c r="D13" s="747" t="s">
        <v>221</v>
      </c>
      <c r="E13" s="487">
        <v>2012</v>
      </c>
      <c r="F13" s="134" t="s">
        <v>156</v>
      </c>
      <c r="G13" s="149"/>
    </row>
    <row r="14" spans="1:7" ht="14" x14ac:dyDescent="0.3">
      <c r="A14" s="2"/>
      <c r="B14" s="99">
        <v>51</v>
      </c>
      <c r="C14" s="64">
        <v>10</v>
      </c>
      <c r="D14" s="747" t="s">
        <v>212</v>
      </c>
      <c r="E14" s="487">
        <v>2011</v>
      </c>
      <c r="F14" s="134" t="s">
        <v>4</v>
      </c>
      <c r="G14" s="149"/>
    </row>
    <row r="15" spans="1:7" ht="14" x14ac:dyDescent="0.3">
      <c r="A15" s="2"/>
      <c r="B15" s="99">
        <v>11</v>
      </c>
      <c r="C15" s="64">
        <v>11</v>
      </c>
      <c r="D15" s="747" t="s">
        <v>224</v>
      </c>
      <c r="E15" s="487">
        <v>2013</v>
      </c>
      <c r="F15" s="134" t="s">
        <v>159</v>
      </c>
      <c r="G15" s="149"/>
    </row>
    <row r="16" spans="1:7" ht="14" x14ac:dyDescent="0.3">
      <c r="A16" s="2"/>
      <c r="B16" s="99">
        <v>4</v>
      </c>
      <c r="C16" s="64">
        <v>12</v>
      </c>
      <c r="D16" s="747" t="s">
        <v>225</v>
      </c>
      <c r="E16" s="487">
        <v>2012</v>
      </c>
      <c r="F16" s="134" t="s">
        <v>6</v>
      </c>
      <c r="G16" s="149"/>
    </row>
    <row r="17" spans="1:7" ht="14" x14ac:dyDescent="0.3">
      <c r="A17" s="2"/>
      <c r="B17" s="493">
        <v>20</v>
      </c>
      <c r="C17" s="748">
        <v>13</v>
      </c>
      <c r="D17" s="749" t="s">
        <v>226</v>
      </c>
      <c r="E17" s="494">
        <v>2011</v>
      </c>
      <c r="F17" s="495" t="s">
        <v>156</v>
      </c>
      <c r="G17" s="149"/>
    </row>
    <row r="18" spans="1:7" ht="14" x14ac:dyDescent="0.3">
      <c r="A18" s="2"/>
      <c r="B18" s="99">
        <v>68</v>
      </c>
      <c r="C18" s="64">
        <v>14</v>
      </c>
      <c r="D18" s="747" t="s">
        <v>227</v>
      </c>
      <c r="E18" s="487">
        <v>2011</v>
      </c>
      <c r="F18" s="134" t="s">
        <v>160</v>
      </c>
      <c r="G18" s="149"/>
    </row>
    <row r="19" spans="1:7" ht="14" x14ac:dyDescent="0.3">
      <c r="A19" s="2"/>
      <c r="B19" s="99">
        <v>56</v>
      </c>
      <c r="C19" s="64">
        <v>15</v>
      </c>
      <c r="D19" s="747" t="s">
        <v>228</v>
      </c>
      <c r="E19" s="487">
        <v>2011</v>
      </c>
      <c r="F19" s="134" t="s">
        <v>5</v>
      </c>
      <c r="G19" s="149"/>
    </row>
    <row r="20" spans="1:7" ht="14" x14ac:dyDescent="0.3">
      <c r="A20" s="2"/>
      <c r="B20" s="99">
        <v>34</v>
      </c>
      <c r="C20" s="64">
        <v>16</v>
      </c>
      <c r="D20" s="747" t="s">
        <v>229</v>
      </c>
      <c r="E20" s="487">
        <v>2012</v>
      </c>
      <c r="F20" s="134" t="s">
        <v>8</v>
      </c>
      <c r="G20" s="149"/>
    </row>
    <row r="21" spans="1:7" ht="14" x14ac:dyDescent="0.3">
      <c r="A21" s="2"/>
      <c r="B21" s="99">
        <v>22</v>
      </c>
      <c r="C21" s="64">
        <v>17</v>
      </c>
      <c r="D21" s="747" t="s">
        <v>230</v>
      </c>
      <c r="E21" s="487">
        <v>2011</v>
      </c>
      <c r="F21" s="134" t="s">
        <v>161</v>
      </c>
      <c r="G21" s="149"/>
    </row>
    <row r="22" spans="1:7" ht="14" x14ac:dyDescent="0.3">
      <c r="A22" s="2"/>
      <c r="B22" s="99">
        <v>61</v>
      </c>
      <c r="C22" s="64">
        <v>18</v>
      </c>
      <c r="D22" s="747" t="s">
        <v>231</v>
      </c>
      <c r="E22" s="487">
        <v>2012</v>
      </c>
      <c r="F22" s="134" t="s">
        <v>5</v>
      </c>
      <c r="G22" s="149"/>
    </row>
    <row r="23" spans="1:7" ht="14" x14ac:dyDescent="0.3">
      <c r="A23" s="2"/>
      <c r="B23" s="99">
        <v>66</v>
      </c>
      <c r="C23" s="64">
        <v>19</v>
      </c>
      <c r="D23" s="747" t="s">
        <v>232</v>
      </c>
      <c r="E23" s="487">
        <v>2013</v>
      </c>
      <c r="F23" s="134" t="s">
        <v>5</v>
      </c>
      <c r="G23" s="149"/>
    </row>
    <row r="24" spans="1:7" x14ac:dyDescent="0.35">
      <c r="A24" s="2"/>
      <c r="B24" s="99">
        <v>58</v>
      </c>
      <c r="C24" s="64">
        <v>20</v>
      </c>
      <c r="D24" s="747" t="s">
        <v>234</v>
      </c>
      <c r="E24" s="487">
        <v>2011</v>
      </c>
      <c r="F24" s="134" t="s">
        <v>5</v>
      </c>
      <c r="G24" s="149"/>
    </row>
    <row r="25" spans="1:7" ht="14" x14ac:dyDescent="0.3">
      <c r="A25" s="2"/>
      <c r="B25" s="99">
        <v>44</v>
      </c>
      <c r="C25" s="64">
        <v>21</v>
      </c>
      <c r="D25" s="747" t="s">
        <v>233</v>
      </c>
      <c r="E25" s="487">
        <v>2012</v>
      </c>
      <c r="F25" s="134" t="s">
        <v>158</v>
      </c>
      <c r="G25" s="149"/>
    </row>
    <row r="26" spans="1:7" ht="14" x14ac:dyDescent="0.3">
      <c r="A26" s="2"/>
      <c r="B26" s="99">
        <v>45</v>
      </c>
      <c r="C26" s="64">
        <v>22</v>
      </c>
      <c r="D26" s="747" t="s">
        <v>305</v>
      </c>
      <c r="E26" s="487">
        <v>2013</v>
      </c>
      <c r="F26" s="134" t="s">
        <v>155</v>
      </c>
      <c r="G26" s="149"/>
    </row>
    <row r="27" spans="1:7" ht="14" x14ac:dyDescent="0.3">
      <c r="A27" s="2"/>
      <c r="B27" s="99">
        <v>52</v>
      </c>
      <c r="C27" s="64">
        <v>23</v>
      </c>
      <c r="D27" s="747" t="s">
        <v>211</v>
      </c>
      <c r="E27" s="487">
        <v>2013</v>
      </c>
      <c r="F27" s="134" t="s">
        <v>4</v>
      </c>
      <c r="G27" s="149"/>
    </row>
    <row r="28" spans="1:7" ht="14" x14ac:dyDescent="0.3">
      <c r="A28" s="2"/>
      <c r="B28" s="99">
        <v>17</v>
      </c>
      <c r="C28" s="64">
        <v>24</v>
      </c>
      <c r="D28" s="747" t="s">
        <v>235</v>
      </c>
      <c r="E28" s="487">
        <v>2012</v>
      </c>
      <c r="F28" s="134" t="s">
        <v>156</v>
      </c>
      <c r="G28" s="149"/>
    </row>
    <row r="29" spans="1:7" ht="14" x14ac:dyDescent="0.3">
      <c r="A29" s="2"/>
      <c r="B29" s="493">
        <v>27</v>
      </c>
      <c r="C29" s="748">
        <v>25</v>
      </c>
      <c r="D29" s="749" t="s">
        <v>236</v>
      </c>
      <c r="E29" s="494">
        <v>2013</v>
      </c>
      <c r="F29" s="495" t="s">
        <v>7</v>
      </c>
      <c r="G29" s="149" t="s">
        <v>164</v>
      </c>
    </row>
    <row r="30" spans="1:7" ht="14" x14ac:dyDescent="0.3">
      <c r="A30" s="2"/>
      <c r="B30" s="498">
        <v>18</v>
      </c>
      <c r="C30" s="750">
        <v>26</v>
      </c>
      <c r="D30" s="751" t="s">
        <v>237</v>
      </c>
      <c r="E30" s="499">
        <v>2011</v>
      </c>
      <c r="F30" s="500" t="s">
        <v>156</v>
      </c>
      <c r="G30" s="149" t="s">
        <v>168</v>
      </c>
    </row>
    <row r="31" spans="1:7" ht="14" x14ac:dyDescent="0.3">
      <c r="A31" s="2"/>
      <c r="B31" s="99">
        <v>46</v>
      </c>
      <c r="C31" s="64">
        <v>27</v>
      </c>
      <c r="D31" s="747" t="s">
        <v>238</v>
      </c>
      <c r="E31" s="487">
        <v>2013</v>
      </c>
      <c r="F31" s="134" t="s">
        <v>155</v>
      </c>
      <c r="G31" s="149"/>
    </row>
    <row r="32" spans="1:7" ht="14" x14ac:dyDescent="0.3">
      <c r="A32" s="2"/>
      <c r="B32" s="99">
        <v>38</v>
      </c>
      <c r="C32" s="64">
        <v>28</v>
      </c>
      <c r="D32" s="747" t="s">
        <v>239</v>
      </c>
      <c r="E32" s="487">
        <v>2012</v>
      </c>
      <c r="F32" s="134" t="s">
        <v>8</v>
      </c>
      <c r="G32" s="149"/>
    </row>
    <row r="33" spans="1:7" ht="14" x14ac:dyDescent="0.3">
      <c r="A33" s="2"/>
      <c r="B33" s="99">
        <v>50</v>
      </c>
      <c r="C33" s="64">
        <v>29</v>
      </c>
      <c r="D33" s="747" t="s">
        <v>210</v>
      </c>
      <c r="E33" s="487">
        <v>2012</v>
      </c>
      <c r="F33" s="134" t="s">
        <v>4</v>
      </c>
      <c r="G33" s="149"/>
    </row>
    <row r="34" spans="1:7" x14ac:dyDescent="0.35">
      <c r="A34" s="2"/>
      <c r="B34" s="99">
        <v>19</v>
      </c>
      <c r="C34" s="64">
        <v>30</v>
      </c>
      <c r="D34" s="747" t="s">
        <v>240</v>
      </c>
      <c r="E34" s="487">
        <v>2011</v>
      </c>
      <c r="F34" s="134" t="s">
        <v>156</v>
      </c>
      <c r="G34" s="149"/>
    </row>
    <row r="35" spans="1:7" ht="14" x14ac:dyDescent="0.3">
      <c r="A35" s="2"/>
      <c r="B35" s="99">
        <v>41</v>
      </c>
      <c r="C35" s="64">
        <v>31</v>
      </c>
      <c r="D35" s="747" t="s">
        <v>241</v>
      </c>
      <c r="E35" s="487">
        <v>2012</v>
      </c>
      <c r="F35" s="134" t="s">
        <v>158</v>
      </c>
      <c r="G35" s="149"/>
    </row>
    <row r="36" spans="1:7" ht="14" x14ac:dyDescent="0.3">
      <c r="A36" s="2"/>
      <c r="B36" s="99">
        <v>24</v>
      </c>
      <c r="C36" s="64">
        <v>32</v>
      </c>
      <c r="D36" s="747" t="s">
        <v>209</v>
      </c>
      <c r="E36" s="487">
        <v>2012</v>
      </c>
      <c r="F36" s="134" t="s">
        <v>162</v>
      </c>
      <c r="G36" s="149"/>
    </row>
    <row r="37" spans="1:7" ht="14" x14ac:dyDescent="0.3">
      <c r="A37" s="2"/>
      <c r="B37" s="99">
        <v>39</v>
      </c>
      <c r="C37" s="64">
        <v>33</v>
      </c>
      <c r="D37" s="747" t="s">
        <v>242</v>
      </c>
      <c r="E37" s="487">
        <v>2012</v>
      </c>
      <c r="F37" s="134" t="s">
        <v>8</v>
      </c>
      <c r="G37" s="149"/>
    </row>
    <row r="38" spans="1:7" ht="14" x14ac:dyDescent="0.3">
      <c r="A38" s="2"/>
      <c r="B38" s="99">
        <v>2</v>
      </c>
      <c r="C38" s="64">
        <v>34</v>
      </c>
      <c r="D38" s="747" t="s">
        <v>243</v>
      </c>
      <c r="E38" s="487">
        <v>2012</v>
      </c>
      <c r="F38" s="134" t="s">
        <v>6</v>
      </c>
      <c r="G38" s="149"/>
    </row>
    <row r="39" spans="1:7" ht="14" x14ac:dyDescent="0.3">
      <c r="A39" s="2"/>
      <c r="B39" s="99">
        <v>31</v>
      </c>
      <c r="C39" s="64">
        <v>35</v>
      </c>
      <c r="D39" s="747" t="s">
        <v>244</v>
      </c>
      <c r="E39" s="487">
        <v>2011</v>
      </c>
      <c r="F39" s="134" t="s">
        <v>7</v>
      </c>
      <c r="G39" s="149"/>
    </row>
    <row r="40" spans="1:7" ht="14" x14ac:dyDescent="0.3">
      <c r="A40" s="2"/>
      <c r="B40" s="99">
        <v>8</v>
      </c>
      <c r="C40" s="64">
        <v>36</v>
      </c>
      <c r="D40" s="747" t="s">
        <v>245</v>
      </c>
      <c r="E40" s="487">
        <v>2012</v>
      </c>
      <c r="F40" s="134" t="s">
        <v>6</v>
      </c>
      <c r="G40" s="149"/>
    </row>
    <row r="41" spans="1:7" ht="14" x14ac:dyDescent="0.3">
      <c r="A41" s="2"/>
      <c r="B41" s="99">
        <v>7</v>
      </c>
      <c r="C41" s="64">
        <v>37</v>
      </c>
      <c r="D41" s="747" t="s">
        <v>246</v>
      </c>
      <c r="E41" s="487">
        <v>2012</v>
      </c>
      <c r="F41" s="134" t="s">
        <v>6</v>
      </c>
      <c r="G41" s="149"/>
    </row>
    <row r="42" spans="1:7" ht="14" x14ac:dyDescent="0.3">
      <c r="A42" s="2"/>
      <c r="B42" s="99">
        <v>29</v>
      </c>
      <c r="C42" s="64">
        <v>38</v>
      </c>
      <c r="D42" s="747" t="s">
        <v>247</v>
      </c>
      <c r="E42" s="487">
        <v>2012</v>
      </c>
      <c r="F42" s="134" t="s">
        <v>7</v>
      </c>
      <c r="G42" s="149"/>
    </row>
    <row r="43" spans="1:7" ht="14" x14ac:dyDescent="0.3">
      <c r="A43" s="2"/>
      <c r="B43" s="99">
        <v>37</v>
      </c>
      <c r="C43" s="64">
        <v>39</v>
      </c>
      <c r="D43" s="747" t="s">
        <v>248</v>
      </c>
      <c r="E43" s="487">
        <v>2012</v>
      </c>
      <c r="F43" s="134" t="s">
        <v>8</v>
      </c>
      <c r="G43" s="149"/>
    </row>
    <row r="44" spans="1:7" x14ac:dyDescent="0.35">
      <c r="A44" s="2"/>
      <c r="B44" s="99">
        <v>40</v>
      </c>
      <c r="C44" s="64">
        <v>40</v>
      </c>
      <c r="D44" s="747" t="s">
        <v>249</v>
      </c>
      <c r="E44" s="487">
        <v>2013</v>
      </c>
      <c r="F44" s="134" t="s">
        <v>158</v>
      </c>
      <c r="G44" s="149"/>
    </row>
    <row r="45" spans="1:7" ht="14" x14ac:dyDescent="0.3">
      <c r="A45" s="2"/>
      <c r="B45" s="99">
        <v>14</v>
      </c>
      <c r="C45" s="64">
        <v>41</v>
      </c>
      <c r="D45" s="747" t="s">
        <v>250</v>
      </c>
      <c r="E45" s="487">
        <v>2013</v>
      </c>
      <c r="F45" s="134" t="s">
        <v>156</v>
      </c>
      <c r="G45" s="149" t="s">
        <v>166</v>
      </c>
    </row>
    <row r="46" spans="1:7" x14ac:dyDescent="0.35">
      <c r="A46" s="2"/>
      <c r="B46" s="99">
        <v>63</v>
      </c>
      <c r="C46" s="64">
        <v>42</v>
      </c>
      <c r="D46" s="747" t="s">
        <v>251</v>
      </c>
      <c r="E46" s="487">
        <v>2012</v>
      </c>
      <c r="F46" s="134" t="s">
        <v>5</v>
      </c>
      <c r="G46" s="149"/>
    </row>
    <row r="47" spans="1:7" ht="14" x14ac:dyDescent="0.3">
      <c r="A47" s="2"/>
      <c r="B47" s="99">
        <v>48</v>
      </c>
      <c r="C47" s="64">
        <v>43</v>
      </c>
      <c r="D47" s="747" t="s">
        <v>252</v>
      </c>
      <c r="E47" s="487">
        <v>2012</v>
      </c>
      <c r="F47" s="134" t="s">
        <v>155</v>
      </c>
      <c r="G47" s="149"/>
    </row>
    <row r="48" spans="1:7" ht="14" x14ac:dyDescent="0.3">
      <c r="A48" s="2"/>
      <c r="B48" s="99">
        <v>25</v>
      </c>
      <c r="C48" s="64">
        <v>44</v>
      </c>
      <c r="D48" s="747" t="s">
        <v>253</v>
      </c>
      <c r="E48" s="487">
        <v>2013</v>
      </c>
      <c r="F48" s="134" t="s">
        <v>7</v>
      </c>
      <c r="G48" s="149"/>
    </row>
    <row r="49" spans="1:7" ht="14" x14ac:dyDescent="0.3">
      <c r="A49" s="2"/>
      <c r="B49" s="99">
        <v>32</v>
      </c>
      <c r="C49" s="64">
        <v>45</v>
      </c>
      <c r="D49" s="747" t="s">
        <v>254</v>
      </c>
      <c r="E49" s="487">
        <v>2011</v>
      </c>
      <c r="F49" s="134" t="s">
        <v>7</v>
      </c>
      <c r="G49" s="149"/>
    </row>
    <row r="50" spans="1:7" ht="14" x14ac:dyDescent="0.3">
      <c r="A50" s="2"/>
      <c r="B50" s="99">
        <v>3</v>
      </c>
      <c r="C50" s="64">
        <v>46</v>
      </c>
      <c r="D50" s="747" t="s">
        <v>255</v>
      </c>
      <c r="E50" s="487">
        <v>2011</v>
      </c>
      <c r="F50" s="134" t="s">
        <v>6</v>
      </c>
      <c r="G50" s="149"/>
    </row>
    <row r="51" spans="1:7" ht="14" x14ac:dyDescent="0.3">
      <c r="A51" s="2"/>
      <c r="B51" s="99">
        <v>5</v>
      </c>
      <c r="C51" s="64">
        <v>47</v>
      </c>
      <c r="D51" s="747" t="s">
        <v>256</v>
      </c>
      <c r="E51" s="487">
        <v>2013</v>
      </c>
      <c r="F51" s="134" t="s">
        <v>6</v>
      </c>
      <c r="G51" s="149"/>
    </row>
    <row r="52" spans="1:7" ht="14" x14ac:dyDescent="0.3">
      <c r="A52" s="2"/>
      <c r="B52" s="99">
        <v>36</v>
      </c>
      <c r="C52" s="64">
        <v>48</v>
      </c>
      <c r="D52" s="747" t="s">
        <v>257</v>
      </c>
      <c r="E52" s="487">
        <v>2012</v>
      </c>
      <c r="F52" s="134" t="s">
        <v>8</v>
      </c>
      <c r="G52" s="149"/>
    </row>
    <row r="53" spans="1:7" ht="14" x14ac:dyDescent="0.3">
      <c r="A53" s="2"/>
      <c r="B53" s="99">
        <v>26</v>
      </c>
      <c r="C53" s="64">
        <v>49</v>
      </c>
      <c r="D53" s="747" t="s">
        <v>258</v>
      </c>
      <c r="E53" s="487">
        <v>2013</v>
      </c>
      <c r="F53" s="134" t="s">
        <v>7</v>
      </c>
      <c r="G53" s="149"/>
    </row>
    <row r="54" spans="1:7" ht="14" x14ac:dyDescent="0.3">
      <c r="A54" s="2"/>
      <c r="B54" s="99">
        <v>6</v>
      </c>
      <c r="C54" s="64">
        <v>50</v>
      </c>
      <c r="D54" s="747" t="s">
        <v>259</v>
      </c>
      <c r="E54" s="487">
        <v>2012</v>
      </c>
      <c r="F54" s="134" t="s">
        <v>6</v>
      </c>
      <c r="G54" s="149" t="s">
        <v>165</v>
      </c>
    </row>
    <row r="55" spans="1:7" ht="14" x14ac:dyDescent="0.3">
      <c r="A55" s="2"/>
      <c r="B55" s="99">
        <v>16</v>
      </c>
      <c r="C55" s="64">
        <v>51</v>
      </c>
      <c r="D55" s="747" t="s">
        <v>260</v>
      </c>
      <c r="E55" s="487">
        <v>2011</v>
      </c>
      <c r="F55" s="134" t="s">
        <v>156</v>
      </c>
      <c r="G55" s="149" t="s">
        <v>169</v>
      </c>
    </row>
    <row r="56" spans="1:7" ht="14" x14ac:dyDescent="0.3">
      <c r="A56" s="2"/>
      <c r="B56" s="99">
        <v>28</v>
      </c>
      <c r="C56" s="64">
        <v>52</v>
      </c>
      <c r="D56" s="747" t="s">
        <v>261</v>
      </c>
      <c r="E56" s="487">
        <v>2012</v>
      </c>
      <c r="F56" s="134" t="s">
        <v>7</v>
      </c>
      <c r="G56" s="149"/>
    </row>
    <row r="57" spans="1:7" ht="14" x14ac:dyDescent="0.3">
      <c r="A57" s="2"/>
      <c r="B57" s="99">
        <v>33</v>
      </c>
      <c r="C57" s="64">
        <v>53</v>
      </c>
      <c r="D57" s="747" t="s">
        <v>262</v>
      </c>
      <c r="E57" s="487">
        <v>2011</v>
      </c>
      <c r="F57" s="134" t="s">
        <v>7</v>
      </c>
      <c r="G57" s="149"/>
    </row>
    <row r="58" spans="1:7" ht="14" x14ac:dyDescent="0.3">
      <c r="A58" s="2"/>
      <c r="B58" s="99">
        <v>67</v>
      </c>
      <c r="C58" s="64">
        <v>54</v>
      </c>
      <c r="D58" s="747" t="s">
        <v>263</v>
      </c>
      <c r="E58" s="487">
        <v>2011</v>
      </c>
      <c r="F58" s="134" t="s">
        <v>160</v>
      </c>
      <c r="G58" s="149"/>
    </row>
    <row r="59" spans="1:7" ht="14" x14ac:dyDescent="0.3">
      <c r="A59" s="2"/>
      <c r="B59" s="99">
        <v>60</v>
      </c>
      <c r="C59" s="64">
        <v>55</v>
      </c>
      <c r="D59" s="747" t="s">
        <v>264</v>
      </c>
      <c r="E59" s="487">
        <v>2011</v>
      </c>
      <c r="F59" s="134" t="s">
        <v>5</v>
      </c>
      <c r="G59" s="149"/>
    </row>
    <row r="60" spans="1:7" ht="14" x14ac:dyDescent="0.3">
      <c r="A60" s="2"/>
      <c r="B60" s="99">
        <v>57</v>
      </c>
      <c r="C60" s="64">
        <v>56</v>
      </c>
      <c r="D60" s="747" t="s">
        <v>265</v>
      </c>
      <c r="E60" s="487">
        <v>2012</v>
      </c>
      <c r="F60" s="134" t="s">
        <v>5</v>
      </c>
      <c r="G60" s="149"/>
    </row>
    <row r="61" spans="1:7" ht="14" x14ac:dyDescent="0.3">
      <c r="A61" s="2"/>
      <c r="B61" s="99">
        <v>59</v>
      </c>
      <c r="C61" s="64">
        <v>57</v>
      </c>
      <c r="D61" s="747" t="s">
        <v>266</v>
      </c>
      <c r="E61" s="487">
        <v>2011</v>
      </c>
      <c r="F61" s="134" t="s">
        <v>5</v>
      </c>
      <c r="G61" s="149"/>
    </row>
    <row r="62" spans="1:7" ht="14" x14ac:dyDescent="0.3">
      <c r="A62" s="2"/>
      <c r="B62" s="99">
        <v>65</v>
      </c>
      <c r="C62" s="64">
        <v>58</v>
      </c>
      <c r="D62" s="747" t="s">
        <v>267</v>
      </c>
      <c r="E62" s="487">
        <v>2011</v>
      </c>
      <c r="F62" s="134" t="s">
        <v>5</v>
      </c>
      <c r="G62" s="149"/>
    </row>
    <row r="63" spans="1:7" ht="14" x14ac:dyDescent="0.3">
      <c r="A63" s="2"/>
      <c r="B63" s="99">
        <v>64</v>
      </c>
      <c r="C63" s="64">
        <v>59</v>
      </c>
      <c r="D63" s="747" t="s">
        <v>268</v>
      </c>
      <c r="E63" s="487">
        <v>2012</v>
      </c>
      <c r="F63" s="134" t="s">
        <v>5</v>
      </c>
      <c r="G63" s="149"/>
    </row>
    <row r="64" spans="1:7" ht="14" x14ac:dyDescent="0.3">
      <c r="A64" s="2"/>
      <c r="B64" s="99">
        <v>30</v>
      </c>
      <c r="C64" s="64">
        <v>60</v>
      </c>
      <c r="D64" s="747" t="s">
        <v>269</v>
      </c>
      <c r="E64" s="487">
        <v>2011</v>
      </c>
      <c r="F64" s="134" t="s">
        <v>7</v>
      </c>
      <c r="G64" s="149"/>
    </row>
    <row r="65" spans="1:7" ht="14" x14ac:dyDescent="0.3">
      <c r="A65" s="2"/>
      <c r="B65" s="99">
        <v>47</v>
      </c>
      <c r="C65" s="64">
        <v>61</v>
      </c>
      <c r="D65" s="747" t="s">
        <v>270</v>
      </c>
      <c r="E65" s="487">
        <v>2013</v>
      </c>
      <c r="F65" s="134" t="s">
        <v>155</v>
      </c>
      <c r="G65" s="149"/>
    </row>
    <row r="66" spans="1:7" ht="14" x14ac:dyDescent="0.3">
      <c r="A66" s="2"/>
      <c r="B66" s="99">
        <v>12</v>
      </c>
      <c r="C66" s="64">
        <v>62</v>
      </c>
      <c r="D66" s="747" t="s">
        <v>271</v>
      </c>
      <c r="E66" s="487">
        <v>2011</v>
      </c>
      <c r="F66" s="134" t="s">
        <v>156</v>
      </c>
      <c r="G66" s="149"/>
    </row>
    <row r="67" spans="1:7" ht="14" x14ac:dyDescent="0.3">
      <c r="A67" s="2"/>
      <c r="B67" s="99">
        <v>10</v>
      </c>
      <c r="C67" s="64">
        <v>63</v>
      </c>
      <c r="D67" s="747" t="s">
        <v>272</v>
      </c>
      <c r="E67" s="487">
        <v>2012</v>
      </c>
      <c r="F67" s="134" t="s">
        <v>6</v>
      </c>
      <c r="G67" s="149"/>
    </row>
    <row r="68" spans="1:7" ht="14" x14ac:dyDescent="0.3">
      <c r="A68" s="2"/>
      <c r="B68" s="99">
        <v>9</v>
      </c>
      <c r="C68" s="64">
        <v>64</v>
      </c>
      <c r="D68" s="747" t="s">
        <v>273</v>
      </c>
      <c r="E68" s="487">
        <v>2011</v>
      </c>
      <c r="F68" s="134" t="s">
        <v>6</v>
      </c>
      <c r="G68" s="149"/>
    </row>
    <row r="69" spans="1:7" ht="14" x14ac:dyDescent="0.3">
      <c r="A69" s="2"/>
      <c r="B69" s="493">
        <v>69</v>
      </c>
      <c r="C69" s="748">
        <v>65</v>
      </c>
      <c r="D69" s="749" t="s">
        <v>274</v>
      </c>
      <c r="E69" s="494">
        <v>2013</v>
      </c>
      <c r="F69" s="495" t="s">
        <v>163</v>
      </c>
      <c r="G69" s="149"/>
    </row>
    <row r="70" spans="1:7" ht="14" x14ac:dyDescent="0.3">
      <c r="A70" s="2"/>
      <c r="B70" s="99">
        <v>23</v>
      </c>
      <c r="C70" s="64">
        <v>66</v>
      </c>
      <c r="D70" s="747" t="s">
        <v>275</v>
      </c>
      <c r="E70" s="487">
        <v>2011</v>
      </c>
      <c r="F70" s="134" t="s">
        <v>161</v>
      </c>
      <c r="G70" s="149"/>
    </row>
    <row r="71" spans="1:7" ht="14" x14ac:dyDescent="0.3">
      <c r="A71" s="2"/>
      <c r="B71" s="99">
        <v>1</v>
      </c>
      <c r="C71" s="64">
        <v>67</v>
      </c>
      <c r="D71" s="747" t="s">
        <v>276</v>
      </c>
      <c r="E71" s="487">
        <v>2012</v>
      </c>
      <c r="F71" s="134" t="s">
        <v>6</v>
      </c>
      <c r="G71" s="149"/>
    </row>
    <row r="72" spans="1:7" ht="14" x14ac:dyDescent="0.3">
      <c r="A72" s="2"/>
      <c r="B72" s="99">
        <v>43</v>
      </c>
      <c r="C72" s="64">
        <v>68</v>
      </c>
      <c r="D72" s="747" t="s">
        <v>277</v>
      </c>
      <c r="E72" s="487">
        <v>2012</v>
      </c>
      <c r="F72" s="134" t="s">
        <v>158</v>
      </c>
      <c r="G72" s="149"/>
    </row>
    <row r="73" spans="1:7" ht="14" x14ac:dyDescent="0.3">
      <c r="A73" s="2"/>
      <c r="B73" s="99">
        <v>53</v>
      </c>
      <c r="C73" s="64">
        <v>69</v>
      </c>
      <c r="D73" s="747" t="s">
        <v>208</v>
      </c>
      <c r="E73" s="487">
        <v>2012</v>
      </c>
      <c r="F73" s="134" t="s">
        <v>4</v>
      </c>
      <c r="G73" s="149"/>
    </row>
    <row r="74" spans="1:7" ht="14" x14ac:dyDescent="0.3">
      <c r="A74" s="2"/>
      <c r="B74" s="99">
        <v>70</v>
      </c>
      <c r="C74" s="64">
        <v>70</v>
      </c>
      <c r="D74" s="747" t="s">
        <v>288</v>
      </c>
      <c r="E74" s="746">
        <v>2013</v>
      </c>
      <c r="F74" s="134" t="s">
        <v>5</v>
      </c>
      <c r="G74" s="149"/>
    </row>
    <row r="75" spans="1:7" ht="14" hidden="1" x14ac:dyDescent="0.3">
      <c r="A75" s="2"/>
      <c r="B75" s="99"/>
      <c r="C75" s="64">
        <v>71</v>
      </c>
      <c r="D75" s="28"/>
      <c r="E75" s="487"/>
      <c r="F75" s="134"/>
      <c r="G75" s="149"/>
    </row>
    <row r="76" spans="1:7" ht="14" hidden="1" x14ac:dyDescent="0.3">
      <c r="A76" s="2"/>
      <c r="B76" s="99"/>
      <c r="C76" s="64">
        <v>72</v>
      </c>
      <c r="D76" s="28"/>
      <c r="E76" s="487"/>
      <c r="F76" s="134"/>
      <c r="G76" s="149"/>
    </row>
    <row r="77" spans="1:7" ht="14" hidden="1" x14ac:dyDescent="0.3">
      <c r="A77" s="2"/>
      <c r="B77" s="99"/>
      <c r="C77" s="64">
        <v>73</v>
      </c>
      <c r="D77" s="28"/>
      <c r="E77" s="487"/>
      <c r="F77" s="134"/>
      <c r="G77" s="149"/>
    </row>
    <row r="78" spans="1:7" ht="14" hidden="1" x14ac:dyDescent="0.3">
      <c r="A78" s="2"/>
      <c r="B78" s="99"/>
      <c r="C78" s="64">
        <v>74</v>
      </c>
      <c r="D78" s="28"/>
      <c r="E78" s="487"/>
      <c r="F78" s="134"/>
      <c r="G78" s="149"/>
    </row>
    <row r="79" spans="1:7" ht="14" hidden="1" x14ac:dyDescent="0.3">
      <c r="A79" s="2"/>
      <c r="B79" s="99"/>
      <c r="C79" s="64">
        <v>75</v>
      </c>
      <c r="D79" s="28"/>
      <c r="E79" s="487"/>
      <c r="F79" s="134"/>
      <c r="G79" s="149"/>
    </row>
    <row r="80" spans="1:7" ht="14" hidden="1" x14ac:dyDescent="0.3">
      <c r="A80" s="2"/>
      <c r="B80" s="99"/>
      <c r="C80" s="64">
        <v>76</v>
      </c>
      <c r="D80" s="28"/>
      <c r="E80" s="487"/>
      <c r="F80" s="134"/>
      <c r="G80" s="149"/>
    </row>
    <row r="81" spans="1:7" ht="14" hidden="1" x14ac:dyDescent="0.3">
      <c r="A81" s="2"/>
      <c r="B81" s="99"/>
      <c r="C81" s="64">
        <v>77</v>
      </c>
      <c r="D81" s="28"/>
      <c r="E81" s="487"/>
      <c r="F81" s="134"/>
      <c r="G81" s="149"/>
    </row>
    <row r="82" spans="1:7" ht="14" hidden="1" x14ac:dyDescent="0.3">
      <c r="A82" s="2"/>
      <c r="B82" s="99"/>
      <c r="C82" s="64">
        <v>78</v>
      </c>
      <c r="D82" s="28"/>
      <c r="E82" s="487"/>
      <c r="F82" s="134"/>
      <c r="G82" s="149"/>
    </row>
    <row r="83" spans="1:7" ht="14" hidden="1" x14ac:dyDescent="0.3">
      <c r="A83" s="2"/>
      <c r="B83" s="99"/>
      <c r="C83" s="64">
        <v>79</v>
      </c>
      <c r="D83" s="28"/>
      <c r="E83" s="487"/>
      <c r="F83" s="134"/>
      <c r="G83" s="149"/>
    </row>
    <row r="84" spans="1:7" ht="14" hidden="1" x14ac:dyDescent="0.3">
      <c r="A84" s="2"/>
      <c r="B84" s="99"/>
      <c r="C84" s="64">
        <v>80</v>
      </c>
      <c r="D84" s="28"/>
      <c r="E84" s="487"/>
      <c r="F84" s="134"/>
      <c r="G84" s="149"/>
    </row>
    <row r="85" spans="1:7" ht="14" hidden="1" x14ac:dyDescent="0.3">
      <c r="A85" s="2"/>
      <c r="B85" s="99"/>
      <c r="C85" s="64">
        <v>81</v>
      </c>
      <c r="D85" s="28"/>
      <c r="E85" s="487"/>
      <c r="F85" s="134"/>
      <c r="G85" s="149"/>
    </row>
    <row r="86" spans="1:7" ht="14" hidden="1" x14ac:dyDescent="0.3">
      <c r="A86" s="2"/>
      <c r="B86" s="99"/>
      <c r="C86" s="64">
        <v>82</v>
      </c>
      <c r="D86" s="28"/>
      <c r="E86" s="487"/>
      <c r="F86" s="134"/>
      <c r="G86" s="149"/>
    </row>
    <row r="87" spans="1:7" ht="14" hidden="1" x14ac:dyDescent="0.3">
      <c r="A87" s="2"/>
      <c r="B87" s="99"/>
      <c r="C87" s="64">
        <v>83</v>
      </c>
      <c r="D87" s="28"/>
      <c r="E87" s="487"/>
      <c r="F87" s="134"/>
      <c r="G87" s="149"/>
    </row>
    <row r="88" spans="1:7" ht="14" hidden="1" x14ac:dyDescent="0.3">
      <c r="A88" s="2"/>
      <c r="B88" s="99"/>
      <c r="C88" s="64">
        <v>84</v>
      </c>
      <c r="D88" s="28"/>
      <c r="E88" s="487"/>
      <c r="F88" s="134"/>
      <c r="G88" s="149"/>
    </row>
    <row r="89" spans="1:7" ht="14" hidden="1" x14ac:dyDescent="0.3">
      <c r="A89" s="2"/>
      <c r="B89" s="99"/>
      <c r="C89" s="64">
        <v>85</v>
      </c>
      <c r="D89" s="28"/>
      <c r="E89" s="487"/>
      <c r="F89" s="60"/>
      <c r="G89" s="149"/>
    </row>
    <row r="90" spans="1:7" ht="14" hidden="1" x14ac:dyDescent="0.3">
      <c r="A90" s="2"/>
      <c r="B90" s="99"/>
      <c r="C90" s="64">
        <v>86</v>
      </c>
      <c r="D90" s="28"/>
      <c r="E90" s="487"/>
      <c r="F90" s="134"/>
      <c r="G90" s="149"/>
    </row>
    <row r="91" spans="1:7" ht="14" hidden="1" x14ac:dyDescent="0.3">
      <c r="A91" s="2"/>
      <c r="B91" s="99"/>
      <c r="C91" s="64">
        <v>87</v>
      </c>
      <c r="D91" s="28"/>
      <c r="E91" s="487"/>
      <c r="F91" s="60"/>
      <c r="G91" s="149"/>
    </row>
    <row r="92" spans="1:7" ht="14" hidden="1" x14ac:dyDescent="0.3">
      <c r="A92" s="2"/>
      <c r="B92" s="99"/>
      <c r="C92" s="64">
        <v>88</v>
      </c>
      <c r="D92" s="28"/>
      <c r="E92" s="487"/>
      <c r="F92" s="134"/>
      <c r="G92" s="149"/>
    </row>
    <row r="93" spans="1:7" ht="14" hidden="1" x14ac:dyDescent="0.3">
      <c r="A93" s="2"/>
      <c r="B93" s="99"/>
      <c r="C93" s="64">
        <v>89</v>
      </c>
      <c r="D93" s="28"/>
      <c r="E93" s="487"/>
      <c r="F93" s="60"/>
      <c r="G93" s="149"/>
    </row>
    <row r="94" spans="1:7" ht="14" hidden="1" x14ac:dyDescent="0.3">
      <c r="A94" s="2"/>
      <c r="B94" s="99"/>
      <c r="C94" s="64">
        <v>90</v>
      </c>
      <c r="D94" s="28"/>
      <c r="E94" s="487"/>
      <c r="F94" s="134"/>
      <c r="G94" s="149"/>
    </row>
    <row r="95" spans="1:7" ht="14" hidden="1" x14ac:dyDescent="0.3">
      <c r="A95" s="2"/>
      <c r="B95" s="99"/>
      <c r="C95" s="64">
        <v>91</v>
      </c>
      <c r="D95" s="28"/>
      <c r="E95" s="487"/>
      <c r="F95" s="60"/>
      <c r="G95" s="149"/>
    </row>
    <row r="96" spans="1:7" ht="14" hidden="1" x14ac:dyDescent="0.3">
      <c r="A96" s="2"/>
      <c r="B96" s="99"/>
      <c r="C96" s="64">
        <v>92</v>
      </c>
      <c r="D96" s="28"/>
      <c r="E96" s="487"/>
      <c r="F96" s="134"/>
      <c r="G96" s="149"/>
    </row>
    <row r="97" spans="1:7" ht="14" hidden="1" x14ac:dyDescent="0.3">
      <c r="A97" s="2"/>
      <c r="B97" s="99"/>
      <c r="C97" s="64">
        <v>93</v>
      </c>
      <c r="D97" s="28"/>
      <c r="E97" s="487"/>
      <c r="F97" s="60"/>
      <c r="G97" s="149"/>
    </row>
    <row r="98" spans="1:7" ht="14" hidden="1" x14ac:dyDescent="0.3">
      <c r="A98" s="2"/>
      <c r="B98" s="99"/>
      <c r="C98" s="64">
        <v>94</v>
      </c>
      <c r="D98" s="28"/>
      <c r="E98" s="487"/>
      <c r="F98" s="134"/>
      <c r="G98" s="149"/>
    </row>
    <row r="99" spans="1:7" ht="14" hidden="1" x14ac:dyDescent="0.3">
      <c r="A99" s="2"/>
      <c r="B99" s="99"/>
      <c r="C99" s="64">
        <v>95</v>
      </c>
      <c r="D99" s="28"/>
      <c r="E99" s="487"/>
      <c r="F99" s="60"/>
      <c r="G99" s="149"/>
    </row>
    <row r="100" spans="1:7" ht="14" hidden="1" x14ac:dyDescent="0.3">
      <c r="A100" s="2"/>
      <c r="B100" s="99"/>
      <c r="C100" s="64">
        <v>96</v>
      </c>
      <c r="D100" s="28"/>
      <c r="E100" s="487"/>
      <c r="F100" s="134"/>
      <c r="G100" s="149"/>
    </row>
    <row r="101" spans="1:7" ht="14" hidden="1" x14ac:dyDescent="0.3">
      <c r="A101" s="2"/>
      <c r="B101" s="99"/>
      <c r="C101" s="64">
        <v>97</v>
      </c>
      <c r="D101" s="28"/>
      <c r="E101" s="487"/>
      <c r="F101" s="60"/>
      <c r="G101" s="149"/>
    </row>
    <row r="102" spans="1:7" ht="14" hidden="1" x14ac:dyDescent="0.3">
      <c r="A102" s="2"/>
      <c r="B102" s="99"/>
      <c r="C102" s="64">
        <v>98</v>
      </c>
      <c r="D102" s="28"/>
      <c r="E102" s="487"/>
      <c r="F102" s="134"/>
      <c r="G102" s="149"/>
    </row>
    <row r="103" spans="1:7" ht="14" hidden="1" x14ac:dyDescent="0.3">
      <c r="A103" s="2"/>
      <c r="B103" s="99"/>
      <c r="C103" s="64">
        <v>99</v>
      </c>
      <c r="D103" s="28"/>
      <c r="E103" s="487"/>
      <c r="F103" s="60"/>
      <c r="G103" s="149"/>
    </row>
    <row r="104" spans="1:7" ht="14" hidden="1" x14ac:dyDescent="0.3">
      <c r="A104" s="2"/>
      <c r="B104" s="99"/>
      <c r="C104" s="64">
        <v>100</v>
      </c>
      <c r="D104" s="28"/>
      <c r="E104" s="487"/>
      <c r="F104" s="134"/>
      <c r="G104" s="149"/>
    </row>
    <row r="105" spans="1:7" ht="14" hidden="1" x14ac:dyDescent="0.3">
      <c r="A105" s="2"/>
      <c r="B105" s="99"/>
      <c r="C105" s="64">
        <v>101</v>
      </c>
      <c r="D105" s="28"/>
      <c r="E105" s="487"/>
      <c r="F105" s="60"/>
      <c r="G105" s="149"/>
    </row>
    <row r="106" spans="1:7" ht="14" hidden="1" x14ac:dyDescent="0.3">
      <c r="A106" s="2"/>
      <c r="B106" s="99"/>
      <c r="C106" s="64">
        <v>102</v>
      </c>
      <c r="D106" s="28"/>
      <c r="E106" s="487"/>
      <c r="F106" s="134"/>
      <c r="G106" s="149"/>
    </row>
    <row r="107" spans="1:7" ht="14" hidden="1" x14ac:dyDescent="0.3">
      <c r="A107" s="2"/>
      <c r="B107" s="99"/>
      <c r="C107" s="64">
        <v>103</v>
      </c>
      <c r="D107" s="28"/>
      <c r="E107" s="487"/>
      <c r="F107" s="60"/>
      <c r="G107" s="149"/>
    </row>
    <row r="108" spans="1:7" ht="14" hidden="1" x14ac:dyDescent="0.3">
      <c r="A108" s="2"/>
      <c r="B108" s="99"/>
      <c r="C108" s="64">
        <v>104</v>
      </c>
      <c r="D108" s="28"/>
      <c r="E108" s="487"/>
      <c r="F108" s="134"/>
      <c r="G108" s="149"/>
    </row>
    <row r="109" spans="1:7" ht="14" hidden="1" x14ac:dyDescent="0.3">
      <c r="A109" s="2"/>
      <c r="B109" s="99"/>
      <c r="C109" s="64">
        <v>105</v>
      </c>
      <c r="D109" s="28"/>
      <c r="E109" s="487"/>
      <c r="F109" s="60"/>
      <c r="G109" s="149"/>
    </row>
    <row r="110" spans="1:7" ht="14" hidden="1" x14ac:dyDescent="0.3">
      <c r="A110" s="2"/>
      <c r="B110" s="99"/>
      <c r="C110" s="64">
        <v>106</v>
      </c>
      <c r="D110" s="28"/>
      <c r="E110" s="487"/>
      <c r="F110" s="134"/>
      <c r="G110" s="149"/>
    </row>
    <row r="111" spans="1:7" ht="14" hidden="1" x14ac:dyDescent="0.3">
      <c r="A111" s="2"/>
      <c r="B111" s="99"/>
      <c r="C111" s="64">
        <v>107</v>
      </c>
      <c r="D111" s="28"/>
      <c r="E111" s="487"/>
      <c r="F111" s="60"/>
      <c r="G111" s="149"/>
    </row>
    <row r="112" spans="1:7" ht="14" hidden="1" x14ac:dyDescent="0.3">
      <c r="A112" s="2"/>
      <c r="B112" s="99"/>
      <c r="C112" s="64">
        <v>108</v>
      </c>
      <c r="D112" s="28"/>
      <c r="E112" s="487"/>
      <c r="F112" s="134"/>
      <c r="G112" s="149"/>
    </row>
    <row r="113" spans="1:7" ht="14" hidden="1" x14ac:dyDescent="0.3">
      <c r="A113" s="2"/>
      <c r="B113" s="99"/>
      <c r="C113" s="64">
        <v>109</v>
      </c>
      <c r="D113" s="28"/>
      <c r="E113" s="487"/>
      <c r="F113" s="60"/>
      <c r="G113" s="149"/>
    </row>
    <row r="114" spans="1:7" ht="14" hidden="1" x14ac:dyDescent="0.3">
      <c r="A114" s="2"/>
      <c r="B114" s="99"/>
      <c r="C114" s="64">
        <v>110</v>
      </c>
      <c r="D114" s="28"/>
      <c r="E114" s="487"/>
      <c r="F114" s="134"/>
      <c r="G114" s="149"/>
    </row>
    <row r="115" spans="1:7" ht="14" hidden="1" x14ac:dyDescent="0.3">
      <c r="A115" s="2"/>
      <c r="B115" s="99"/>
      <c r="C115" s="64">
        <v>111</v>
      </c>
      <c r="D115" s="28"/>
      <c r="E115" s="487"/>
      <c r="F115" s="60"/>
      <c r="G115" s="149"/>
    </row>
    <row r="116" spans="1:7" ht="14" hidden="1" x14ac:dyDescent="0.3">
      <c r="A116" s="2"/>
      <c r="B116" s="99"/>
      <c r="C116" s="64">
        <v>112</v>
      </c>
      <c r="D116" s="28"/>
      <c r="E116" s="487"/>
      <c r="F116" s="134"/>
      <c r="G116" s="149"/>
    </row>
    <row r="117" spans="1:7" ht="14" hidden="1" x14ac:dyDescent="0.3">
      <c r="A117" s="2"/>
      <c r="B117" s="99"/>
      <c r="C117" s="64">
        <v>113</v>
      </c>
      <c r="D117" s="28"/>
      <c r="E117" s="487"/>
      <c r="F117" s="60"/>
      <c r="G117" s="149"/>
    </row>
    <row r="118" spans="1:7" ht="14" hidden="1" x14ac:dyDescent="0.3">
      <c r="A118" s="2"/>
      <c r="B118" s="99"/>
      <c r="C118" s="64">
        <v>114</v>
      </c>
      <c r="D118" s="28"/>
      <c r="E118" s="487"/>
      <c r="F118" s="134"/>
      <c r="G118" s="149"/>
    </row>
    <row r="119" spans="1:7" ht="14" hidden="1" x14ac:dyDescent="0.3">
      <c r="A119" s="2"/>
      <c r="B119" s="99"/>
      <c r="C119" s="64">
        <v>115</v>
      </c>
      <c r="D119" s="28"/>
      <c r="E119" s="487"/>
      <c r="F119" s="60"/>
      <c r="G119" s="149"/>
    </row>
    <row r="120" spans="1:7" ht="14" hidden="1" x14ac:dyDescent="0.3">
      <c r="A120" s="2"/>
      <c r="B120" s="99"/>
      <c r="C120" s="64">
        <v>116</v>
      </c>
      <c r="D120" s="28"/>
      <c r="E120" s="487"/>
      <c r="F120" s="134"/>
      <c r="G120" s="149"/>
    </row>
    <row r="121" spans="1:7" ht="14" hidden="1" x14ac:dyDescent="0.3">
      <c r="A121" s="2"/>
      <c r="B121" s="99"/>
      <c r="C121" s="64">
        <v>117</v>
      </c>
      <c r="D121" s="28"/>
      <c r="E121" s="487"/>
      <c r="F121" s="60"/>
      <c r="G121" s="149"/>
    </row>
    <row r="122" spans="1:7" ht="14" hidden="1" x14ac:dyDescent="0.3">
      <c r="A122" s="2"/>
      <c r="B122" s="99"/>
      <c r="C122" s="64">
        <v>118</v>
      </c>
      <c r="D122" s="28"/>
      <c r="E122" s="487"/>
      <c r="F122" s="134"/>
      <c r="G122" s="149"/>
    </row>
    <row r="123" spans="1:7" ht="14" hidden="1" x14ac:dyDescent="0.3">
      <c r="A123" s="2"/>
      <c r="B123" s="99"/>
      <c r="C123" s="64">
        <v>119</v>
      </c>
      <c r="D123" s="28"/>
      <c r="E123" s="487"/>
      <c r="F123" s="60"/>
      <c r="G123" s="149"/>
    </row>
    <row r="124" spans="1:7" ht="14" hidden="1" x14ac:dyDescent="0.3">
      <c r="A124" s="2"/>
      <c r="B124" s="99"/>
      <c r="C124" s="64">
        <v>120</v>
      </c>
      <c r="D124" s="28"/>
      <c r="E124" s="487"/>
      <c r="F124" s="134"/>
      <c r="G124" s="149"/>
    </row>
    <row r="125" spans="1:7" ht="14" hidden="1" x14ac:dyDescent="0.3">
      <c r="A125" s="2"/>
      <c r="B125" s="99"/>
      <c r="C125" s="64">
        <v>121</v>
      </c>
      <c r="D125" s="28"/>
      <c r="E125" s="487"/>
      <c r="F125" s="60"/>
      <c r="G125" s="149"/>
    </row>
    <row r="126" spans="1:7" ht="14" hidden="1" x14ac:dyDescent="0.3">
      <c r="A126" s="2"/>
      <c r="B126" s="99"/>
      <c r="C126" s="64">
        <v>122</v>
      </c>
      <c r="D126" s="28"/>
      <c r="E126" s="487"/>
      <c r="F126" s="134"/>
      <c r="G126" s="149"/>
    </row>
    <row r="127" spans="1:7" ht="14" hidden="1" x14ac:dyDescent="0.3">
      <c r="A127" s="2"/>
      <c r="B127" s="99"/>
      <c r="C127" s="64">
        <v>123</v>
      </c>
      <c r="D127" s="28"/>
      <c r="E127" s="487"/>
      <c r="F127" s="60"/>
      <c r="G127" s="149"/>
    </row>
    <row r="128" spans="1:7" ht="14" hidden="1" x14ac:dyDescent="0.3">
      <c r="A128" s="2"/>
      <c r="B128" s="99"/>
      <c r="C128" s="64">
        <v>124</v>
      </c>
      <c r="D128" s="28"/>
      <c r="E128" s="487"/>
      <c r="F128" s="134"/>
      <c r="G128" s="149"/>
    </row>
    <row r="129" spans="1:7" ht="14" hidden="1" x14ac:dyDescent="0.3">
      <c r="A129" s="2"/>
      <c r="B129" s="99"/>
      <c r="C129" s="64">
        <v>125</v>
      </c>
      <c r="D129" s="28"/>
      <c r="E129" s="487"/>
      <c r="F129" s="60"/>
      <c r="G129" s="149"/>
    </row>
    <row r="130" spans="1:7" ht="14" hidden="1" x14ac:dyDescent="0.3">
      <c r="A130" s="2"/>
      <c r="B130" s="99"/>
      <c r="C130" s="64">
        <v>126</v>
      </c>
      <c r="D130" s="28"/>
      <c r="E130" s="487"/>
      <c r="F130" s="134"/>
      <c r="G130" s="149"/>
    </row>
    <row r="131" spans="1:7" ht="14" hidden="1" x14ac:dyDescent="0.3">
      <c r="A131" s="2"/>
      <c r="B131" s="99"/>
      <c r="C131" s="64">
        <v>127</v>
      </c>
      <c r="D131" s="28"/>
      <c r="E131" s="487"/>
      <c r="F131" s="60"/>
      <c r="G131" s="149"/>
    </row>
    <row r="132" spans="1:7" ht="14" hidden="1" x14ac:dyDescent="0.3">
      <c r="A132" s="2"/>
      <c r="B132" s="99"/>
      <c r="C132" s="64">
        <v>128</v>
      </c>
      <c r="D132" s="28"/>
      <c r="E132" s="487"/>
      <c r="F132" s="134"/>
      <c r="G132" s="149"/>
    </row>
    <row r="133" spans="1:7" ht="14" hidden="1" x14ac:dyDescent="0.3">
      <c r="A133" s="2"/>
      <c r="B133" s="99"/>
      <c r="C133" s="64">
        <v>129</v>
      </c>
      <c r="D133" s="28"/>
      <c r="E133" s="487"/>
      <c r="F133" s="60"/>
      <c r="G133" s="149"/>
    </row>
    <row r="134" spans="1:7" ht="14" hidden="1" x14ac:dyDescent="0.3">
      <c r="A134" s="2"/>
      <c r="B134" s="99"/>
      <c r="C134" s="64">
        <v>130</v>
      </c>
      <c r="D134" s="28"/>
      <c r="E134" s="487"/>
      <c r="F134" s="134"/>
      <c r="G134" s="149"/>
    </row>
    <row r="135" spans="1:7" ht="14" hidden="1" x14ac:dyDescent="0.3">
      <c r="A135" s="2"/>
      <c r="B135" s="99"/>
      <c r="C135" s="64">
        <v>131</v>
      </c>
      <c r="D135" s="28"/>
      <c r="E135" s="487"/>
      <c r="F135" s="60"/>
      <c r="G135" s="149"/>
    </row>
    <row r="136" spans="1:7" ht="14" hidden="1" x14ac:dyDescent="0.3">
      <c r="A136" s="2"/>
      <c r="B136" s="99"/>
      <c r="C136" s="64">
        <v>132</v>
      </c>
      <c r="D136" s="28"/>
      <c r="E136" s="487"/>
      <c r="F136" s="134"/>
      <c r="G136" s="149"/>
    </row>
    <row r="137" spans="1:7" ht="14" hidden="1" x14ac:dyDescent="0.3">
      <c r="A137" s="2"/>
      <c r="B137" s="99"/>
      <c r="C137" s="64">
        <v>133</v>
      </c>
      <c r="D137" s="28"/>
      <c r="E137" s="487"/>
      <c r="F137" s="60"/>
      <c r="G137" s="149"/>
    </row>
    <row r="138" spans="1:7" ht="14" hidden="1" x14ac:dyDescent="0.3">
      <c r="A138" s="2"/>
      <c r="B138" s="99"/>
      <c r="C138" s="64">
        <v>134</v>
      </c>
      <c r="D138" s="28"/>
      <c r="E138" s="487"/>
      <c r="F138" s="134"/>
      <c r="G138" s="149"/>
    </row>
    <row r="139" spans="1:7" ht="14" hidden="1" x14ac:dyDescent="0.3">
      <c r="A139" s="2"/>
      <c r="B139" s="99"/>
      <c r="C139" s="64">
        <v>135</v>
      </c>
      <c r="D139" s="28"/>
      <c r="E139" s="487"/>
      <c r="F139" s="60"/>
      <c r="G139" s="149"/>
    </row>
    <row r="140" spans="1:7" ht="14" hidden="1" x14ac:dyDescent="0.3">
      <c r="A140" s="2"/>
      <c r="B140" s="99"/>
      <c r="C140" s="64">
        <v>136</v>
      </c>
      <c r="D140" s="28"/>
      <c r="E140" s="487"/>
      <c r="F140" s="134"/>
      <c r="G140" s="149"/>
    </row>
    <row r="141" spans="1:7" ht="14" hidden="1" x14ac:dyDescent="0.3">
      <c r="A141" s="2"/>
      <c r="B141" s="99"/>
      <c r="C141" s="64">
        <v>137</v>
      </c>
      <c r="D141" s="28"/>
      <c r="E141" s="487"/>
      <c r="F141" s="60"/>
      <c r="G141" s="149"/>
    </row>
    <row r="142" spans="1:7" ht="14" hidden="1" x14ac:dyDescent="0.3">
      <c r="A142" s="2"/>
      <c r="B142" s="99"/>
      <c r="C142" s="64">
        <v>138</v>
      </c>
      <c r="D142" s="28"/>
      <c r="E142" s="487"/>
      <c r="F142" s="134"/>
      <c r="G142" s="149"/>
    </row>
    <row r="143" spans="1:7" ht="14" hidden="1" x14ac:dyDescent="0.3">
      <c r="A143" s="2"/>
      <c r="B143" s="99"/>
      <c r="C143" s="64">
        <v>139</v>
      </c>
      <c r="D143" s="28"/>
      <c r="E143" s="487"/>
      <c r="F143" s="60"/>
      <c r="G143" s="149"/>
    </row>
    <row r="144" spans="1:7" ht="14" hidden="1" x14ac:dyDescent="0.3">
      <c r="A144" s="2"/>
      <c r="B144" s="99"/>
      <c r="C144" s="64">
        <v>140</v>
      </c>
      <c r="D144" s="28"/>
      <c r="E144" s="487"/>
      <c r="F144" s="134"/>
      <c r="G144" s="149"/>
    </row>
    <row r="145" spans="1:7" ht="14" hidden="1" x14ac:dyDescent="0.3">
      <c r="A145" s="2"/>
      <c r="B145" s="99"/>
      <c r="C145" s="64">
        <v>141</v>
      </c>
      <c r="D145" s="28"/>
      <c r="E145" s="487"/>
      <c r="F145" s="60"/>
      <c r="G145" s="149"/>
    </row>
    <row r="146" spans="1:7" ht="14" hidden="1" x14ac:dyDescent="0.3">
      <c r="A146" s="2"/>
      <c r="B146" s="99"/>
      <c r="C146" s="64">
        <v>142</v>
      </c>
      <c r="D146" s="28"/>
      <c r="E146" s="487"/>
      <c r="F146" s="134"/>
      <c r="G146" s="149"/>
    </row>
    <row r="147" spans="1:7" ht="14" hidden="1" x14ac:dyDescent="0.3">
      <c r="A147" s="2"/>
      <c r="B147" s="99"/>
      <c r="C147" s="64">
        <v>143</v>
      </c>
      <c r="D147" s="28"/>
      <c r="E147" s="487"/>
      <c r="F147" s="60"/>
      <c r="G147" s="149"/>
    </row>
    <row r="148" spans="1:7" ht="14" hidden="1" x14ac:dyDescent="0.3">
      <c r="A148" s="2"/>
      <c r="B148" s="99"/>
      <c r="C148" s="64">
        <v>144</v>
      </c>
      <c r="D148" s="28"/>
      <c r="E148" s="487"/>
      <c r="F148" s="134"/>
      <c r="G148" s="149"/>
    </row>
    <row r="149" spans="1:7" ht="14" hidden="1" x14ac:dyDescent="0.3">
      <c r="A149" s="2"/>
      <c r="B149" s="99"/>
      <c r="C149" s="64">
        <v>145</v>
      </c>
      <c r="D149" s="28"/>
      <c r="E149" s="487"/>
      <c r="F149" s="60"/>
      <c r="G149" s="149"/>
    </row>
    <row r="150" spans="1:7" ht="14" hidden="1" x14ac:dyDescent="0.3">
      <c r="A150" s="2"/>
      <c r="B150" s="99"/>
      <c r="C150" s="64">
        <v>146</v>
      </c>
      <c r="D150" s="28"/>
      <c r="E150" s="487"/>
      <c r="F150" s="134"/>
      <c r="G150" s="149"/>
    </row>
    <row r="151" spans="1:7" ht="14" hidden="1" x14ac:dyDescent="0.3">
      <c r="A151" s="2"/>
      <c r="B151" s="99"/>
      <c r="C151" s="64">
        <v>147</v>
      </c>
      <c r="D151" s="28"/>
      <c r="E151" s="487"/>
      <c r="F151" s="60"/>
      <c r="G151" s="149"/>
    </row>
    <row r="152" spans="1:7" ht="14" hidden="1" x14ac:dyDescent="0.3">
      <c r="A152" s="2"/>
      <c r="B152" s="99"/>
      <c r="C152" s="64">
        <v>148</v>
      </c>
      <c r="D152" s="28"/>
      <c r="E152" s="487"/>
      <c r="F152" s="134"/>
      <c r="G152" s="149"/>
    </row>
    <row r="153" spans="1:7" ht="14" hidden="1" x14ac:dyDescent="0.3">
      <c r="A153" s="2"/>
      <c r="B153" s="99"/>
      <c r="C153" s="64">
        <v>149</v>
      </c>
      <c r="D153" s="28"/>
      <c r="E153" s="487"/>
      <c r="F153" s="60"/>
      <c r="G153" s="149"/>
    </row>
    <row r="154" spans="1:7" ht="14" hidden="1" x14ac:dyDescent="0.3">
      <c r="A154" s="2"/>
      <c r="B154" s="99"/>
      <c r="C154" s="64">
        <v>150</v>
      </c>
      <c r="D154" s="28"/>
      <c r="E154" s="487"/>
      <c r="F154" s="134"/>
      <c r="G154" s="149"/>
    </row>
  </sheetData>
  <sheetProtection algorithmName="SHA-512" hashValue="gKeOyIgASSLMbh3T+XDgxFtNXrHkLo2V2ZJ2wHmhynhpyKf6e3V+mEyzXiMhr+MT8zCMZEwCJZMBpSlqBcSC2w==" saltValue="V3abx5ZbOFL+GfghslUBGw==" spinCount="100000" sheet="1" objects="1" scenarios="1"/>
  <autoFilter ref="A4:G154" xr:uid="{A831703C-D16C-4692-A60E-C9A5D874ACE9}">
    <sortState xmlns:xlrd2="http://schemas.microsoft.com/office/spreadsheetml/2017/richdata2" ref="A5:G154">
      <sortCondition ref="C4:C154"/>
    </sortState>
  </autoFilter>
  <phoneticPr fontId="9" type="noConversion"/>
  <conditionalFormatting sqref="D5:E5 D6 D7:E9">
    <cfRule type="expression" dxfId="28" priority="10">
      <formula>$I5="x"</formula>
    </cfRule>
  </conditionalFormatting>
  <conditionalFormatting sqref="D89:E89 D91:E91 D93:E93 D95:E95 D97:E97 D99:E99 D101:E101 D103:E103 D105:E105 D107:E107 D109:E109 D111:E111 D113:E113 D115:E115 D117:E117 D119:E119 D121:E121 D123:E123 D125:E125 D127:E127 D129:E129 D131:E131 D133:E133 D135:E135 D137:E137 D139:E139 D141:E141 D143:E143 D145:E145 D147:E147 D149:E149 D151:E151 D153:E153">
    <cfRule type="expression" dxfId="27" priority="12">
      <formula>$H89="x"</formula>
    </cfRule>
  </conditionalFormatting>
  <conditionalFormatting sqref="D10:F11 D12 F12 D13:F18 D19 F19 D20:F21 D22:D25 F22:F25 D26:F34 D35 F35 D36:F45 D46 F46 D47:F58 D59:D61 F59:F61">
    <cfRule type="expression" dxfId="26" priority="13">
      <formula>$H10="x"</formula>
    </cfRule>
  </conditionalFormatting>
  <conditionalFormatting sqref="D62:F66 D67 F67 D68:F83">
    <cfRule type="expression" dxfId="25" priority="14">
      <formula>$H63="x"</formula>
    </cfRule>
  </conditionalFormatting>
  <conditionalFormatting sqref="D84:F88 D90:F90 D92:F92 D94:F94 D96:F96 D98:F98 D100:F100 D102:F102 D104:F104 D106:F106 D108:F108 D110:F110 D112:F112 D114:F114 D116:F116 D118:F118 D120:F120 D122:F122 D124:F124 D126:F126 D128:F128 D130:F130 D132:F132 D134:F134 D136:F136 D138:F138 D140:F140 D142:F142 D144:F144 D146:F146 D148:F148 D150:F150 D152:F152">
    <cfRule type="expression" dxfId="24" priority="15">
      <formula>$H86="x"</formula>
    </cfRule>
  </conditionalFormatting>
  <conditionalFormatting sqref="D154:F154">
    <cfRule type="expression" dxfId="23" priority="16">
      <formula>#REF!="x"</formula>
    </cfRule>
  </conditionalFormatting>
  <conditionalFormatting sqref="E6 E35">
    <cfRule type="expression" dxfId="22" priority="9">
      <formula>$H7="x"</formula>
    </cfRule>
  </conditionalFormatting>
  <conditionalFormatting sqref="E12">
    <cfRule type="expression" dxfId="21" priority="3">
      <formula>$H13="x"</formula>
    </cfRule>
  </conditionalFormatting>
  <conditionalFormatting sqref="E19">
    <cfRule type="expression" dxfId="20" priority="8">
      <formula>$I19="x"</formula>
    </cfRule>
  </conditionalFormatting>
  <conditionalFormatting sqref="E22:E25">
    <cfRule type="expression" dxfId="19" priority="2">
      <formula>$H23="x"</formula>
    </cfRule>
  </conditionalFormatting>
  <conditionalFormatting sqref="E46">
    <cfRule type="expression" dxfId="18" priority="7">
      <formula>$I46="x"</formula>
    </cfRule>
  </conditionalFormatting>
  <conditionalFormatting sqref="E59:E61">
    <cfRule type="expression" dxfId="17" priority="4">
      <formula>$I59="x"</formula>
    </cfRule>
  </conditionalFormatting>
  <conditionalFormatting sqref="E67">
    <cfRule type="expression" dxfId="16" priority="1">
      <formula>$H67="x"</formula>
    </cfRule>
  </conditionalFormatting>
  <conditionalFormatting sqref="F5:F9">
    <cfRule type="expression" dxfId="15" priority="11">
      <formula>$I5="x"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0ED5-5F9E-4610-B43D-D8D0D152B062}">
  <sheetPr codeName="Sheet2">
    <tabColor rgb="FFFF00FF"/>
    <pageSetUpPr fitToPage="1"/>
  </sheetPr>
  <dimension ref="A1:Z155"/>
  <sheetViews>
    <sheetView zoomScale="33" zoomScaleNormal="70" workbookViewId="0">
      <pane xSplit="5" topLeftCell="F1" activePane="topRight" state="frozen"/>
      <selection pane="topRight" activeCell="K53" sqref="K53"/>
    </sheetView>
  </sheetViews>
  <sheetFormatPr baseColWidth="10" defaultColWidth="11.54296875" defaultRowHeight="14" x14ac:dyDescent="0.35"/>
  <cols>
    <col min="1" max="1" width="7.54296875" style="26" customWidth="1"/>
    <col min="2" max="2" width="10.1796875" style="26" customWidth="1"/>
    <col min="3" max="3" width="30.81640625" style="55" customWidth="1"/>
    <col min="4" max="5" width="8.7265625" style="26" customWidth="1"/>
    <col min="6" max="7" width="10.7265625" style="26" customWidth="1"/>
    <col min="8" max="8" width="10.81640625" style="26" customWidth="1"/>
    <col min="9" max="10" width="10.7265625" style="26" customWidth="1"/>
    <col min="11" max="11" width="11.7265625" style="26" customWidth="1"/>
    <col min="12" max="13" width="10.7265625" style="26" customWidth="1"/>
    <col min="14" max="14" width="15.7265625" style="26" customWidth="1"/>
    <col min="15" max="15" width="13.26953125" style="26" customWidth="1"/>
    <col min="16" max="16" width="10" style="26" customWidth="1"/>
    <col min="17" max="17" width="10.81640625" style="26" customWidth="1"/>
    <col min="18" max="18" width="11.1796875" style="176" customWidth="1"/>
    <col min="19" max="19" width="11.26953125" style="26" customWidth="1"/>
    <col min="20" max="20" width="16.7265625" style="26" customWidth="1"/>
    <col min="21" max="22" width="19" style="26" customWidth="1"/>
    <col min="23" max="24" width="15.7265625" style="26" customWidth="1"/>
    <col min="25" max="25" width="18.26953125" style="3" customWidth="1"/>
    <col min="26" max="26" width="24.26953125" style="55" customWidth="1"/>
    <col min="27" max="16384" width="11.54296875" style="55"/>
  </cols>
  <sheetData>
    <row r="1" spans="1:26" s="135" customFormat="1" ht="20.5" thickBot="1" x14ac:dyDescent="0.4">
      <c r="A1" s="106" t="s">
        <v>174</v>
      </c>
      <c r="B1" s="106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52"/>
      <c r="S1" s="145"/>
      <c r="T1" s="145"/>
      <c r="U1" s="145"/>
      <c r="V1" s="145"/>
      <c r="W1" s="145"/>
      <c r="X1" s="145"/>
    </row>
    <row r="2" spans="1:26" s="154" customFormat="1" ht="19.5" customHeight="1" thickBot="1" x14ac:dyDescent="0.35">
      <c r="A2" s="153"/>
      <c r="B2" s="153"/>
      <c r="C2" s="733"/>
      <c r="D2" s="153"/>
      <c r="E2" s="153"/>
      <c r="F2" s="785" t="s">
        <v>102</v>
      </c>
      <c r="G2" s="786"/>
      <c r="H2" s="786"/>
      <c r="I2" s="786"/>
      <c r="J2" s="786"/>
      <c r="K2" s="786"/>
      <c r="L2" s="786"/>
      <c r="M2" s="786"/>
      <c r="N2" s="787"/>
      <c r="O2" s="788" t="s">
        <v>103</v>
      </c>
      <c r="P2" s="789"/>
      <c r="Q2" s="789"/>
      <c r="R2" s="789"/>
      <c r="S2" s="789"/>
      <c r="T2" s="790"/>
      <c r="U2" s="267" t="s">
        <v>104</v>
      </c>
      <c r="V2" s="605" t="s">
        <v>105</v>
      </c>
      <c r="W2" s="791" t="s">
        <v>157</v>
      </c>
      <c r="X2" s="792"/>
      <c r="Y2" s="603" t="s">
        <v>151</v>
      </c>
      <c r="Z2" s="151" t="s">
        <v>152</v>
      </c>
    </row>
    <row r="3" spans="1:26" s="177" customFormat="1" ht="16.5" customHeight="1" x14ac:dyDescent="0.35">
      <c r="A3" s="757" t="s">
        <v>0</v>
      </c>
      <c r="B3" s="755" t="s">
        <v>179</v>
      </c>
      <c r="C3" s="769" t="s">
        <v>223</v>
      </c>
      <c r="D3" s="803" t="s">
        <v>215</v>
      </c>
      <c r="E3" s="803" t="s">
        <v>2</v>
      </c>
      <c r="F3" s="763" t="s">
        <v>31</v>
      </c>
      <c r="G3" s="761" t="s">
        <v>12</v>
      </c>
      <c r="H3" s="761" t="s">
        <v>140</v>
      </c>
      <c r="I3" s="761" t="s">
        <v>17</v>
      </c>
      <c r="J3" s="761" t="s">
        <v>18</v>
      </c>
      <c r="K3" s="761" t="s">
        <v>178</v>
      </c>
      <c r="L3" s="761" t="s">
        <v>144</v>
      </c>
      <c r="M3" s="761" t="s">
        <v>148</v>
      </c>
      <c r="N3" s="783" t="s">
        <v>175</v>
      </c>
      <c r="O3" s="763" t="s">
        <v>11</v>
      </c>
      <c r="P3" s="761" t="s">
        <v>177</v>
      </c>
      <c r="Q3" s="761" t="s">
        <v>3</v>
      </c>
      <c r="R3" s="793" t="s">
        <v>100</v>
      </c>
      <c r="S3" s="761" t="s">
        <v>101</v>
      </c>
      <c r="T3" s="771" t="s">
        <v>176</v>
      </c>
      <c r="U3" s="773"/>
      <c r="V3" s="805" t="s">
        <v>294</v>
      </c>
      <c r="W3" s="777" t="s">
        <v>295</v>
      </c>
      <c r="X3" s="779" t="s">
        <v>296</v>
      </c>
      <c r="Y3" s="781"/>
      <c r="Z3" s="759"/>
    </row>
    <row r="4" spans="1:26" s="177" customFormat="1" ht="27.75" customHeight="1" thickBot="1" x14ac:dyDescent="0.4">
      <c r="A4" s="758"/>
      <c r="B4" s="756"/>
      <c r="C4" s="770"/>
      <c r="D4" s="804"/>
      <c r="E4" s="804"/>
      <c r="F4" s="764"/>
      <c r="G4" s="762"/>
      <c r="H4" s="762"/>
      <c r="I4" s="762"/>
      <c r="J4" s="762"/>
      <c r="K4" s="762"/>
      <c r="L4" s="762"/>
      <c r="M4" s="762"/>
      <c r="N4" s="784"/>
      <c r="O4" s="764"/>
      <c r="P4" s="762"/>
      <c r="Q4" s="762"/>
      <c r="R4" s="794"/>
      <c r="S4" s="762"/>
      <c r="T4" s="772"/>
      <c r="U4" s="774"/>
      <c r="V4" s="806"/>
      <c r="W4" s="778"/>
      <c r="X4" s="780"/>
      <c r="Y4" s="782"/>
      <c r="Z4" s="760"/>
    </row>
    <row r="5" spans="1:26" x14ac:dyDescent="0.35">
      <c r="A5" s="155"/>
      <c r="B5" s="84">
        <v>1</v>
      </c>
      <c r="C5" s="156" t="str">
        <f>VLOOKUP(B:B,'Start List Youth'!C:F,2,FALSE)</f>
        <v>ENGLISH Abigail</v>
      </c>
      <c r="D5" s="482">
        <f>VLOOKUP(B:B,'Start List Youth'!C:F,3,FALSE)</f>
        <v>2012</v>
      </c>
      <c r="E5" s="98" t="str">
        <f>VLOOKUP(B:B,'Start List Youth'!C:F,4,FALSE)</f>
        <v>SVB</v>
      </c>
      <c r="F5" s="157">
        <f>VLOOKUP(C:C,'Upper-Lower body'!C:N,12,FALSE)</f>
        <v>8.75</v>
      </c>
      <c r="G5" s="158">
        <f>VLOOKUP(C:C,'Upper-Lower body'!C:O,13,FALSE)</f>
        <v>8.3333333333333339</v>
      </c>
      <c r="H5" s="158">
        <f>VLOOKUP(C:C,'Core Strength'!C:H,6,FALSE)</f>
        <v>10</v>
      </c>
      <c r="I5" s="158">
        <f>VLOOKUP(C:C,'Flex-Extension'!C:Q,15,FALSE)</f>
        <v>6.666666666666667</v>
      </c>
      <c r="J5" s="158">
        <f>VLOOKUP(C:C,'Flex-Extension'!C:R,16,FALSE)</f>
        <v>6.5</v>
      </c>
      <c r="K5" s="158">
        <f>VLOOKUP(C:C,'Flex-Extension'!C:S,17,FALSE)</f>
        <v>7.75</v>
      </c>
      <c r="L5" s="158">
        <f>VLOOKUP(C:C,'Stand Leg Ext'!C:G,5,FALSE)</f>
        <v>5</v>
      </c>
      <c r="M5" s="158">
        <f>VLOOKUP(C:C,'Basic Acro'!C:G,5,FALSE)</f>
        <v>1.5</v>
      </c>
      <c r="N5" s="159">
        <f t="shared" ref="N5:N36" si="0">AVERAGE(F5:M5)</f>
        <v>6.8125</v>
      </c>
      <c r="O5" s="726">
        <f>VLOOKUP(C:C,'Propulsion combination'!C:AS,43,FALSE)</f>
        <v>6.4166666666666661</v>
      </c>
      <c r="P5" s="727">
        <f>VLOOKUP(C:C,'Bodyboost Baracuda'!C:AT,44,FALSE)</f>
        <v>6.4826086956521731</v>
      </c>
      <c r="Q5" s="727">
        <f>VLOOKUP(C:C,Height!C:AH,32,FALSE)</f>
        <v>5.8861111111111111</v>
      </c>
      <c r="R5" s="728">
        <f>VLOOKUP(C:C,'Routine Set'!C:BL,62,FALSE)</f>
        <v>6.6166666666666671</v>
      </c>
      <c r="S5" s="727">
        <f>VLOOKUP(C:C,'Flexibility in water'!C:U,19,FALSE)</f>
        <v>6.6875</v>
      </c>
      <c r="T5" s="722">
        <f t="shared" ref="T5" si="1">AVERAGE(O5:S5)</f>
        <v>6.4179106280193237</v>
      </c>
      <c r="U5" s="161">
        <f>VLOOKUP(C:C,Figures!C:H,6,FALSE)</f>
        <v>6.0443199999999999</v>
      </c>
      <c r="V5" s="606">
        <f t="shared" ref="V5" si="2">+N5*0.3+T5*0.4+U5*0.3</f>
        <v>6.4242102512077288</v>
      </c>
      <c r="W5" s="157">
        <f>IFERROR(VLOOKUP(E:E,'Grids Youth'!Z:AA,2,FALSE),1)</f>
        <v>1.05</v>
      </c>
      <c r="X5" s="159">
        <f>V5*IFERROR(VLOOKUP(E:E,'Grids Youth'!Z:AA,2,FALSE),1)</f>
        <v>6.7454207637681156</v>
      </c>
      <c r="Y5" s="723">
        <f>X5</f>
        <v>6.7454207637681156</v>
      </c>
      <c r="Z5" s="162"/>
    </row>
    <row r="6" spans="1:26" x14ac:dyDescent="0.35">
      <c r="A6" s="163"/>
      <c r="B6" s="60">
        <v>2</v>
      </c>
      <c r="C6" s="100" t="str">
        <f>VLOOKUP(B:B,'Start List Youth'!C:F,2,FALSE)</f>
        <v>GROB Catalina</v>
      </c>
      <c r="D6" s="483">
        <f>VLOOKUP(B:B,'Start List Youth'!C:F,3,FALSE)</f>
        <v>2012</v>
      </c>
      <c r="E6" s="127" t="str">
        <f>VLOOKUP(B:B,'Start List Youth'!C:F,4,FALSE)</f>
        <v>FLOS</v>
      </c>
      <c r="F6" s="164">
        <f>VLOOKUP(C:C,'Upper-Lower body'!C:N,12,FALSE)</f>
        <v>5</v>
      </c>
      <c r="G6" s="165">
        <f>VLOOKUP(C:C,'Upper-Lower body'!C:O,13,FALSE)</f>
        <v>6.166666666666667</v>
      </c>
      <c r="H6" s="165">
        <f>VLOOKUP(C:C,'Core Strength'!C:H,6,FALSE)</f>
        <v>7.666666666666667</v>
      </c>
      <c r="I6" s="165">
        <f>VLOOKUP(C:C,'Flex-Extension'!C:Q,15,FALSE)</f>
        <v>4.666666666666667</v>
      </c>
      <c r="J6" s="165">
        <f>VLOOKUP(C:C,'Flex-Extension'!C:R,16,FALSE)</f>
        <v>4.5</v>
      </c>
      <c r="K6" s="165">
        <f>VLOOKUP(C:C,'Flex-Extension'!C:S,17,FALSE)</f>
        <v>7.75</v>
      </c>
      <c r="L6" s="165">
        <f>VLOOKUP(C:C,'Stand Leg Ext'!C:G,5,FALSE)</f>
        <v>7.5</v>
      </c>
      <c r="M6" s="165">
        <f>VLOOKUP(C:C,'Basic Acro'!C:G,5,FALSE)</f>
        <v>0.5</v>
      </c>
      <c r="N6" s="166">
        <f t="shared" si="0"/>
        <v>5.46875</v>
      </c>
      <c r="O6" s="164">
        <f>VLOOKUP(C:C,'Propulsion combination'!C:AS,43,FALSE)</f>
        <v>6.0166666666666675</v>
      </c>
      <c r="P6" s="165">
        <f>VLOOKUP(C:C,'Bodyboost Baracuda'!C:AT,44,FALSE)</f>
        <v>6.2616344605475041</v>
      </c>
      <c r="Q6" s="165">
        <f>VLOOKUP(C:C,Height!C:AH,32,FALSE)</f>
        <v>5.3805555555555546</v>
      </c>
      <c r="R6" s="160">
        <f>VLOOKUP(C:C,'Routine Set'!C:BL,62,FALSE)</f>
        <v>6.0333333333333323</v>
      </c>
      <c r="S6" s="165">
        <f>VLOOKUP(C:C,'Flexibility in water'!C:U,19,FALSE)</f>
        <v>6.7791666666666659</v>
      </c>
      <c r="T6" s="166">
        <f t="shared" ref="T6:T37" si="3">AVERAGE(O6:S6)</f>
        <v>6.0942713365539438</v>
      </c>
      <c r="U6" s="96">
        <f>VLOOKUP(C:C,Figures!C:H,6,FALSE)</f>
        <v>5.9840900000000001</v>
      </c>
      <c r="V6" s="607">
        <f t="shared" ref="V6:V37" si="4">+N6*0.3+T6*0.4+U6*0.3</f>
        <v>5.8735605346215776</v>
      </c>
      <c r="W6" s="164">
        <f>IFERROR(VLOOKUP(E:E,'Grids Youth'!Z:AA,2,FALSE),1)</f>
        <v>1</v>
      </c>
      <c r="X6" s="166">
        <f>V6*IFERROR(VLOOKUP(E:E,'Grids Youth'!Z:AA,2,FALSE),1)</f>
        <v>5.8735605346215776</v>
      </c>
      <c r="Y6" s="604">
        <f t="shared" ref="Y6:Y69" si="5">X6</f>
        <v>5.8735605346215776</v>
      </c>
      <c r="Z6" s="162"/>
    </row>
    <row r="7" spans="1:26" x14ac:dyDescent="0.35">
      <c r="A7" s="163"/>
      <c r="B7" s="60">
        <v>3</v>
      </c>
      <c r="C7" s="100" t="str">
        <f>VLOOKUP(B:B,'Start List Youth'!C:F,2,FALSE)</f>
        <v>KEELY Maja</v>
      </c>
      <c r="D7" s="483">
        <f>VLOOKUP(B:B,'Start List Youth'!C:F,3,FALSE)</f>
        <v>2012</v>
      </c>
      <c r="E7" s="127" t="str">
        <f>VLOOKUP(B:B,'Start List Youth'!C:F,4,FALSE)</f>
        <v>LNZ</v>
      </c>
      <c r="F7" s="164">
        <f>VLOOKUP(C:C,'Upper-Lower body'!C:N,12,FALSE)</f>
        <v>9</v>
      </c>
      <c r="G7" s="165">
        <f>VLOOKUP(C:C,'Upper-Lower body'!C:O,13,FALSE)</f>
        <v>8</v>
      </c>
      <c r="H7" s="165">
        <f>VLOOKUP(C:C,'Core Strength'!C:H,6,FALSE)</f>
        <v>8.3333333333333339</v>
      </c>
      <c r="I7" s="165">
        <f>VLOOKUP(C:C,'Flex-Extension'!C:Q,15,FALSE)</f>
        <v>6</v>
      </c>
      <c r="J7" s="165">
        <f>VLOOKUP(C:C,'Flex-Extension'!C:R,16,FALSE)</f>
        <v>9</v>
      </c>
      <c r="K7" s="165">
        <f>VLOOKUP(C:C,'Flex-Extension'!C:S,17,FALSE)</f>
        <v>5.25</v>
      </c>
      <c r="L7" s="165">
        <f>VLOOKUP(C:C,'Stand Leg Ext'!C:G,5,FALSE)</f>
        <v>7.5</v>
      </c>
      <c r="M7" s="165">
        <f>VLOOKUP(C:C,'Basic Acro'!C:G,5,FALSE)</f>
        <v>2</v>
      </c>
      <c r="N7" s="166">
        <f t="shared" si="0"/>
        <v>6.885416666666667</v>
      </c>
      <c r="O7" s="164">
        <f>VLOOKUP(C:C,'Propulsion combination'!C:AS,43,FALSE)</f>
        <v>6.3166666666666664</v>
      </c>
      <c r="P7" s="165">
        <f>VLOOKUP(C:C,'Bodyboost Baracuda'!C:AT,44,FALSE)</f>
        <v>7.2620370370370368</v>
      </c>
      <c r="Q7" s="165">
        <f>VLOOKUP(C:C,Height!C:AH,32,FALSE)</f>
        <v>5.7333333333333334</v>
      </c>
      <c r="R7" s="160">
        <f>VLOOKUP(C:C,'Routine Set'!C:BL,62,FALSE)</f>
        <v>7.1833333333333327</v>
      </c>
      <c r="S7" s="165">
        <f>VLOOKUP(C:C,'Flexibility in water'!C:U,19,FALSE)</f>
        <v>6.9083333333333332</v>
      </c>
      <c r="T7" s="166">
        <f t="shared" si="3"/>
        <v>6.6807407407407409</v>
      </c>
      <c r="U7" s="96">
        <f>VLOOKUP(C:C,Figures!C:H,6,FALSE)</f>
        <v>6.4647699999999997</v>
      </c>
      <c r="V7" s="607">
        <f t="shared" si="4"/>
        <v>6.6773522962962959</v>
      </c>
      <c r="W7" s="164">
        <f>IFERROR(VLOOKUP(E:E,'Grids Youth'!Z:AA,2,FALSE),1)</f>
        <v>1.05</v>
      </c>
      <c r="X7" s="166">
        <f>V7*IFERROR(VLOOKUP(E:E,'Grids Youth'!Z:AA,2,FALSE),1)</f>
        <v>7.0112199111111106</v>
      </c>
      <c r="Y7" s="604">
        <f t="shared" si="5"/>
        <v>7.0112199111111106</v>
      </c>
      <c r="Z7" s="162"/>
    </row>
    <row r="8" spans="1:26" x14ac:dyDescent="0.35">
      <c r="A8" s="163"/>
      <c r="B8" s="60">
        <v>4</v>
      </c>
      <c r="C8" s="100" t="str">
        <f>VLOOKUP(B:B,'Start List Youth'!C:F,2,FALSE)</f>
        <v>NYDEGGER Mia</v>
      </c>
      <c r="D8" s="483">
        <f>VLOOKUP(B:B,'Start List Youth'!C:F,3,FALSE)</f>
        <v>2011</v>
      </c>
      <c r="E8" s="127" t="str">
        <f>VLOOKUP(B:B,'Start List Youth'!C:F,4,FALSE)</f>
        <v>ASB</v>
      </c>
      <c r="F8" s="164">
        <f>VLOOKUP(C:C,'Upper-Lower body'!C:N,12,FALSE)</f>
        <v>8.75</v>
      </c>
      <c r="G8" s="165">
        <f>VLOOKUP(C:C,'Upper-Lower body'!C:O,13,FALSE)</f>
        <v>8.1666666666666661</v>
      </c>
      <c r="H8" s="165">
        <f>VLOOKUP(C:C,'Core Strength'!C:H,6,FALSE)</f>
        <v>9</v>
      </c>
      <c r="I8" s="165">
        <f>VLOOKUP(C:C,'Flex-Extension'!C:Q,15,FALSE)</f>
        <v>2.6666666666666665</v>
      </c>
      <c r="J8" s="165">
        <f>VLOOKUP(C:C,'Flex-Extension'!C:R,16,FALSE)</f>
        <v>4.5</v>
      </c>
      <c r="K8" s="165">
        <f>VLOOKUP(C:C,'Flex-Extension'!C:S,17,FALSE)</f>
        <v>6.5</v>
      </c>
      <c r="L8" s="165">
        <f>VLOOKUP(C:C,'Stand Leg Ext'!C:G,5,FALSE)</f>
        <v>3.5</v>
      </c>
      <c r="M8" s="165">
        <f>VLOOKUP(C:C,'Basic Acro'!C:G,5,FALSE)</f>
        <v>1.5</v>
      </c>
      <c r="N8" s="166">
        <f t="shared" si="0"/>
        <v>5.5729166666666661</v>
      </c>
      <c r="O8" s="164">
        <f>VLOOKUP(C:C,'Propulsion combination'!C:AS,43,FALSE)</f>
        <v>0</v>
      </c>
      <c r="P8" s="165">
        <f>VLOOKUP(C:C,'Bodyboost Baracuda'!C:AT,44,FALSE)</f>
        <v>0</v>
      </c>
      <c r="Q8" s="165">
        <f>VLOOKUP(C:C,Height!C:AH,32,FALSE)</f>
        <v>0</v>
      </c>
      <c r="R8" s="160">
        <f>VLOOKUP(C:C,'Routine Set'!C:BL,62,FALSE)</f>
        <v>0</v>
      </c>
      <c r="S8" s="165">
        <f>VLOOKUP(C:C,'Flexibility in water'!C:U,19,FALSE)</f>
        <v>0</v>
      </c>
      <c r="T8" s="166">
        <f t="shared" si="3"/>
        <v>0</v>
      </c>
      <c r="U8" s="96">
        <f>VLOOKUP(C:C,Figures!C:H,6,FALSE)</f>
        <v>7.07273</v>
      </c>
      <c r="V8" s="607">
        <f t="shared" si="4"/>
        <v>3.7936939999999995</v>
      </c>
      <c r="W8" s="164">
        <f>IFERROR(VLOOKUP(E:E,'Grids Youth'!Z:AA,2,FALSE),1)</f>
        <v>1.05</v>
      </c>
      <c r="X8" s="166">
        <f>V8*IFERROR(VLOOKUP(E:E,'Grids Youth'!Z:AA,2,FALSE),1)</f>
        <v>3.9833786999999994</v>
      </c>
      <c r="Y8" s="604">
        <f t="shared" si="5"/>
        <v>3.9833786999999994</v>
      </c>
      <c r="Z8" s="162"/>
    </row>
    <row r="9" spans="1:26" x14ac:dyDescent="0.35">
      <c r="A9" s="163"/>
      <c r="B9" s="60">
        <v>5</v>
      </c>
      <c r="C9" s="100" t="str">
        <f>VLOOKUP(B:B,'Start List Youth'!C:F,2,FALSE)</f>
        <v>AVXHI Lahela</v>
      </c>
      <c r="D9" s="483">
        <f>VLOOKUP(B:B,'Start List Youth'!C:F,3,FALSE)</f>
        <v>2011</v>
      </c>
      <c r="E9" s="127" t="str">
        <f>VLOOKUP(B:B,'Start List Youth'!C:F,4,FALSE)</f>
        <v>SVB</v>
      </c>
      <c r="F9" s="164">
        <f>VLOOKUP(C:C,'Upper-Lower body'!C:N,12,FALSE)</f>
        <v>4.5</v>
      </c>
      <c r="G9" s="165">
        <f>VLOOKUP(C:C,'Upper-Lower body'!C:O,13,FALSE)</f>
        <v>7.333333333333333</v>
      </c>
      <c r="H9" s="165">
        <f>VLOOKUP(C:C,'Core Strength'!C:H,6,FALSE)</f>
        <v>4</v>
      </c>
      <c r="I9" s="165">
        <f>VLOOKUP(C:C,'Flex-Extension'!C:Q,15,FALSE)</f>
        <v>3.3333333333333335</v>
      </c>
      <c r="J9" s="165">
        <f>VLOOKUP(C:C,'Flex-Extension'!C:R,16,FALSE)</f>
        <v>4.5</v>
      </c>
      <c r="K9" s="165">
        <f>VLOOKUP(C:C,'Flex-Extension'!C:S,17,FALSE)</f>
        <v>6</v>
      </c>
      <c r="L9" s="165">
        <f>VLOOKUP(C:C,'Stand Leg Ext'!C:G,5,FALSE)</f>
        <v>1</v>
      </c>
      <c r="M9" s="165">
        <f>VLOOKUP(C:C,'Basic Acro'!C:G,5,FALSE)</f>
        <v>1.5</v>
      </c>
      <c r="N9" s="166">
        <f t="shared" si="0"/>
        <v>4.020833333333333</v>
      </c>
      <c r="O9" s="164">
        <f>VLOOKUP(C:C,'Propulsion combination'!C:AS,43,FALSE)</f>
        <v>5.1499999999999986</v>
      </c>
      <c r="P9" s="165">
        <f>VLOOKUP(C:C,'Bodyboost Baracuda'!C:AT,44,FALSE)</f>
        <v>5.875</v>
      </c>
      <c r="Q9" s="165">
        <f>VLOOKUP(C:C,Height!C:AH,32,FALSE)</f>
        <v>5.0333333333333332</v>
      </c>
      <c r="R9" s="160">
        <f>VLOOKUP(C:C,'Routine Set'!C:BL,62,FALSE)</f>
        <v>4.4833333333333334</v>
      </c>
      <c r="S9" s="165">
        <f>VLOOKUP(C:C,'Flexibility in water'!C:U,19,FALSE)</f>
        <v>5.270833333333333</v>
      </c>
      <c r="T9" s="166">
        <f t="shared" si="3"/>
        <v>5.1624999999999996</v>
      </c>
      <c r="U9" s="96">
        <f>VLOOKUP(C:C,Figures!C:H,6,FALSE)</f>
        <v>5.9284100000000004</v>
      </c>
      <c r="V9" s="607">
        <f t="shared" si="4"/>
        <v>5.0497730000000001</v>
      </c>
      <c r="W9" s="164">
        <f>IFERROR(VLOOKUP(E:E,'Grids Youth'!Z:AA,2,FALSE),1)</f>
        <v>1.05</v>
      </c>
      <c r="X9" s="166">
        <f>V9*IFERROR(VLOOKUP(E:E,'Grids Youth'!Z:AA,2,FALSE),1)</f>
        <v>5.3022616500000002</v>
      </c>
      <c r="Y9" s="604">
        <f t="shared" si="5"/>
        <v>5.3022616500000002</v>
      </c>
      <c r="Z9" s="162"/>
    </row>
    <row r="10" spans="1:26" s="71" customFormat="1" x14ac:dyDescent="0.35">
      <c r="A10" s="167"/>
      <c r="B10" s="60">
        <v>6</v>
      </c>
      <c r="C10" s="100" t="str">
        <f>VLOOKUP(B:B,'Start List Youth'!C:F,2,FALSE)</f>
        <v>CASTELLINO Emma</v>
      </c>
      <c r="D10" s="483">
        <f>VLOOKUP(B:B,'Start List Youth'!C:F,3,FALSE)</f>
        <v>2011</v>
      </c>
      <c r="E10" s="127" t="str">
        <f>VLOOKUP(B:B,'Start List Youth'!C:F,4,FALSE)</f>
        <v>LUG</v>
      </c>
      <c r="F10" s="168">
        <f>VLOOKUP(C:C,'Upper-Lower body'!C:N,12,FALSE)</f>
        <v>5</v>
      </c>
      <c r="G10" s="169">
        <f>VLOOKUP(C:C,'Upper-Lower body'!C:O,13,FALSE)</f>
        <v>6.666666666666667</v>
      </c>
      <c r="H10" s="165">
        <f>VLOOKUP(C:C,'Core Strength'!C:H,6,FALSE)</f>
        <v>6.666666666666667</v>
      </c>
      <c r="I10" s="169">
        <f>VLOOKUP(C:C,'Flex-Extension'!C:Q,15,FALSE)</f>
        <v>3.6666666666666665</v>
      </c>
      <c r="J10" s="169">
        <f>VLOOKUP(C:C,'Flex-Extension'!C:R,16,FALSE)</f>
        <v>3.5</v>
      </c>
      <c r="K10" s="169">
        <f>VLOOKUP(C:C,'Flex-Extension'!C:S,17,FALSE)</f>
        <v>6.25</v>
      </c>
      <c r="L10" s="165">
        <f>VLOOKUP(C:C,'Stand Leg Ext'!C:G,5,FALSE)</f>
        <v>1</v>
      </c>
      <c r="M10" s="165">
        <f>VLOOKUP(C:C,'Basic Acro'!C:G,5,FALSE)</f>
        <v>1.5</v>
      </c>
      <c r="N10" s="166">
        <f t="shared" si="0"/>
        <v>4.28125</v>
      </c>
      <c r="O10" s="168">
        <f>VLOOKUP(C:C,'Propulsion combination'!C:AS,43,FALSE)</f>
        <v>5.6666666666666679</v>
      </c>
      <c r="P10" s="169">
        <f>VLOOKUP(C:C,'Bodyboost Baracuda'!C:AT,44,FALSE)</f>
        <v>5.8507246376811599</v>
      </c>
      <c r="Q10" s="169">
        <f>VLOOKUP(C:C,Height!C:AH,32,FALSE)</f>
        <v>4.9527777777777775</v>
      </c>
      <c r="R10" s="160">
        <f>VLOOKUP(C:C,'Routine Set'!C:BL,62,FALSE)</f>
        <v>5.4166666666666661</v>
      </c>
      <c r="S10" s="165">
        <f>VLOOKUP(C:C,'Flexibility in water'!C:U,19,FALSE)</f>
        <v>5.5</v>
      </c>
      <c r="T10" s="170">
        <f t="shared" si="3"/>
        <v>5.4773671497584546</v>
      </c>
      <c r="U10" s="96">
        <f>VLOOKUP(C:C,Figures!C:H,6,FALSE)</f>
        <v>6.2386400000000002</v>
      </c>
      <c r="V10" s="608">
        <f t="shared" si="4"/>
        <v>5.3469138599033821</v>
      </c>
      <c r="W10" s="164">
        <f>IFERROR(VLOOKUP(E:E,'Grids Youth'!Z:AA,2,FALSE),1)</f>
        <v>1.05</v>
      </c>
      <c r="X10" s="166">
        <f>V10*IFERROR(VLOOKUP(E:E,'Grids Youth'!Z:AA,2,FALSE),1)</f>
        <v>5.6142595528985515</v>
      </c>
      <c r="Y10" s="604">
        <f t="shared" si="5"/>
        <v>5.6142595528985515</v>
      </c>
      <c r="Z10" s="162"/>
    </row>
    <row r="11" spans="1:26" s="71" customFormat="1" ht="16.5" customHeight="1" x14ac:dyDescent="0.35">
      <c r="A11" s="167"/>
      <c r="B11" s="60">
        <v>7</v>
      </c>
      <c r="C11" s="100" t="str">
        <f>VLOOKUP(B:B,'Start List Youth'!C:F,2,FALSE)</f>
        <v>DOBER Maria</v>
      </c>
      <c r="D11" s="483">
        <f>VLOOKUP(B:B,'Start List Youth'!C:F,3,FALSE)</f>
        <v>2012</v>
      </c>
      <c r="E11" s="127" t="str">
        <f>VLOOKUP(B:B,'Start List Youth'!C:F,4,FALSE)</f>
        <v>ASB</v>
      </c>
      <c r="F11" s="168">
        <f>VLOOKUP(C:C,'Upper-Lower body'!C:N,12,FALSE)</f>
        <v>1</v>
      </c>
      <c r="G11" s="169">
        <f>VLOOKUP(C:C,'Upper-Lower body'!C:O,13,FALSE)</f>
        <v>8</v>
      </c>
      <c r="H11" s="165">
        <f>VLOOKUP(C:C,'Core Strength'!C:H,6,FALSE)</f>
        <v>5.666666666666667</v>
      </c>
      <c r="I11" s="169">
        <f>VLOOKUP(C:C,'Flex-Extension'!C:Q,15,FALSE)</f>
        <v>5.333333333333333</v>
      </c>
      <c r="J11" s="169">
        <f>VLOOKUP(C:C,'Flex-Extension'!C:R,16,FALSE)</f>
        <v>7</v>
      </c>
      <c r="K11" s="169">
        <f>VLOOKUP(C:C,'Flex-Extension'!C:S,17,FALSE)</f>
        <v>7.75</v>
      </c>
      <c r="L11" s="165">
        <f>VLOOKUP(C:C,'Stand Leg Ext'!C:G,5,FALSE)</f>
        <v>3.5</v>
      </c>
      <c r="M11" s="165">
        <f>VLOOKUP(C:C,'Basic Acro'!C:G,5,FALSE)</f>
        <v>1</v>
      </c>
      <c r="N11" s="166">
        <f t="shared" si="0"/>
        <v>4.90625</v>
      </c>
      <c r="O11" s="168">
        <f>VLOOKUP(C:C,'Propulsion combination'!C:AS,43,FALSE)</f>
        <v>6.2833333333333323</v>
      </c>
      <c r="P11" s="169">
        <f>VLOOKUP(C:C,'Bodyboost Baracuda'!C:AT,44,FALSE)</f>
        <v>5.8555958132045092</v>
      </c>
      <c r="Q11" s="169">
        <f>VLOOKUP(C:C,Height!C:AH,32,FALSE)</f>
        <v>5.552777777777778</v>
      </c>
      <c r="R11" s="160">
        <f>VLOOKUP(C:C,'Routine Set'!C:BL,62,FALSE)</f>
        <v>5.1333333333333337</v>
      </c>
      <c r="S11" s="165">
        <f>VLOOKUP(C:C,'Flexibility in water'!C:U,19,FALSE)</f>
        <v>6.1</v>
      </c>
      <c r="T11" s="170">
        <f t="shared" si="3"/>
        <v>5.7850080515297906</v>
      </c>
      <c r="U11" s="96">
        <f>VLOOKUP(C:C,Figures!C:H,6,FALSE)</f>
        <v>6.2625000000000002</v>
      </c>
      <c r="V11" s="608">
        <f t="shared" si="4"/>
        <v>5.6646282206119167</v>
      </c>
      <c r="W11" s="164">
        <f>IFERROR(VLOOKUP(E:E,'Grids Youth'!Z:AA,2,FALSE),1)</f>
        <v>1.05</v>
      </c>
      <c r="X11" s="166">
        <f>V11*IFERROR(VLOOKUP(E:E,'Grids Youth'!Z:AA,2,FALSE),1)</f>
        <v>5.9478596316425127</v>
      </c>
      <c r="Y11" s="604">
        <f t="shared" si="5"/>
        <v>5.9478596316425127</v>
      </c>
      <c r="Z11" s="162"/>
    </row>
    <row r="12" spans="1:26" x14ac:dyDescent="0.35">
      <c r="A12" s="163"/>
      <c r="B12" s="60">
        <v>8</v>
      </c>
      <c r="C12" s="100" t="str">
        <f>VLOOKUP(B:B,'Start List Youth'!C:F,2,FALSE)</f>
        <v>MESKINI Iman</v>
      </c>
      <c r="D12" s="483">
        <f>VLOOKUP(B:B,'Start List Youth'!C:F,3,FALSE)</f>
        <v>2012</v>
      </c>
      <c r="E12" s="127" t="str">
        <f>VLOOKUP(B:B,'Start List Youth'!C:F,4,FALSE)</f>
        <v>LNZ</v>
      </c>
      <c r="F12" s="164">
        <f>VLOOKUP(C:C,'Upper-Lower body'!C:N,12,FALSE)</f>
        <v>6.5</v>
      </c>
      <c r="G12" s="165">
        <f>VLOOKUP(C:C,'Upper-Lower body'!C:O,13,FALSE)</f>
        <v>7.666666666666667</v>
      </c>
      <c r="H12" s="165">
        <f>VLOOKUP(C:C,'Core Strength'!C:H,6,FALSE)</f>
        <v>4.666666666666667</v>
      </c>
      <c r="I12" s="165">
        <f>VLOOKUP(C:C,'Flex-Extension'!C:Q,15,FALSE)</f>
        <v>3.3333333333333335</v>
      </c>
      <c r="J12" s="165">
        <f>VLOOKUP(C:C,'Flex-Extension'!C:R,16,FALSE)</f>
        <v>5.5</v>
      </c>
      <c r="K12" s="165">
        <f>VLOOKUP(C:C,'Flex-Extension'!C:S,17,FALSE)</f>
        <v>6.5</v>
      </c>
      <c r="L12" s="165">
        <f>VLOOKUP(C:C,'Stand Leg Ext'!C:G,5,FALSE)</f>
        <v>3.5</v>
      </c>
      <c r="M12" s="165">
        <f>VLOOKUP(C:C,'Basic Acro'!C:G,5,FALSE)</f>
        <v>1</v>
      </c>
      <c r="N12" s="166">
        <f t="shared" si="0"/>
        <v>4.8333333333333339</v>
      </c>
      <c r="O12" s="164">
        <f>VLOOKUP(C:C,'Propulsion combination'!C:AS,43,FALSE)</f>
        <v>5.9499999999999993</v>
      </c>
      <c r="P12" s="165">
        <f>VLOOKUP(C:C,'Bodyboost Baracuda'!C:AT,44,FALSE)</f>
        <v>6.6195652173913047</v>
      </c>
      <c r="Q12" s="165">
        <f>VLOOKUP(C:C,Height!C:AH,32,FALSE)</f>
        <v>3.8805555555555551</v>
      </c>
      <c r="R12" s="160">
        <f>VLOOKUP(C:C,'Routine Set'!C:BL,62,FALSE)</f>
        <v>6.25</v>
      </c>
      <c r="S12" s="165">
        <f>VLOOKUP(C:C,'Flexibility in water'!C:U,19,FALSE)</f>
        <v>6.0374999999999996</v>
      </c>
      <c r="T12" s="166">
        <f t="shared" si="3"/>
        <v>5.7475241545893727</v>
      </c>
      <c r="U12" s="96">
        <f>VLOOKUP(C:C,Figures!C:H,6,FALSE)</f>
        <v>6.2761399999999998</v>
      </c>
      <c r="V12" s="607">
        <f t="shared" si="4"/>
        <v>5.631851661835749</v>
      </c>
      <c r="W12" s="164">
        <f>IFERROR(VLOOKUP(E:E,'Grids Youth'!Z:AA,2,FALSE),1)</f>
        <v>1.05</v>
      </c>
      <c r="X12" s="166">
        <f>V12*IFERROR(VLOOKUP(E:E,'Grids Youth'!Z:AA,2,FALSE),1)</f>
        <v>5.9134442449275371</v>
      </c>
      <c r="Y12" s="604">
        <f t="shared" si="5"/>
        <v>5.9134442449275371</v>
      </c>
      <c r="Z12" s="162"/>
    </row>
    <row r="13" spans="1:26" x14ac:dyDescent="0.35">
      <c r="A13" s="163"/>
      <c r="B13" s="60">
        <v>9</v>
      </c>
      <c r="C13" s="100" t="str">
        <f>VLOOKUP(B:B,'Start List Youth'!C:F,2,FALSE)</f>
        <v>WAEBER Alicia</v>
      </c>
      <c r="D13" s="483">
        <f>VLOOKUP(B:B,'Start List Youth'!C:F,3,FALSE)</f>
        <v>2012</v>
      </c>
      <c r="E13" s="127" t="str">
        <f>VLOOKUP(B:B,'Start List Youth'!C:F,4,FALSE)</f>
        <v>ASB</v>
      </c>
      <c r="F13" s="164">
        <f>VLOOKUP(C:C,'Upper-Lower body'!C:N,12,FALSE)</f>
        <v>7.75</v>
      </c>
      <c r="G13" s="165">
        <f>VLOOKUP(C:C,'Upper-Lower body'!C:O,13,FALSE)</f>
        <v>8</v>
      </c>
      <c r="H13" s="165">
        <f>VLOOKUP(C:C,'Core Strength'!C:H,6,FALSE)</f>
        <v>9</v>
      </c>
      <c r="I13" s="165">
        <f>VLOOKUP(C:C,'Flex-Extension'!C:Q,15,FALSE)</f>
        <v>6.333333333333333</v>
      </c>
      <c r="J13" s="165">
        <f>VLOOKUP(C:C,'Flex-Extension'!C:R,16,FALSE)</f>
        <v>6</v>
      </c>
      <c r="K13" s="165">
        <f>VLOOKUP(C:C,'Flex-Extension'!C:S,17,FALSE)</f>
        <v>7.75</v>
      </c>
      <c r="L13" s="165">
        <f>VLOOKUP(C:C,'Stand Leg Ext'!C:G,5,FALSE)</f>
        <v>3.5</v>
      </c>
      <c r="M13" s="165">
        <f>VLOOKUP(C:C,'Basic Acro'!C:G,5,FALSE)</f>
        <v>0</v>
      </c>
      <c r="N13" s="166">
        <f t="shared" si="0"/>
        <v>6.0416666666666661</v>
      </c>
      <c r="O13" s="164">
        <f>VLOOKUP(C:C,'Propulsion combination'!C:AS,43,FALSE)</f>
        <v>6.1</v>
      </c>
      <c r="P13" s="165">
        <f>VLOOKUP(C:C,'Bodyboost Baracuda'!C:AT,44,FALSE)</f>
        <v>6.0802334943639291</v>
      </c>
      <c r="Q13" s="165">
        <f>VLOOKUP(C:C,Height!C:AH,32,FALSE)</f>
        <v>5.0972222222222223</v>
      </c>
      <c r="R13" s="160">
        <f>VLOOKUP(C:C,'Routine Set'!C:BL,62,FALSE)</f>
        <v>5.3333333333333321</v>
      </c>
      <c r="S13" s="165">
        <f>VLOOKUP(C:C,'Flexibility in water'!C:U,19,FALSE)</f>
        <v>6.9458333333333329</v>
      </c>
      <c r="T13" s="166">
        <f t="shared" si="3"/>
        <v>5.911324476650563</v>
      </c>
      <c r="U13" s="96">
        <f>VLOOKUP(C:C,Figures!C:H,6,FALSE)</f>
        <v>5.6988599999999998</v>
      </c>
      <c r="V13" s="607">
        <f t="shared" si="4"/>
        <v>5.8866877906602255</v>
      </c>
      <c r="W13" s="164">
        <f>IFERROR(VLOOKUP(E:E,'Grids Youth'!Z:AA,2,FALSE),1)</f>
        <v>1.05</v>
      </c>
      <c r="X13" s="166">
        <f>V13*IFERROR(VLOOKUP(E:E,'Grids Youth'!Z:AA,2,FALSE),1)</f>
        <v>6.1810221801932368</v>
      </c>
      <c r="Y13" s="604">
        <f t="shared" si="5"/>
        <v>6.1810221801932368</v>
      </c>
      <c r="Z13" s="162"/>
    </row>
    <row r="14" spans="1:26" x14ac:dyDescent="0.35">
      <c r="A14" s="167"/>
      <c r="B14" s="60">
        <v>10</v>
      </c>
      <c r="C14" s="100" t="str">
        <f>VLOOKUP(B:B,'Start List Youth'!C:F,2,FALSE)</f>
        <v>BLATTER Phoebe Matilda</v>
      </c>
      <c r="D14" s="483">
        <f>VLOOKUP(B:B,'Start List Youth'!C:F,3,FALSE)</f>
        <v>2011</v>
      </c>
      <c r="E14" s="127" t="str">
        <f>VLOOKUP(B:B,'Start List Youth'!C:F,4,FALSE)</f>
        <v>SVB</v>
      </c>
      <c r="F14" s="164">
        <f>VLOOKUP(C:C,'Upper-Lower body'!C:N,12,FALSE)</f>
        <v>7.25</v>
      </c>
      <c r="G14" s="165">
        <f>VLOOKUP(C:C,'Upper-Lower body'!C:O,13,FALSE)</f>
        <v>8.6666666666666661</v>
      </c>
      <c r="H14" s="165">
        <f>VLOOKUP(C:C,'Core Strength'!C:H,6,FALSE)</f>
        <v>8.3333333333333339</v>
      </c>
      <c r="I14" s="165">
        <f>VLOOKUP(C:C,'Flex-Extension'!C:Q,15,FALSE)</f>
        <v>4.333333333333333</v>
      </c>
      <c r="J14" s="165">
        <f>VLOOKUP(C:C,'Flex-Extension'!C:R,16,FALSE)</f>
        <v>6.5</v>
      </c>
      <c r="K14" s="165">
        <f>VLOOKUP(C:C,'Flex-Extension'!C:S,17,FALSE)</f>
        <v>8</v>
      </c>
      <c r="L14" s="165">
        <f>VLOOKUP(C:C,'Stand Leg Ext'!C:G,5,FALSE)</f>
        <v>3.5</v>
      </c>
      <c r="M14" s="165">
        <f>VLOOKUP(C:C,'Basic Acro'!C:G,5,FALSE)</f>
        <v>1.5</v>
      </c>
      <c r="N14" s="166">
        <f t="shared" si="0"/>
        <v>6.0104166666666661</v>
      </c>
      <c r="O14" s="164">
        <f>VLOOKUP(C:C,'Propulsion combination'!C:AS,43,FALSE)</f>
        <v>6.1166666666666663</v>
      </c>
      <c r="P14" s="165">
        <f>VLOOKUP(C:C,'Bodyboost Baracuda'!C:AT,44,FALSE)</f>
        <v>6.096457326892109</v>
      </c>
      <c r="Q14" s="165">
        <f>VLOOKUP(C:C,Height!C:AH,32,FALSE)</f>
        <v>4.9249999999999998</v>
      </c>
      <c r="R14" s="160">
        <f>VLOOKUP(C:C,'Routine Set'!C:BL,62,FALSE)</f>
        <v>4.5666666666666664</v>
      </c>
      <c r="S14" s="165">
        <f>VLOOKUP(C:C,'Flexibility in water'!C:U,19,FALSE)</f>
        <v>5.9083333333333332</v>
      </c>
      <c r="T14" s="166">
        <f t="shared" si="3"/>
        <v>5.5226247987117549</v>
      </c>
      <c r="U14" s="96">
        <f>VLOOKUP(C:C,Figures!C:H,6,FALSE)</f>
        <v>5.3931800000000001</v>
      </c>
      <c r="V14" s="607">
        <f t="shared" si="4"/>
        <v>5.6301289194847017</v>
      </c>
      <c r="W14" s="164">
        <f>IFERROR(VLOOKUP(E:E,'Grids Youth'!Z:AA,2,FALSE),1)</f>
        <v>1.05</v>
      </c>
      <c r="X14" s="166">
        <f>V14*IFERROR(VLOOKUP(E:E,'Grids Youth'!Z:AA,2,FALSE),1)</f>
        <v>5.9116353654589373</v>
      </c>
      <c r="Y14" s="604">
        <f t="shared" si="5"/>
        <v>5.9116353654589373</v>
      </c>
      <c r="Z14" s="162"/>
    </row>
    <row r="15" spans="1:26" x14ac:dyDescent="0.35">
      <c r="A15" s="167"/>
      <c r="B15" s="60">
        <v>11</v>
      </c>
      <c r="C15" s="100" t="str">
        <f>VLOOKUP(B:B,'Start List Youth'!C:F,2,FALSE)</f>
        <v>GERMANIER Marion</v>
      </c>
      <c r="D15" s="483">
        <f>VLOOKUP(B:B,'Start List Youth'!C:F,3,FALSE)</f>
        <v>2013</v>
      </c>
      <c r="E15" s="127" t="str">
        <f>VLOOKUP(B:B,'Start List Youth'!C:F,4,FALSE)</f>
        <v>CNM</v>
      </c>
      <c r="F15" s="164">
        <f>VLOOKUP(C:C,'Upper-Lower body'!C:N,12,FALSE)</f>
        <v>3.5</v>
      </c>
      <c r="G15" s="165">
        <f>VLOOKUP(C:C,'Upper-Lower body'!C:O,13,FALSE)</f>
        <v>7</v>
      </c>
      <c r="H15" s="165">
        <f>VLOOKUP(C:C,'Core Strength'!C:H,6,FALSE)</f>
        <v>4.666666666666667</v>
      </c>
      <c r="I15" s="165">
        <f>VLOOKUP(C:C,'Flex-Extension'!C:Q,15,FALSE)</f>
        <v>3.3333333333333335</v>
      </c>
      <c r="J15" s="165">
        <f>VLOOKUP(C:C,'Flex-Extension'!C:R,16,FALSE)</f>
        <v>4.5</v>
      </c>
      <c r="K15" s="165">
        <f>VLOOKUP(C:C,'Flex-Extension'!C:S,17,FALSE)</f>
        <v>8</v>
      </c>
      <c r="L15" s="165">
        <f>VLOOKUP(C:C,'Stand Leg Ext'!C:G,5,FALSE)</f>
        <v>3.5</v>
      </c>
      <c r="M15" s="165">
        <f>VLOOKUP(C:C,'Basic Acro'!C:G,5,FALSE)</f>
        <v>0.5</v>
      </c>
      <c r="N15" s="166">
        <f t="shared" si="0"/>
        <v>4.375</v>
      </c>
      <c r="O15" s="164">
        <f>VLOOKUP(C:C,'Propulsion combination'!C:AS,43,FALSE)</f>
        <v>5.7666666666666666</v>
      </c>
      <c r="P15" s="165">
        <f>VLOOKUP(C:C,'Bodyboost Baracuda'!C:AT,44,FALSE)</f>
        <v>5.9944847020933976</v>
      </c>
      <c r="Q15" s="165">
        <f>VLOOKUP(C:C,Height!C:AH,32,FALSE)</f>
        <v>5.2472222222222218</v>
      </c>
      <c r="R15" s="160">
        <f>VLOOKUP(C:C,'Routine Set'!C:BL,62,FALSE)</f>
        <v>5.05</v>
      </c>
      <c r="S15" s="165">
        <f>VLOOKUP(C:C,'Flexibility in water'!C:U,19,FALSE)</f>
        <v>5.8291666666666675</v>
      </c>
      <c r="T15" s="166">
        <f t="shared" si="3"/>
        <v>5.5775080515297919</v>
      </c>
      <c r="U15" s="96">
        <f>VLOOKUP(C:C,Figures!C:H,6,FALSE)</f>
        <v>5.4545499999999993</v>
      </c>
      <c r="V15" s="607">
        <f t="shared" si="4"/>
        <v>5.1798682206119171</v>
      </c>
      <c r="W15" s="164">
        <f>IFERROR(VLOOKUP(E:E,'Grids Youth'!Z:AA,2,FALSE),1)</f>
        <v>1</v>
      </c>
      <c r="X15" s="166">
        <f>V15*IFERROR(VLOOKUP(E:E,'Grids Youth'!Z:AA,2,FALSE),1)</f>
        <v>5.1798682206119171</v>
      </c>
      <c r="Y15" s="604">
        <f t="shared" si="5"/>
        <v>5.1798682206119171</v>
      </c>
      <c r="Z15" s="162"/>
    </row>
    <row r="16" spans="1:26" x14ac:dyDescent="0.35">
      <c r="A16" s="167"/>
      <c r="B16" s="60">
        <v>12</v>
      </c>
      <c r="C16" s="100" t="str">
        <f>VLOOKUP(B:B,'Start List Youth'!C:F,2,FALSE)</f>
        <v>LECLERC Anastasia</v>
      </c>
      <c r="D16" s="483">
        <f>VLOOKUP(B:B,'Start List Youth'!C:F,3,FALSE)</f>
        <v>2012</v>
      </c>
      <c r="E16" s="127" t="str">
        <f>VLOOKUP(B:B,'Start List Youth'!C:F,4,FALSE)</f>
        <v>GN1885</v>
      </c>
      <c r="F16" s="164">
        <f>VLOOKUP(C:C,'Upper-Lower body'!C:N,12,FALSE)</f>
        <v>7.75</v>
      </c>
      <c r="G16" s="165">
        <f>VLOOKUP(C:C,'Upper-Lower body'!C:O,13,FALSE)</f>
        <v>7.5</v>
      </c>
      <c r="H16" s="165">
        <f>VLOOKUP(C:C,'Core Strength'!C:H,6,FALSE)</f>
        <v>5</v>
      </c>
      <c r="I16" s="165">
        <f>VLOOKUP(C:C,'Flex-Extension'!C:Q,15,FALSE)</f>
        <v>5</v>
      </c>
      <c r="J16" s="165">
        <f>VLOOKUP(C:C,'Flex-Extension'!C:R,16,FALSE)</f>
        <v>5</v>
      </c>
      <c r="K16" s="165">
        <f>VLOOKUP(C:C,'Flex-Extension'!C:S,17,FALSE)</f>
        <v>7.25</v>
      </c>
      <c r="L16" s="165">
        <f>VLOOKUP(C:C,'Stand Leg Ext'!C:G,5,FALSE)</f>
        <v>7.5</v>
      </c>
      <c r="M16" s="165">
        <f>VLOOKUP(C:C,'Basic Acro'!C:G,5,FALSE)</f>
        <v>0.5</v>
      </c>
      <c r="N16" s="166">
        <f t="shared" si="0"/>
        <v>5.6875</v>
      </c>
      <c r="O16" s="164">
        <f>VLOOKUP(C:C,'Propulsion combination'!C:AS,43,FALSE)</f>
        <v>5.6333333333333329</v>
      </c>
      <c r="P16" s="165">
        <f>VLOOKUP(C:C,'Bodyboost Baracuda'!C:AT,44,FALSE)</f>
        <v>6.0222222222222213</v>
      </c>
      <c r="Q16" s="165">
        <f>VLOOKUP(C:C,Height!C:AH,32,FALSE)</f>
        <v>5.0416666666666661</v>
      </c>
      <c r="R16" s="160">
        <f>VLOOKUP(C:C,'Routine Set'!C:BL,62,FALSE)</f>
        <v>4.45</v>
      </c>
      <c r="S16" s="165">
        <f>VLOOKUP(C:C,'Flexibility in water'!C:U,19,FALSE)</f>
        <v>5.7874999999999996</v>
      </c>
      <c r="T16" s="166">
        <f t="shared" si="3"/>
        <v>5.3869444444444436</v>
      </c>
      <c r="U16" s="96">
        <f>VLOOKUP(C:C,Figures!C:H,6,FALSE)</f>
        <v>5.4724300000000001</v>
      </c>
      <c r="V16" s="607">
        <f t="shared" si="4"/>
        <v>5.5027567777777771</v>
      </c>
      <c r="W16" s="164">
        <f>IFERROR(VLOOKUP(E:E,'Grids Youth'!Z:AA,2,FALSE),1)</f>
        <v>1.05</v>
      </c>
      <c r="X16" s="166">
        <f>V16*IFERROR(VLOOKUP(E:E,'Grids Youth'!Z:AA,2,FALSE),1)</f>
        <v>5.777894616666666</v>
      </c>
      <c r="Y16" s="604">
        <f t="shared" si="5"/>
        <v>5.777894616666666</v>
      </c>
      <c r="Z16" s="162"/>
    </row>
    <row r="17" spans="1:26" x14ac:dyDescent="0.35">
      <c r="A17" s="610" t="s">
        <v>297</v>
      </c>
      <c r="B17" s="611">
        <v>13</v>
      </c>
      <c r="C17" s="612" t="str">
        <f>VLOOKUP(B:B,'Start List Youth'!C:F,2,FALSE)</f>
        <v>VONLANTHEN Julie</v>
      </c>
      <c r="D17" s="613">
        <f>VLOOKUP(B:B,'Start List Youth'!C:F,3,FALSE)</f>
        <v>2011</v>
      </c>
      <c r="E17" s="613" t="str">
        <f>VLOOKUP(B:B,'Start List Youth'!C:F,4,FALSE)</f>
        <v>ASB</v>
      </c>
      <c r="F17" s="614">
        <f>VLOOKUP(C:C,'Upper-Lower body'!C:N,12,FALSE)</f>
        <v>0</v>
      </c>
      <c r="G17" s="615">
        <f>VLOOKUP(C:C,'Upper-Lower body'!C:O,13,FALSE)</f>
        <v>0</v>
      </c>
      <c r="H17" s="615" t="str">
        <f>VLOOKUP(C:C,'Core Strength'!C:H,6,FALSE)</f>
        <v xml:space="preserve"> </v>
      </c>
      <c r="I17" s="615">
        <f>VLOOKUP(C:C,'Flex-Extension'!C:Q,15,FALSE)</f>
        <v>0</v>
      </c>
      <c r="J17" s="615">
        <f>VLOOKUP(C:C,'Flex-Extension'!C:R,16,FALSE)</f>
        <v>0</v>
      </c>
      <c r="K17" s="615">
        <f>VLOOKUP(C:C,'Flex-Extension'!C:S,17,FALSE)</f>
        <v>0</v>
      </c>
      <c r="L17" s="615" t="str">
        <f>VLOOKUP(C:C,'Stand Leg Ext'!C:G,5,FALSE)</f>
        <v xml:space="preserve"> </v>
      </c>
      <c r="M17" s="615" t="str">
        <f>VLOOKUP(C:C,'Basic Acro'!C:G,5,FALSE)</f>
        <v xml:space="preserve"> </v>
      </c>
      <c r="N17" s="616">
        <f t="shared" si="0"/>
        <v>0</v>
      </c>
      <c r="O17" s="614">
        <f>VLOOKUP(C:C,'Propulsion combination'!C:AS,43,FALSE)</f>
        <v>0</v>
      </c>
      <c r="P17" s="615">
        <f>VLOOKUP(C:C,'Bodyboost Baracuda'!C:AT,44,FALSE)</f>
        <v>0</v>
      </c>
      <c r="Q17" s="615">
        <f>VLOOKUP(C:C,Height!C:AH,32,FALSE)</f>
        <v>0</v>
      </c>
      <c r="R17" s="615">
        <f>VLOOKUP(C:C,'Routine Set'!C:BL,62,FALSE)</f>
        <v>0</v>
      </c>
      <c r="S17" s="615">
        <f>VLOOKUP(C:C,'Flexibility in water'!C:U,19,FALSE)</f>
        <v>0</v>
      </c>
      <c r="T17" s="616">
        <f t="shared" si="3"/>
        <v>0</v>
      </c>
      <c r="U17" s="617">
        <f>VLOOKUP(C:C,Figures!C:H,6,FALSE)</f>
        <v>5.2927300000000006</v>
      </c>
      <c r="V17" s="618">
        <f t="shared" si="4"/>
        <v>1.5878190000000001</v>
      </c>
      <c r="W17" s="614">
        <f>IFERROR(VLOOKUP(E:E,'Grids Youth'!Z:AA,2,FALSE),1)</f>
        <v>1.05</v>
      </c>
      <c r="X17" s="616">
        <f>V17*IFERROR(VLOOKUP(E:E,'Grids Youth'!Z:AA,2,FALSE),1)</f>
        <v>1.6672099500000002</v>
      </c>
      <c r="Y17" s="725">
        <f t="shared" si="5"/>
        <v>1.6672099500000002</v>
      </c>
      <c r="Z17" s="162"/>
    </row>
    <row r="18" spans="1:26" x14ac:dyDescent="0.35">
      <c r="A18" s="167"/>
      <c r="B18" s="60">
        <v>14</v>
      </c>
      <c r="C18" s="100" t="str">
        <f>VLOOKUP(B:B,'Start List Youth'!C:F,2,FALSE)</f>
        <v>ROBERT-NICOUD Alice</v>
      </c>
      <c r="D18" s="483">
        <f>VLOOKUP(B:B,'Start List Youth'!C:F,3,FALSE)</f>
        <v>2011</v>
      </c>
      <c r="E18" s="127" t="str">
        <f>VLOOKUP(B:B,'Start List Youth'!C:F,4,FALSE)</f>
        <v>MN</v>
      </c>
      <c r="F18" s="164">
        <f>VLOOKUP(C:C,'Upper-Lower body'!C:N,12,FALSE)</f>
        <v>5.25</v>
      </c>
      <c r="G18" s="165">
        <f>VLOOKUP(C:C,'Upper-Lower body'!C:O,13,FALSE)</f>
        <v>5.833333333333333</v>
      </c>
      <c r="H18" s="165">
        <f>VLOOKUP(C:C,'Core Strength'!C:H,6,FALSE)</f>
        <v>6.666666666666667</v>
      </c>
      <c r="I18" s="165">
        <f>VLOOKUP(C:C,'Flex-Extension'!C:Q,15,FALSE)</f>
        <v>2.6666666666666665</v>
      </c>
      <c r="J18" s="165">
        <f>VLOOKUP(C:C,'Flex-Extension'!C:R,16,FALSE)</f>
        <v>6.5</v>
      </c>
      <c r="K18" s="165">
        <f>VLOOKUP(C:C,'Flex-Extension'!C:S,17,FALSE)</f>
        <v>9.5</v>
      </c>
      <c r="L18" s="165">
        <f>VLOOKUP(C:C,'Stand Leg Ext'!C:G,5,FALSE)</f>
        <v>2</v>
      </c>
      <c r="M18" s="165">
        <f>VLOOKUP(C:C,'Basic Acro'!C:G,5,FALSE)</f>
        <v>1</v>
      </c>
      <c r="N18" s="166">
        <f t="shared" si="0"/>
        <v>4.9270833333333339</v>
      </c>
      <c r="O18" s="164">
        <f>VLOOKUP(C:C,'Propulsion combination'!C:AS,43,FALSE)</f>
        <v>6.1166666666666671</v>
      </c>
      <c r="P18" s="165">
        <f>VLOOKUP(C:C,'Bodyboost Baracuda'!C:AT,44,FALSE)</f>
        <v>6.437761674718196</v>
      </c>
      <c r="Q18" s="165">
        <f>VLOOKUP(C:C,Height!C:AH,32,FALSE)</f>
        <v>4.7361111111111116</v>
      </c>
      <c r="R18" s="160">
        <f>VLOOKUP(C:C,'Routine Set'!C:BL,62,FALSE)</f>
        <v>6.5333333333333341</v>
      </c>
      <c r="S18" s="165">
        <f>VLOOKUP(C:C,'Flexibility in water'!C:U,19,FALSE)</f>
        <v>6.1749999999999998</v>
      </c>
      <c r="T18" s="166">
        <f t="shared" si="3"/>
        <v>5.9997745571658623</v>
      </c>
      <c r="U18" s="96">
        <f>VLOOKUP(C:C,Figures!C:H,6,FALSE)</f>
        <v>6.20031</v>
      </c>
      <c r="V18" s="607">
        <f t="shared" si="4"/>
        <v>5.7381278228663453</v>
      </c>
      <c r="W18" s="164">
        <f>IFERROR(VLOOKUP(E:E,'Grids Youth'!Z:AA,2,FALSE),1)</f>
        <v>1</v>
      </c>
      <c r="X18" s="166">
        <f>V18*IFERROR(VLOOKUP(E:E,'Grids Youth'!Z:AA,2,FALSE),1)</f>
        <v>5.7381278228663453</v>
      </c>
      <c r="Y18" s="604">
        <f t="shared" si="5"/>
        <v>5.7381278228663453</v>
      </c>
      <c r="Z18" s="162"/>
    </row>
    <row r="19" spans="1:26" x14ac:dyDescent="0.35">
      <c r="A19" s="167"/>
      <c r="B19" s="60">
        <v>15</v>
      </c>
      <c r="C19" s="100" t="str">
        <f>VLOOKUP(B:B,'Start List Youth'!C:F,2,FALSE)</f>
        <v>MENDOLA Sofia</v>
      </c>
      <c r="D19" s="483">
        <f>VLOOKUP(B:B,'Start List Youth'!C:F,3,FALSE)</f>
        <v>2011</v>
      </c>
      <c r="E19" s="127" t="str">
        <f>VLOOKUP(B:B,'Start List Youth'!C:F,4,FALSE)</f>
        <v>LNZ</v>
      </c>
      <c r="F19" s="164">
        <f>VLOOKUP(C:C,'Upper-Lower body'!C:N,12,FALSE)</f>
        <v>7.5</v>
      </c>
      <c r="G19" s="165">
        <f>VLOOKUP(C:C,'Upper-Lower body'!C:O,13,FALSE)</f>
        <v>7.333333333333333</v>
      </c>
      <c r="H19" s="165">
        <f>VLOOKUP(C:C,'Core Strength'!C:H,6,FALSE)</f>
        <v>6.666666666666667</v>
      </c>
      <c r="I19" s="165">
        <f>VLOOKUP(C:C,'Flex-Extension'!C:Q,15,FALSE)</f>
        <v>3.6666666666666665</v>
      </c>
      <c r="J19" s="165">
        <f>VLOOKUP(C:C,'Flex-Extension'!C:R,16,FALSE)</f>
        <v>6.5</v>
      </c>
      <c r="K19" s="165">
        <f>VLOOKUP(C:C,'Flex-Extension'!C:S,17,FALSE)</f>
        <v>5.75</v>
      </c>
      <c r="L19" s="165">
        <f>VLOOKUP(C:C,'Stand Leg Ext'!C:G,5,FALSE)</f>
        <v>5</v>
      </c>
      <c r="M19" s="165">
        <f>VLOOKUP(C:C,'Basic Acro'!C:G,5,FALSE)</f>
        <v>1</v>
      </c>
      <c r="N19" s="166">
        <f t="shared" si="0"/>
        <v>5.4270833333333339</v>
      </c>
      <c r="O19" s="164">
        <f>VLOOKUP(C:C,'Propulsion combination'!C:AS,43,FALSE)</f>
        <v>6.3</v>
      </c>
      <c r="P19" s="165">
        <f>VLOOKUP(C:C,'Bodyboost Baracuda'!C:AT,44,FALSE)</f>
        <v>7.2407407407407405</v>
      </c>
      <c r="Q19" s="165">
        <f>VLOOKUP(C:C,Height!C:AH,32,FALSE)</f>
        <v>5.3194444444444438</v>
      </c>
      <c r="R19" s="160">
        <f>VLOOKUP(C:C,'Routine Set'!C:BL,62,FALSE)</f>
        <v>6.75</v>
      </c>
      <c r="S19" s="165">
        <f>VLOOKUP(C:C,'Flexibility in water'!C:U,19,FALSE)</f>
        <v>5.7583333333333337</v>
      </c>
      <c r="T19" s="166">
        <f t="shared" si="3"/>
        <v>6.2737037037037036</v>
      </c>
      <c r="U19" s="96">
        <f>VLOOKUP(C:C,Figures!C:H,6,FALSE)</f>
        <v>6.1857500000000005</v>
      </c>
      <c r="V19" s="607">
        <f t="shared" si="4"/>
        <v>5.9933314814814818</v>
      </c>
      <c r="W19" s="164">
        <f>IFERROR(VLOOKUP(E:E,'Grids Youth'!Z:AA,2,FALSE),1)</f>
        <v>1.05</v>
      </c>
      <c r="X19" s="166">
        <f>V19*IFERROR(VLOOKUP(E:E,'Grids Youth'!Z:AA,2,FALSE),1)</f>
        <v>6.2929980555555565</v>
      </c>
      <c r="Y19" s="604">
        <f t="shared" si="5"/>
        <v>6.2929980555555565</v>
      </c>
      <c r="Z19" s="162"/>
    </row>
    <row r="20" spans="1:26" x14ac:dyDescent="0.35">
      <c r="A20" s="167"/>
      <c r="B20" s="60">
        <v>16</v>
      </c>
      <c r="C20" s="100" t="str">
        <f>VLOOKUP(B:B,'Start List Youth'!C:F,2,FALSE)</f>
        <v>AURINO Mia</v>
      </c>
      <c r="D20" s="483">
        <f>VLOOKUP(B:B,'Start List Youth'!C:F,3,FALSE)</f>
        <v>2012</v>
      </c>
      <c r="E20" s="127" t="str">
        <f>VLOOKUP(B:B,'Start List Youth'!C:F,4,FALSE)</f>
        <v>LUG</v>
      </c>
      <c r="F20" s="164">
        <f>VLOOKUP(C:C,'Upper-Lower body'!C:N,12,FALSE)</f>
        <v>6.5</v>
      </c>
      <c r="G20" s="165">
        <f>VLOOKUP(C:C,'Upper-Lower body'!C:O,13,FALSE)</f>
        <v>5.833333333333333</v>
      </c>
      <c r="H20" s="165">
        <f>VLOOKUP(C:C,'Core Strength'!C:H,6,FALSE)</f>
        <v>1.6666666666666667</v>
      </c>
      <c r="I20" s="165">
        <f>VLOOKUP(C:C,'Flex-Extension'!C:Q,15,FALSE)</f>
        <v>3.6666666666666665</v>
      </c>
      <c r="J20" s="165">
        <f>VLOOKUP(C:C,'Flex-Extension'!C:R,16,FALSE)</f>
        <v>5.5</v>
      </c>
      <c r="K20" s="165">
        <f>VLOOKUP(C:C,'Flex-Extension'!C:S,17,FALSE)</f>
        <v>5.75</v>
      </c>
      <c r="L20" s="165">
        <f>VLOOKUP(C:C,'Stand Leg Ext'!C:G,5,FALSE)</f>
        <v>3.5</v>
      </c>
      <c r="M20" s="165">
        <f>VLOOKUP(C:C,'Basic Acro'!C:G,5,FALSE)</f>
        <v>1</v>
      </c>
      <c r="N20" s="166">
        <f t="shared" si="0"/>
        <v>4.177083333333333</v>
      </c>
      <c r="O20" s="164">
        <f>VLOOKUP(C:C,'Propulsion combination'!C:AS,43,FALSE)</f>
        <v>5.4</v>
      </c>
      <c r="P20" s="165">
        <f>VLOOKUP(C:C,'Bodyboost Baracuda'!C:AT,44,FALSE)</f>
        <v>5.7471014492753607</v>
      </c>
      <c r="Q20" s="165">
        <f>VLOOKUP(C:C,Height!C:AH,32,FALSE)</f>
        <v>4.0750000000000002</v>
      </c>
      <c r="R20" s="160">
        <f>VLOOKUP(C:C,'Routine Set'!C:BL,62,FALSE)</f>
        <v>3.7166666666666659</v>
      </c>
      <c r="S20" s="165">
        <f>VLOOKUP(C:C,'Flexibility in water'!C:U,19,FALSE)</f>
        <v>5.8583333333333325</v>
      </c>
      <c r="T20" s="166">
        <f t="shared" si="3"/>
        <v>4.9594202898550721</v>
      </c>
      <c r="U20" s="96">
        <f>VLOOKUP(C:C,Figures!C:H,6,FALSE)</f>
        <v>5.2272699999999999</v>
      </c>
      <c r="V20" s="607">
        <f t="shared" si="4"/>
        <v>4.8050741159420287</v>
      </c>
      <c r="W20" s="164">
        <f>IFERROR(VLOOKUP(E:E,'Grids Youth'!Z:AA,2,FALSE),1)</f>
        <v>1.05</v>
      </c>
      <c r="X20" s="166">
        <f>V20*IFERROR(VLOOKUP(E:E,'Grids Youth'!Z:AA,2,FALSE),1)</f>
        <v>5.0453278217391304</v>
      </c>
      <c r="Y20" s="604">
        <f t="shared" si="5"/>
        <v>5.0453278217391304</v>
      </c>
      <c r="Z20" s="162"/>
    </row>
    <row r="21" spans="1:26" x14ac:dyDescent="0.35">
      <c r="A21" s="167"/>
      <c r="B21" s="60">
        <v>17</v>
      </c>
      <c r="C21" s="100" t="str">
        <f>VLOOKUP(B:B,'Start List Youth'!C:F,2,FALSE)</f>
        <v>ORIOL CRUELLAS Blanca</v>
      </c>
      <c r="D21" s="483">
        <f>VLOOKUP(B:B,'Start List Youth'!C:F,3,FALSE)</f>
        <v>2011</v>
      </c>
      <c r="E21" s="127" t="str">
        <f>VLOOKUP(B:B,'Start List Youth'!C:F,4,FALSE)</f>
        <v>RFN</v>
      </c>
      <c r="F21" s="164">
        <f>VLOOKUP(C:C,'Upper-Lower body'!C:N,12,FALSE)</f>
        <v>8.75</v>
      </c>
      <c r="G21" s="165">
        <f>VLOOKUP(C:C,'Upper-Lower body'!C:O,13,FALSE)</f>
        <v>7.333333333333333</v>
      </c>
      <c r="H21" s="165">
        <f>VLOOKUP(C:C,'Core Strength'!C:H,6,FALSE)</f>
        <v>8.3333333333333339</v>
      </c>
      <c r="I21" s="165">
        <f>VLOOKUP(C:C,'Flex-Extension'!C:Q,15,FALSE)</f>
        <v>2</v>
      </c>
      <c r="J21" s="165">
        <f>VLOOKUP(C:C,'Flex-Extension'!C:R,16,FALSE)</f>
        <v>7</v>
      </c>
      <c r="K21" s="165">
        <f>VLOOKUP(C:C,'Flex-Extension'!C:S,17,FALSE)</f>
        <v>7.25</v>
      </c>
      <c r="L21" s="165">
        <f>VLOOKUP(C:C,'Stand Leg Ext'!C:G,5,FALSE)</f>
        <v>2.5</v>
      </c>
      <c r="M21" s="165">
        <f>VLOOKUP(C:C,'Basic Acro'!C:G,5,FALSE)</f>
        <v>1.5</v>
      </c>
      <c r="N21" s="166">
        <f t="shared" si="0"/>
        <v>5.583333333333333</v>
      </c>
      <c r="O21" s="168">
        <f>VLOOKUP(C:C,'Propulsion combination'!C:AS,43,FALSE)</f>
        <v>5.5833333333333339</v>
      </c>
      <c r="P21" s="165">
        <f>VLOOKUP(C:C,'Bodyboost Baracuda'!C:AT,44,FALSE)</f>
        <v>5.7000402576489524</v>
      </c>
      <c r="Q21" s="165">
        <f>VLOOKUP(C:C,Height!C:AH,32,FALSE)</f>
        <v>6.3611111111111116</v>
      </c>
      <c r="R21" s="160">
        <f>VLOOKUP(C:C,'Routine Set'!C:BL,62,FALSE)</f>
        <v>4.9833333333333325</v>
      </c>
      <c r="S21" s="165">
        <f>VLOOKUP(C:C,'Flexibility in water'!C:U,19,FALSE)</f>
        <v>5.55</v>
      </c>
      <c r="T21" s="166">
        <f t="shared" si="3"/>
        <v>5.6355636070853459</v>
      </c>
      <c r="U21" s="96">
        <f>VLOOKUP(C:C,Figures!C:H,6,FALSE)</f>
        <v>6.0681799999999999</v>
      </c>
      <c r="V21" s="607">
        <f t="shared" si="4"/>
        <v>5.7496794428341378</v>
      </c>
      <c r="W21" s="164">
        <f>IFERROR(VLOOKUP(E:E,'Grids Youth'!Z:AA,2,FALSE),1)</f>
        <v>1</v>
      </c>
      <c r="X21" s="166">
        <f>V21*IFERROR(VLOOKUP(E:E,'Grids Youth'!Z:AA,2,FALSE),1)</f>
        <v>5.7496794428341378</v>
      </c>
      <c r="Y21" s="604">
        <f t="shared" si="5"/>
        <v>5.7496794428341378</v>
      </c>
      <c r="Z21" s="162"/>
    </row>
    <row r="22" spans="1:26" x14ac:dyDescent="0.35">
      <c r="A22" s="167"/>
      <c r="B22" s="60">
        <v>18</v>
      </c>
      <c r="C22" s="100" t="str">
        <f>VLOOKUP(B:B,'Start List Youth'!C:F,2,FALSE)</f>
        <v>GRUNDTVIG Cecilia</v>
      </c>
      <c r="D22" s="483">
        <f>VLOOKUP(B:B,'Start List Youth'!C:F,3,FALSE)</f>
        <v>2012</v>
      </c>
      <c r="E22" s="127" t="str">
        <f>VLOOKUP(B:B,'Start List Youth'!C:F,4,FALSE)</f>
        <v>LNZ</v>
      </c>
      <c r="F22" s="164">
        <f>VLOOKUP(C:C,'Upper-Lower body'!C:N,12,FALSE)</f>
        <v>7</v>
      </c>
      <c r="G22" s="165">
        <f>VLOOKUP(C:C,'Upper-Lower body'!C:O,13,FALSE)</f>
        <v>7.833333333333333</v>
      </c>
      <c r="H22" s="165">
        <f>VLOOKUP(C:C,'Core Strength'!C:H,6,FALSE)</f>
        <v>4</v>
      </c>
      <c r="I22" s="165">
        <f>VLOOKUP(C:C,'Flex-Extension'!C:Q,15,FALSE)</f>
        <v>5.666666666666667</v>
      </c>
      <c r="J22" s="165">
        <f>VLOOKUP(C:C,'Flex-Extension'!C:R,16,FALSE)</f>
        <v>4</v>
      </c>
      <c r="K22" s="165">
        <f>VLOOKUP(C:C,'Flex-Extension'!C:S,17,FALSE)</f>
        <v>5.25</v>
      </c>
      <c r="L22" s="165">
        <f>VLOOKUP(C:C,'Stand Leg Ext'!C:G,5,FALSE)</f>
        <v>3.5</v>
      </c>
      <c r="M22" s="165">
        <f>VLOOKUP(C:C,'Basic Acro'!C:G,5,FALSE)</f>
        <v>1.5</v>
      </c>
      <c r="N22" s="166">
        <f t="shared" si="0"/>
        <v>4.84375</v>
      </c>
      <c r="O22" s="164">
        <f>VLOOKUP(C:C,'Propulsion combination'!C:AS,43,FALSE)</f>
        <v>5.6166666666666663</v>
      </c>
      <c r="P22" s="165">
        <f>VLOOKUP(C:C,'Bodyboost Baracuda'!C:AT,44,FALSE)</f>
        <v>6.4803542673107888</v>
      </c>
      <c r="Q22" s="165">
        <f>VLOOKUP(C:C,Height!C:AH,32,FALSE)</f>
        <v>4.0777777777777775</v>
      </c>
      <c r="R22" s="160">
        <f>VLOOKUP(C:C,'Routine Set'!C:BL,62,FALSE)</f>
        <v>6.15</v>
      </c>
      <c r="S22" s="165">
        <f>VLOOKUP(C:C,'Flexibility in water'!C:U,19,FALSE)</f>
        <v>6.05</v>
      </c>
      <c r="T22" s="166">
        <f t="shared" si="3"/>
        <v>5.6749597423510458</v>
      </c>
      <c r="U22" s="96">
        <f>VLOOKUP(C:C,Figures!C:H,6,FALSE)</f>
        <v>3.7948500000000003</v>
      </c>
      <c r="V22" s="607">
        <f t="shared" si="4"/>
        <v>4.8615638969404182</v>
      </c>
      <c r="W22" s="164">
        <f>IFERROR(VLOOKUP(E:E,'Grids Youth'!Z:AA,2,FALSE),1)</f>
        <v>1.05</v>
      </c>
      <c r="X22" s="166">
        <f>V22*IFERROR(VLOOKUP(E:E,'Grids Youth'!Z:AA,2,FALSE),1)</f>
        <v>5.1046420917874391</v>
      </c>
      <c r="Y22" s="604">
        <f t="shared" si="5"/>
        <v>5.1046420917874391</v>
      </c>
      <c r="Z22" s="162"/>
    </row>
    <row r="23" spans="1:26" x14ac:dyDescent="0.35">
      <c r="A23" s="167"/>
      <c r="B23" s="60">
        <v>19</v>
      </c>
      <c r="C23" s="100" t="str">
        <f>VLOOKUP(B:B,'Start List Youth'!C:F,2,FALSE)</f>
        <v>AFFOLTER Elena</v>
      </c>
      <c r="D23" s="483">
        <f>VLOOKUP(B:B,'Start List Youth'!C:F,3,FALSE)</f>
        <v>2013</v>
      </c>
      <c r="E23" s="127" t="str">
        <f>VLOOKUP(B:B,'Start List Youth'!C:F,4,FALSE)</f>
        <v>LNZ</v>
      </c>
      <c r="F23" s="164">
        <f>VLOOKUP(C:C,'Upper-Lower body'!C:N,12,FALSE)</f>
        <v>6.5</v>
      </c>
      <c r="G23" s="165">
        <f>VLOOKUP(C:C,'Upper-Lower body'!C:O,13,FALSE)</f>
        <v>7.833333333333333</v>
      </c>
      <c r="H23" s="165">
        <f>VLOOKUP(C:C,'Core Strength'!C:H,6,FALSE)</f>
        <v>5</v>
      </c>
      <c r="I23" s="165">
        <f>VLOOKUP(C:C,'Flex-Extension'!C:Q,15,FALSE)</f>
        <v>4</v>
      </c>
      <c r="J23" s="165">
        <f>VLOOKUP(C:C,'Flex-Extension'!C:R,16,FALSE)</f>
        <v>5.5</v>
      </c>
      <c r="K23" s="165">
        <f>VLOOKUP(C:C,'Flex-Extension'!C:S,17,FALSE)</f>
        <v>5.5</v>
      </c>
      <c r="L23" s="165">
        <f>VLOOKUP(C:C,'Stand Leg Ext'!C:G,5,FALSE)</f>
        <v>5</v>
      </c>
      <c r="M23" s="165">
        <f>VLOOKUP(C:C,'Basic Acro'!C:G,5,FALSE)</f>
        <v>1.5</v>
      </c>
      <c r="N23" s="166">
        <f t="shared" si="0"/>
        <v>5.1041666666666661</v>
      </c>
      <c r="O23" s="164">
        <f>VLOOKUP(C:C,'Propulsion combination'!C:AS,43,FALSE)</f>
        <v>5.65</v>
      </c>
      <c r="P23" s="165">
        <f>VLOOKUP(C:C,'Bodyboost Baracuda'!C:AT,44,FALSE)</f>
        <v>6.2521739130434781</v>
      </c>
      <c r="Q23" s="165">
        <f>VLOOKUP(C:C,Height!C:AH,32,FALSE)</f>
        <v>5.1388888888888893</v>
      </c>
      <c r="R23" s="160">
        <f>VLOOKUP(C:C,'Routine Set'!C:BL,62,FALSE)</f>
        <v>5.5500000000000007</v>
      </c>
      <c r="S23" s="165">
        <f>VLOOKUP(C:C,'Flexibility in water'!C:U,19,FALSE)</f>
        <v>5.8250000000000002</v>
      </c>
      <c r="T23" s="166">
        <f t="shared" si="3"/>
        <v>5.6832125603864743</v>
      </c>
      <c r="U23" s="96">
        <f>VLOOKUP(C:C,Figures!C:H,6,FALSE)</f>
        <v>5.6965899999999996</v>
      </c>
      <c r="V23" s="607">
        <f t="shared" si="4"/>
        <v>5.5135120241545899</v>
      </c>
      <c r="W23" s="164">
        <f>IFERROR(VLOOKUP(E:E,'Grids Youth'!Z:AA,2,FALSE),1)</f>
        <v>1.05</v>
      </c>
      <c r="X23" s="166">
        <f>V23*IFERROR(VLOOKUP(E:E,'Grids Youth'!Z:AA,2,FALSE),1)</f>
        <v>5.7891876253623193</v>
      </c>
      <c r="Y23" s="604">
        <f t="shared" si="5"/>
        <v>5.7891876253623193</v>
      </c>
      <c r="Z23" s="162"/>
    </row>
    <row r="24" spans="1:26" x14ac:dyDescent="0.35">
      <c r="A24" s="167"/>
      <c r="B24" s="60">
        <v>20</v>
      </c>
      <c r="C24" s="100" t="str">
        <f>VLOOKUP(B:B,'Start List Youth'!C:F,2,FALSE)</f>
        <v>SCHWÖBEL Paula</v>
      </c>
      <c r="D24" s="483">
        <f>VLOOKUP(B:B,'Start List Youth'!C:F,3,FALSE)</f>
        <v>2011</v>
      </c>
      <c r="E24" s="127" t="str">
        <f>VLOOKUP(B:B,'Start List Youth'!C:F,4,FALSE)</f>
        <v>LNZ</v>
      </c>
      <c r="F24" s="164">
        <f>VLOOKUP(C:C,'Upper-Lower body'!C:N,12,FALSE)</f>
        <v>7.75</v>
      </c>
      <c r="G24" s="165">
        <f>VLOOKUP(C:C,'Upper-Lower body'!C:O,13,FALSE)</f>
        <v>8.5</v>
      </c>
      <c r="H24" s="165">
        <f>VLOOKUP(C:C,'Core Strength'!C:H,6,FALSE)</f>
        <v>6.666666666666667</v>
      </c>
      <c r="I24" s="165">
        <f>VLOOKUP(C:C,'Flex-Extension'!C:Q,15,FALSE)</f>
        <v>6</v>
      </c>
      <c r="J24" s="165">
        <f>VLOOKUP(C:C,'Flex-Extension'!C:R,16,FALSE)</f>
        <v>4.5</v>
      </c>
      <c r="K24" s="165">
        <f>VLOOKUP(C:C,'Flex-Extension'!C:S,17,FALSE)</f>
        <v>7.25</v>
      </c>
      <c r="L24" s="165">
        <f>VLOOKUP(C:C,'Stand Leg Ext'!C:G,5,FALSE)</f>
        <v>7.5</v>
      </c>
      <c r="M24" s="165">
        <f>VLOOKUP(C:C,'Basic Acro'!C:G,5,FALSE)</f>
        <v>1</v>
      </c>
      <c r="N24" s="166">
        <f t="shared" si="0"/>
        <v>6.1458333333333339</v>
      </c>
      <c r="O24" s="164">
        <f>VLOOKUP(C:C,'Propulsion combination'!C:AS,43,FALSE)</f>
        <v>6.9333333333333336</v>
      </c>
      <c r="P24" s="165">
        <f>VLOOKUP(C:C,'Bodyboost Baracuda'!C:AT,44,FALSE)</f>
        <v>7.2384057971014482</v>
      </c>
      <c r="Q24" s="165">
        <f>VLOOKUP(C:C,Height!C:AH,32,FALSE)</f>
        <v>6.1472222222222221</v>
      </c>
      <c r="R24" s="160">
        <f>VLOOKUP(C:C,'Routine Set'!C:BL,62,FALSE)</f>
        <v>7.2</v>
      </c>
      <c r="S24" s="165">
        <f>VLOOKUP(C:C,'Flexibility in water'!C:U,19,FALSE)</f>
        <v>6.6041666666666661</v>
      </c>
      <c r="T24" s="166">
        <f t="shared" si="3"/>
        <v>6.8246256038647344</v>
      </c>
      <c r="U24" s="96">
        <f>VLOOKUP(C:C,Figures!C:H,6,FALSE)</f>
        <v>6.7886399999999991</v>
      </c>
      <c r="V24" s="607">
        <f t="shared" si="4"/>
        <v>6.6101922415458931</v>
      </c>
      <c r="W24" s="164">
        <f>IFERROR(VLOOKUP(E:E,'Grids Youth'!Z:AA,2,FALSE),1)</f>
        <v>1.05</v>
      </c>
      <c r="X24" s="166">
        <f>V24*IFERROR(VLOOKUP(E:E,'Grids Youth'!Z:AA,2,FALSE),1)</f>
        <v>6.9407018536231879</v>
      </c>
      <c r="Y24" s="604">
        <f t="shared" si="5"/>
        <v>6.9407018536231879</v>
      </c>
      <c r="Z24" s="162"/>
    </row>
    <row r="25" spans="1:26" x14ac:dyDescent="0.35">
      <c r="A25" s="167"/>
      <c r="B25" s="60">
        <v>21</v>
      </c>
      <c r="C25" s="100" t="str">
        <f>VLOOKUP(B:B,'Start List Youth'!C:F,2,FALSE)</f>
        <v>GRIECO Alessia</v>
      </c>
      <c r="D25" s="483">
        <f>VLOOKUP(B:B,'Start List Youth'!C:F,3,FALSE)</f>
        <v>2012</v>
      </c>
      <c r="E25" s="127" t="str">
        <f>VLOOKUP(B:B,'Start List Youth'!C:F,4,FALSE)</f>
        <v>FLOS</v>
      </c>
      <c r="F25" s="164">
        <f>VLOOKUP(C:C,'Upper-Lower body'!C:N,12,FALSE)</f>
        <v>6.5</v>
      </c>
      <c r="G25" s="165">
        <f>VLOOKUP(C:C,'Upper-Lower body'!C:O,13,FALSE)</f>
        <v>5.666666666666667</v>
      </c>
      <c r="H25" s="165">
        <f>VLOOKUP(C:C,'Core Strength'!C:H,6,FALSE)</f>
        <v>5</v>
      </c>
      <c r="I25" s="165">
        <f>VLOOKUP(C:C,'Flex-Extension'!C:Q,15,FALSE)</f>
        <v>3.6666666666666665</v>
      </c>
      <c r="J25" s="165">
        <f>VLOOKUP(C:C,'Flex-Extension'!C:R,16,FALSE)</f>
        <v>4.5</v>
      </c>
      <c r="K25" s="165">
        <f>VLOOKUP(C:C,'Flex-Extension'!C:S,17,FALSE)</f>
        <v>5.5</v>
      </c>
      <c r="L25" s="165">
        <f>VLOOKUP(C:C,'Stand Leg Ext'!C:G,5,FALSE)</f>
        <v>5</v>
      </c>
      <c r="M25" s="165">
        <f>VLOOKUP(C:C,'Basic Acro'!C:G,5,FALSE)</f>
        <v>2</v>
      </c>
      <c r="N25" s="166">
        <f t="shared" si="0"/>
        <v>4.729166666666667</v>
      </c>
      <c r="O25" s="164">
        <f>VLOOKUP(C:C,'Propulsion combination'!C:AS,43,FALSE)</f>
        <v>5.9333333333333336</v>
      </c>
      <c r="P25" s="165">
        <f>VLOOKUP(C:C,'Bodyboost Baracuda'!C:AT,44,FALSE)</f>
        <v>6.2990740740740732</v>
      </c>
      <c r="Q25" s="165">
        <f>VLOOKUP(C:C,Height!C:AH,32,FALSE)</f>
        <v>4.5333333333333332</v>
      </c>
      <c r="R25" s="160">
        <f>VLOOKUP(C:C,'Routine Set'!C:BL,62,FALSE)</f>
        <v>5.6666666666666661</v>
      </c>
      <c r="S25" s="165">
        <f>VLOOKUP(C:C,'Flexibility in water'!C:U,19,FALSE)</f>
        <v>5.875</v>
      </c>
      <c r="T25" s="166">
        <f t="shared" si="3"/>
        <v>5.6614814814814807</v>
      </c>
      <c r="U25" s="96">
        <f>VLOOKUP(C:C,Figures!C:H,6,FALSE)</f>
        <v>5.6818200000000001</v>
      </c>
      <c r="V25" s="607">
        <f t="shared" si="4"/>
        <v>5.3878885925925921</v>
      </c>
      <c r="W25" s="164">
        <f>IFERROR(VLOOKUP(E:E,'Grids Youth'!Z:AA,2,FALSE),1)</f>
        <v>1</v>
      </c>
      <c r="X25" s="166">
        <f>V25*IFERROR(VLOOKUP(E:E,'Grids Youth'!Z:AA,2,FALSE),1)</f>
        <v>5.3878885925925921</v>
      </c>
      <c r="Y25" s="604">
        <f t="shared" si="5"/>
        <v>5.3878885925925921</v>
      </c>
      <c r="Z25" s="162"/>
    </row>
    <row r="26" spans="1:26" x14ac:dyDescent="0.35">
      <c r="A26" s="163"/>
      <c r="B26" s="60">
        <v>22</v>
      </c>
      <c r="C26" s="100" t="str">
        <f>VLOOKUP(B:B,'Start List Youth'!C:F,2,FALSE)</f>
        <v>MAURER-CECCHINI Valentine</v>
      </c>
      <c r="D26" s="483">
        <f>VLOOKUP(B:B,'Start List Youth'!C:F,3,FALSE)</f>
        <v>2013</v>
      </c>
      <c r="E26" s="127" t="str">
        <f>VLOOKUP(B:B,'Start List Youth'!C:F,4,FALSE)</f>
        <v>VA</v>
      </c>
      <c r="F26" s="164">
        <f>VLOOKUP(C:C,'Upper-Lower body'!C:N,12,FALSE)</f>
        <v>6.75</v>
      </c>
      <c r="G26" s="165">
        <f>VLOOKUP(C:C,'Upper-Lower body'!C:O,13,FALSE)</f>
        <v>9.3333333333333339</v>
      </c>
      <c r="H26" s="165">
        <f>VLOOKUP(C:C,'Core Strength'!C:H,6,FALSE)</f>
        <v>3.3333333333333335</v>
      </c>
      <c r="I26" s="165">
        <f>VLOOKUP(C:C,'Flex-Extension'!C:Q,15,FALSE)</f>
        <v>5.333333333333333</v>
      </c>
      <c r="J26" s="165">
        <f>VLOOKUP(C:C,'Flex-Extension'!C:R,16,FALSE)</f>
        <v>5</v>
      </c>
      <c r="K26" s="165">
        <f>VLOOKUP(C:C,'Flex-Extension'!C:S,17,FALSE)</f>
        <v>6.75</v>
      </c>
      <c r="L26" s="165">
        <f>VLOOKUP(C:C,'Stand Leg Ext'!C:G,5,FALSE)</f>
        <v>5</v>
      </c>
      <c r="M26" s="165">
        <f>VLOOKUP(C:C,'Basic Acro'!C:G,5,FALSE)</f>
        <v>1</v>
      </c>
      <c r="N26" s="166">
        <f t="shared" si="0"/>
        <v>5.3125</v>
      </c>
      <c r="O26" s="164">
        <f>VLOOKUP(C:C,'Propulsion combination'!C:AS,43,FALSE)</f>
        <v>5.05</v>
      </c>
      <c r="P26" s="165">
        <f>VLOOKUP(C:C,'Bodyboost Baracuda'!C:AT,44,FALSE)</f>
        <v>5.4731481481481463</v>
      </c>
      <c r="Q26" s="165">
        <f>VLOOKUP(C:C,Height!C:AH,32,FALSE)</f>
        <v>3.8888888888888884</v>
      </c>
      <c r="R26" s="160">
        <f>VLOOKUP(C:C,'Routine Set'!C:BL,62,FALSE)</f>
        <v>4.5</v>
      </c>
      <c r="S26" s="165">
        <f>VLOOKUP(C:C,'Flexibility in water'!C:U,19,FALSE)</f>
        <v>6.1416666666666675</v>
      </c>
      <c r="T26" s="166">
        <f t="shared" si="3"/>
        <v>5.0107407407407409</v>
      </c>
      <c r="U26" s="96">
        <f>VLOOKUP(C:C,Figures!C:H,6,FALSE)</f>
        <v>4.8327299999999997</v>
      </c>
      <c r="V26" s="607">
        <f t="shared" si="4"/>
        <v>5.0478652962962967</v>
      </c>
      <c r="W26" s="164">
        <f>IFERROR(VLOOKUP(E:E,'Grids Youth'!Z:AA,2,FALSE),1)</f>
        <v>1.05</v>
      </c>
      <c r="X26" s="166">
        <f>V26*IFERROR(VLOOKUP(E:E,'Grids Youth'!Z:AA,2,FALSE),1)</f>
        <v>5.3002585611111117</v>
      </c>
      <c r="Y26" s="604">
        <f t="shared" si="5"/>
        <v>5.3002585611111117</v>
      </c>
      <c r="Z26" s="162"/>
    </row>
    <row r="27" spans="1:26" x14ac:dyDescent="0.35">
      <c r="A27" s="163"/>
      <c r="B27" s="60">
        <v>23</v>
      </c>
      <c r="C27" s="100" t="str">
        <f>VLOOKUP(B:B,'Start List Youth'!C:F,2,FALSE)</f>
        <v>CARBONNEAU Camille</v>
      </c>
      <c r="D27" s="483">
        <f>VLOOKUP(B:B,'Start List Youth'!C:F,3,FALSE)</f>
        <v>2013</v>
      </c>
      <c r="E27" s="127" t="str">
        <f>VLOOKUP(B:B,'Start List Youth'!C:F,4,FALSE)</f>
        <v>SVB</v>
      </c>
      <c r="F27" s="164">
        <f>VLOOKUP(C:C,'Upper-Lower body'!C:N,12,FALSE)</f>
        <v>7</v>
      </c>
      <c r="G27" s="165">
        <f>VLOOKUP(C:C,'Upper-Lower body'!C:O,13,FALSE)</f>
        <v>7</v>
      </c>
      <c r="H27" s="165">
        <f>VLOOKUP(C:C,'Core Strength'!C:H,6,FALSE)</f>
        <v>8.3333333333333339</v>
      </c>
      <c r="I27" s="165">
        <f>VLOOKUP(C:C,'Flex-Extension'!C:Q,15,FALSE)</f>
        <v>4.666666666666667</v>
      </c>
      <c r="J27" s="165">
        <f>VLOOKUP(C:C,'Flex-Extension'!C:R,16,FALSE)</f>
        <v>7.5</v>
      </c>
      <c r="K27" s="165">
        <f>VLOOKUP(C:C,'Flex-Extension'!C:S,17,FALSE)</f>
        <v>5.5</v>
      </c>
      <c r="L27" s="165">
        <f>VLOOKUP(C:C,'Stand Leg Ext'!C:G,5,FALSE)</f>
        <v>10</v>
      </c>
      <c r="M27" s="165">
        <f>VLOOKUP(C:C,'Basic Acro'!C:G,5,FALSE)</f>
        <v>1.5</v>
      </c>
      <c r="N27" s="166">
        <f t="shared" si="0"/>
        <v>6.4375</v>
      </c>
      <c r="O27" s="164">
        <f>VLOOKUP(C:C,'Propulsion combination'!C:AS,43,FALSE)</f>
        <v>5.7</v>
      </c>
      <c r="P27" s="165">
        <f>VLOOKUP(C:C,'Bodyboost Baracuda'!C:AT,44,FALSE)</f>
        <v>6.1555152979066028</v>
      </c>
      <c r="Q27" s="165">
        <f>VLOOKUP(C:C,Height!C:AH,32,FALSE)</f>
        <v>5.4527777777777775</v>
      </c>
      <c r="R27" s="160">
        <f>VLOOKUP(C:C,'Routine Set'!C:BL,62,FALSE)</f>
        <v>5.6500000000000012</v>
      </c>
      <c r="S27" s="165">
        <f>VLOOKUP(C:C,'Flexibility in water'!C:U,19,FALSE)</f>
        <v>6.4749999999999996</v>
      </c>
      <c r="T27" s="166">
        <f t="shared" si="3"/>
        <v>5.8866586151368763</v>
      </c>
      <c r="U27" s="96">
        <f>VLOOKUP(C:C,Figures!C:H,6,FALSE)</f>
        <v>6.0761400000000005</v>
      </c>
      <c r="V27" s="607">
        <f t="shared" si="4"/>
        <v>6.1087554460547508</v>
      </c>
      <c r="W27" s="164">
        <f>IFERROR(VLOOKUP(E:E,'Grids Youth'!Z:AA,2,FALSE),1)</f>
        <v>1.05</v>
      </c>
      <c r="X27" s="166">
        <f>V27*IFERROR(VLOOKUP(E:E,'Grids Youth'!Z:AA,2,FALSE),1)</f>
        <v>6.4141932183574886</v>
      </c>
      <c r="Y27" s="604">
        <f t="shared" si="5"/>
        <v>6.4141932183574886</v>
      </c>
      <c r="Z27" s="162"/>
    </row>
    <row r="28" spans="1:26" x14ac:dyDescent="0.35">
      <c r="A28" s="163"/>
      <c r="B28" s="60">
        <v>24</v>
      </c>
      <c r="C28" s="100" t="str">
        <f>VLOOKUP(B:B,'Start List Youth'!C:F,2,FALSE)</f>
        <v>SCHEUZGER Zoé</v>
      </c>
      <c r="D28" s="483">
        <f>VLOOKUP(B:B,'Start List Youth'!C:F,3,FALSE)</f>
        <v>2012</v>
      </c>
      <c r="E28" s="127" t="str">
        <f>VLOOKUP(B:B,'Start List Youth'!C:F,4,FALSE)</f>
        <v>ASB</v>
      </c>
      <c r="F28" s="164">
        <f>VLOOKUP(C:C,'Upper-Lower body'!C:N,12,FALSE)</f>
        <v>5.75</v>
      </c>
      <c r="G28" s="165">
        <f>VLOOKUP(C:C,'Upper-Lower body'!C:O,13,FALSE)</f>
        <v>7.833333333333333</v>
      </c>
      <c r="H28" s="165">
        <f>VLOOKUP(C:C,'Core Strength'!C:H,6,FALSE)</f>
        <v>9</v>
      </c>
      <c r="I28" s="165">
        <f>VLOOKUP(C:C,'Flex-Extension'!C:Q,15,FALSE)</f>
        <v>2</v>
      </c>
      <c r="J28" s="165">
        <f>VLOOKUP(C:C,'Flex-Extension'!C:R,16,FALSE)</f>
        <v>5.5</v>
      </c>
      <c r="K28" s="165">
        <f>VLOOKUP(C:C,'Flex-Extension'!C:S,17,FALSE)</f>
        <v>6.5</v>
      </c>
      <c r="L28" s="165">
        <f>VLOOKUP(C:C,'Stand Leg Ext'!C:G,5,FALSE)</f>
        <v>3.5</v>
      </c>
      <c r="M28" s="165">
        <f>VLOOKUP(C:C,'Basic Acro'!C:G,5,FALSE)</f>
        <v>0</v>
      </c>
      <c r="N28" s="166">
        <f t="shared" si="0"/>
        <v>5.0104166666666661</v>
      </c>
      <c r="O28" s="164">
        <f>VLOOKUP(C:C,'Propulsion combination'!C:AS,43,FALSE)</f>
        <v>6.1333333333333337</v>
      </c>
      <c r="P28" s="165">
        <f>VLOOKUP(C:C,'Bodyboost Baracuda'!C:AT,44,FALSE)</f>
        <v>6.4481078904991929</v>
      </c>
      <c r="Q28" s="165">
        <f>VLOOKUP(C:C,Height!C:AH,32,FALSE)</f>
        <v>5.7666666666666666</v>
      </c>
      <c r="R28" s="160">
        <f>VLOOKUP(C:C,'Routine Set'!C:BL,62,FALSE)</f>
        <v>5.3833333333333329</v>
      </c>
      <c r="S28" s="165">
        <f>VLOOKUP(C:C,'Flexibility in water'!C:U,19,FALSE)</f>
        <v>5.2333333333333325</v>
      </c>
      <c r="T28" s="166">
        <f t="shared" si="3"/>
        <v>5.7929549114331724</v>
      </c>
      <c r="U28" s="96">
        <f>VLOOKUP(C:C,Figures!C:H,6,FALSE)</f>
        <v>5.7977299999999996</v>
      </c>
      <c r="V28" s="607">
        <f t="shared" si="4"/>
        <v>5.5596259645732689</v>
      </c>
      <c r="W28" s="164">
        <f>IFERROR(VLOOKUP(E:E,'Grids Youth'!Z:AA,2,FALSE),1)</f>
        <v>1.05</v>
      </c>
      <c r="X28" s="166">
        <f>V28*IFERROR(VLOOKUP(E:E,'Grids Youth'!Z:AA,2,FALSE),1)</f>
        <v>5.8376072628019324</v>
      </c>
      <c r="Y28" s="604">
        <f t="shared" si="5"/>
        <v>5.8376072628019324</v>
      </c>
      <c r="Z28" s="162"/>
    </row>
    <row r="29" spans="1:26" x14ac:dyDescent="0.35">
      <c r="A29" s="610" t="s">
        <v>297</v>
      </c>
      <c r="B29" s="611">
        <v>25</v>
      </c>
      <c r="C29" s="612" t="str">
        <f>VLOOKUP(B:B,'Start List Youth'!C:F,2,FALSE)</f>
        <v>ALESSI Giulia</v>
      </c>
      <c r="D29" s="613">
        <f>VLOOKUP(B:B,'Start List Youth'!C:F,3,FALSE)</f>
        <v>2013</v>
      </c>
      <c r="E29" s="613" t="str">
        <f>VLOOKUP(B:B,'Start List Youth'!C:F,4,FALSE)</f>
        <v>MORG</v>
      </c>
      <c r="F29" s="614">
        <f>VLOOKUP(C:C,'Upper-Lower body'!C:N,12,FALSE)</f>
        <v>0</v>
      </c>
      <c r="G29" s="615">
        <f>VLOOKUP(C:C,'Upper-Lower body'!C:O,13,FALSE)</f>
        <v>0</v>
      </c>
      <c r="H29" s="615" t="str">
        <f>VLOOKUP(C:C,'Core Strength'!C:H,6,FALSE)</f>
        <v xml:space="preserve"> </v>
      </c>
      <c r="I29" s="615">
        <f>VLOOKUP(C:C,'Flex-Extension'!C:Q,15,FALSE)</f>
        <v>0</v>
      </c>
      <c r="J29" s="615">
        <f>VLOOKUP(C:C,'Flex-Extension'!C:R,16,FALSE)</f>
        <v>0</v>
      </c>
      <c r="K29" s="615">
        <f>VLOOKUP(C:C,'Flex-Extension'!C:S,17,FALSE)</f>
        <v>0</v>
      </c>
      <c r="L29" s="615" t="str">
        <f>VLOOKUP(C:C,'Stand Leg Ext'!C:G,5,FALSE)</f>
        <v xml:space="preserve"> </v>
      </c>
      <c r="M29" s="615" t="str">
        <f>VLOOKUP(C:C,'Basic Acro'!C:G,5,FALSE)</f>
        <v xml:space="preserve"> </v>
      </c>
      <c r="N29" s="616">
        <f t="shared" si="0"/>
        <v>0</v>
      </c>
      <c r="O29" s="614">
        <f>VLOOKUP(C:C,'Propulsion combination'!C:AS,43,FALSE)</f>
        <v>0</v>
      </c>
      <c r="P29" s="615">
        <f>VLOOKUP(C:C,'Bodyboost Baracuda'!C:AT,44,FALSE)</f>
        <v>0</v>
      </c>
      <c r="Q29" s="615">
        <f>VLOOKUP(C:C,Height!C:AH,32,FALSE)</f>
        <v>0</v>
      </c>
      <c r="R29" s="615">
        <f>VLOOKUP(C:C,'Routine Set'!C:BL,62,FALSE)</f>
        <v>0</v>
      </c>
      <c r="S29" s="615">
        <f>VLOOKUP(C:C,'Flexibility in water'!C:U,19,FALSE)</f>
        <v>0</v>
      </c>
      <c r="T29" s="616">
        <f t="shared" si="3"/>
        <v>0</v>
      </c>
      <c r="U29" s="617">
        <f>VLOOKUP(C:C,Figures!C:H,6,FALSE)</f>
        <v>5.86477</v>
      </c>
      <c r="V29" s="618">
        <f t="shared" si="4"/>
        <v>1.759431</v>
      </c>
      <c r="W29" s="614">
        <f>IFERROR(VLOOKUP(E:E,'Grids Youth'!Z:AA,2,FALSE),1)</f>
        <v>1.05</v>
      </c>
      <c r="X29" s="616">
        <f>V29*IFERROR(VLOOKUP(E:E,'Grids Youth'!Z:AA,2,FALSE),1)</f>
        <v>1.84740255</v>
      </c>
      <c r="Y29" s="725">
        <f t="shared" si="5"/>
        <v>1.84740255</v>
      </c>
      <c r="Z29" s="162"/>
    </row>
    <row r="30" spans="1:26" x14ac:dyDescent="0.35">
      <c r="A30" s="610" t="s">
        <v>297</v>
      </c>
      <c r="B30" s="611">
        <v>26</v>
      </c>
      <c r="C30" s="612" t="str">
        <f>VLOOKUP(B:B,'Start List Youth'!C:F,2,FALSE)</f>
        <v>SCHMID Leona</v>
      </c>
      <c r="D30" s="613">
        <f>VLOOKUP(B:B,'Start List Youth'!C:F,3,FALSE)</f>
        <v>2011</v>
      </c>
      <c r="E30" s="613" t="str">
        <f>VLOOKUP(B:B,'Start List Youth'!C:F,4,FALSE)</f>
        <v>ASB</v>
      </c>
      <c r="F30" s="614">
        <f>VLOOKUP(C:C,'Upper-Lower body'!C:N,12,FALSE)</f>
        <v>0</v>
      </c>
      <c r="G30" s="615">
        <f>VLOOKUP(C:C,'Upper-Lower body'!C:O,13,FALSE)</f>
        <v>0</v>
      </c>
      <c r="H30" s="615" t="str">
        <f>VLOOKUP(C:C,'Core Strength'!C:H,6,FALSE)</f>
        <v xml:space="preserve"> </v>
      </c>
      <c r="I30" s="615">
        <f>VLOOKUP(C:C,'Flex-Extension'!C:Q,15,FALSE)</f>
        <v>0</v>
      </c>
      <c r="J30" s="615">
        <f>VLOOKUP(C:C,'Flex-Extension'!C:R,16,FALSE)</f>
        <v>0</v>
      </c>
      <c r="K30" s="615">
        <f>VLOOKUP(C:C,'Flex-Extension'!C:S,17,FALSE)</f>
        <v>0</v>
      </c>
      <c r="L30" s="615" t="str">
        <f>VLOOKUP(C:C,'Stand Leg Ext'!C:G,5,FALSE)</f>
        <v xml:space="preserve"> </v>
      </c>
      <c r="M30" s="615" t="str">
        <f>VLOOKUP(C:C,'Basic Acro'!C:G,5,FALSE)</f>
        <v xml:space="preserve"> </v>
      </c>
      <c r="N30" s="616">
        <f t="shared" si="0"/>
        <v>0</v>
      </c>
      <c r="O30" s="614">
        <f>VLOOKUP(C:C,'Propulsion combination'!C:AS,43,FALSE)</f>
        <v>0</v>
      </c>
      <c r="P30" s="615">
        <f>VLOOKUP(C:C,'Bodyboost Baracuda'!C:AT,44,FALSE)</f>
        <v>0</v>
      </c>
      <c r="Q30" s="615">
        <f>VLOOKUP(C:C,Height!C:AH,32,FALSE)</f>
        <v>0</v>
      </c>
      <c r="R30" s="615">
        <f>VLOOKUP(C:C,'Routine Set'!C:BL,62,FALSE)</f>
        <v>0</v>
      </c>
      <c r="S30" s="615">
        <f>VLOOKUP(C:C,'Flexibility in water'!C:U,19,FALSE)</f>
        <v>0</v>
      </c>
      <c r="T30" s="616">
        <f t="shared" si="3"/>
        <v>0</v>
      </c>
      <c r="U30" s="617">
        <f>VLOOKUP(C:C,Figures!C:H,6,FALSE)</f>
        <v>6.15341</v>
      </c>
      <c r="V30" s="618">
        <f t="shared" si="4"/>
        <v>1.846023</v>
      </c>
      <c r="W30" s="614">
        <f>IFERROR(VLOOKUP(E:E,'Grids Youth'!Z:AA,2,FALSE),1)</f>
        <v>1.05</v>
      </c>
      <c r="X30" s="616">
        <f>V30*IFERROR(VLOOKUP(E:E,'Grids Youth'!Z:AA,2,FALSE),1)</f>
        <v>1.9383241500000001</v>
      </c>
      <c r="Y30" s="725">
        <f t="shared" si="5"/>
        <v>1.9383241500000001</v>
      </c>
      <c r="Z30" s="162"/>
    </row>
    <row r="31" spans="1:26" x14ac:dyDescent="0.35">
      <c r="A31" s="163"/>
      <c r="B31" s="60">
        <v>27</v>
      </c>
      <c r="C31" s="100" t="str">
        <f>VLOOKUP(B:B,'Start List Youth'!C:F,2,FALSE)</f>
        <v>SALOMEZ Maïa</v>
      </c>
      <c r="D31" s="483">
        <f>VLOOKUP(B:B,'Start List Youth'!C:F,3,FALSE)</f>
        <v>2013</v>
      </c>
      <c r="E31" s="127" t="str">
        <f>VLOOKUP(B:B,'Start List Youth'!C:F,4,FALSE)</f>
        <v>VA</v>
      </c>
      <c r="F31" s="164">
        <f>VLOOKUP(C:C,'Upper-Lower body'!C:N,12,FALSE)</f>
        <v>3.5</v>
      </c>
      <c r="G31" s="165">
        <f>VLOOKUP(C:C,'Upper-Lower body'!C:O,13,FALSE)</f>
        <v>7.666666666666667</v>
      </c>
      <c r="H31" s="165">
        <f>VLOOKUP(C:C,'Core Strength'!C:H,6,FALSE)</f>
        <v>1.6666666666666667</v>
      </c>
      <c r="I31" s="165">
        <f>VLOOKUP(C:C,'Flex-Extension'!C:Q,15,FALSE)</f>
        <v>2</v>
      </c>
      <c r="J31" s="165">
        <f>VLOOKUP(C:C,'Flex-Extension'!C:R,16,FALSE)</f>
        <v>4.5</v>
      </c>
      <c r="K31" s="165">
        <f>VLOOKUP(C:C,'Flex-Extension'!C:S,17,FALSE)</f>
        <v>6.25</v>
      </c>
      <c r="L31" s="165">
        <f>VLOOKUP(C:C,'Stand Leg Ext'!C:G,5,FALSE)</f>
        <v>2</v>
      </c>
      <c r="M31" s="165">
        <f>VLOOKUP(C:C,'Basic Acro'!C:G,5,FALSE)</f>
        <v>0.5</v>
      </c>
      <c r="N31" s="166">
        <f t="shared" si="0"/>
        <v>3.510416666666667</v>
      </c>
      <c r="O31" s="164">
        <f>VLOOKUP(C:C,'Propulsion combination'!C:AS,43,FALSE)</f>
        <v>5.0999999999999996</v>
      </c>
      <c r="P31" s="165">
        <f>VLOOKUP(C:C,'Bodyboost Baracuda'!C:AT,44,FALSE)</f>
        <v>3.4628824476650557</v>
      </c>
      <c r="Q31" s="165">
        <f>VLOOKUP(C:C,Height!C:AH,32,FALSE)</f>
        <v>3.3666666666666663</v>
      </c>
      <c r="R31" s="160">
        <f>VLOOKUP(C:C,'Routine Set'!C:BL,62,FALSE)</f>
        <v>2.1666666666666661</v>
      </c>
      <c r="S31" s="165">
        <f>VLOOKUP(C:C,'Flexibility in water'!C:U,19,FALSE)</f>
        <v>4.8083333333333327</v>
      </c>
      <c r="T31" s="166">
        <f t="shared" si="3"/>
        <v>3.7809098228663438</v>
      </c>
      <c r="U31" s="96">
        <f>VLOOKUP(C:C,Figures!C:H,6,FALSE)</f>
        <v>3.1639399999999998</v>
      </c>
      <c r="V31" s="607">
        <f t="shared" si="4"/>
        <v>3.5146709291465377</v>
      </c>
      <c r="W31" s="164">
        <f>IFERROR(VLOOKUP(E:E,'Grids Youth'!Z:AA,2,FALSE),1)</f>
        <v>1.05</v>
      </c>
      <c r="X31" s="166">
        <f>V31*IFERROR(VLOOKUP(E:E,'Grids Youth'!Z:AA,2,FALSE),1)</f>
        <v>3.6904044756038648</v>
      </c>
      <c r="Y31" s="604">
        <f t="shared" si="5"/>
        <v>3.6904044756038648</v>
      </c>
      <c r="Z31" s="162"/>
    </row>
    <row r="32" spans="1:26" x14ac:dyDescent="0.35">
      <c r="A32" s="163"/>
      <c r="B32" s="60">
        <v>28</v>
      </c>
      <c r="C32" s="100" t="str">
        <f>VLOOKUP(B:B,'Start List Youth'!C:F,2,FALSE)</f>
        <v>NENNI Linda</v>
      </c>
      <c r="D32" s="483">
        <f>VLOOKUP(B:B,'Start List Youth'!C:F,3,FALSE)</f>
        <v>2012</v>
      </c>
      <c r="E32" s="127" t="str">
        <f>VLOOKUP(B:B,'Start List Youth'!C:F,4,FALSE)</f>
        <v>LUG</v>
      </c>
      <c r="F32" s="164">
        <f>VLOOKUP(C:C,'Upper-Lower body'!C:N,12,FALSE)</f>
        <v>4.25</v>
      </c>
      <c r="G32" s="165">
        <f>VLOOKUP(C:C,'Upper-Lower body'!C:O,13,FALSE)</f>
        <v>5.333333333333333</v>
      </c>
      <c r="H32" s="165">
        <f>VLOOKUP(C:C,'Core Strength'!C:H,6,FALSE)</f>
        <v>7.666666666666667</v>
      </c>
      <c r="I32" s="165">
        <f>VLOOKUP(C:C,'Flex-Extension'!C:Q,15,FALSE)</f>
        <v>2</v>
      </c>
      <c r="J32" s="165">
        <f>VLOOKUP(C:C,'Flex-Extension'!C:R,16,FALSE)</f>
        <v>5</v>
      </c>
      <c r="K32" s="165">
        <f>VLOOKUP(C:C,'Flex-Extension'!C:S,17,FALSE)</f>
        <v>8.25</v>
      </c>
      <c r="L32" s="165">
        <f>VLOOKUP(C:C,'Stand Leg Ext'!C:G,5,FALSE)</f>
        <v>5</v>
      </c>
      <c r="M32" s="165">
        <f>VLOOKUP(C:C,'Basic Acro'!C:G,5,FALSE)</f>
        <v>1</v>
      </c>
      <c r="N32" s="166">
        <f t="shared" si="0"/>
        <v>4.8125</v>
      </c>
      <c r="O32" s="164">
        <f>VLOOKUP(C:C,'Propulsion combination'!C:AS,43,FALSE)</f>
        <v>5.4833333333333325</v>
      </c>
      <c r="P32" s="165">
        <f>VLOOKUP(C:C,'Bodyboost Baracuda'!C:AT,44,FALSE)</f>
        <v>6.1610305958132034</v>
      </c>
      <c r="Q32" s="165">
        <f>VLOOKUP(C:C,Height!C:AH,32,FALSE)</f>
        <v>5.3833333333333337</v>
      </c>
      <c r="R32" s="160">
        <f>VLOOKUP(C:C,'Routine Set'!C:BL,62,FALSE)</f>
        <v>5.3</v>
      </c>
      <c r="S32" s="165">
        <f>VLOOKUP(C:C,'Flexibility in water'!C:U,19,FALSE)</f>
        <v>5.8333333333333339</v>
      </c>
      <c r="T32" s="166">
        <f t="shared" si="3"/>
        <v>5.6322061191626407</v>
      </c>
      <c r="U32" s="96">
        <f>VLOOKUP(C:C,Figures!C:H,6,FALSE)</f>
        <v>5.9579500000000003</v>
      </c>
      <c r="V32" s="607">
        <f t="shared" si="4"/>
        <v>5.4840174476650567</v>
      </c>
      <c r="W32" s="164">
        <f>IFERROR(VLOOKUP(E:E,'Grids Youth'!Z:AA,2,FALSE),1)</f>
        <v>1.05</v>
      </c>
      <c r="X32" s="166">
        <f>V32*IFERROR(VLOOKUP(E:E,'Grids Youth'!Z:AA,2,FALSE),1)</f>
        <v>5.7582183200483099</v>
      </c>
      <c r="Y32" s="604">
        <f t="shared" si="5"/>
        <v>5.7582183200483099</v>
      </c>
      <c r="Z32" s="162"/>
    </row>
    <row r="33" spans="1:26" x14ac:dyDescent="0.35">
      <c r="A33" s="163"/>
      <c r="B33" s="60">
        <v>29</v>
      </c>
      <c r="C33" s="100" t="str">
        <f>VLOOKUP(B:B,'Start List Youth'!C:F,2,FALSE)</f>
        <v>LA PORTA Aurora</v>
      </c>
      <c r="D33" s="483">
        <f>VLOOKUP(B:B,'Start List Youth'!C:F,3,FALSE)</f>
        <v>2012</v>
      </c>
      <c r="E33" s="127" t="str">
        <f>VLOOKUP(B:B,'Start List Youth'!C:F,4,FALSE)</f>
        <v>SVB</v>
      </c>
      <c r="F33" s="164">
        <f>VLOOKUP(C:C,'Upper-Lower body'!C:N,12,FALSE)</f>
        <v>9</v>
      </c>
      <c r="G33" s="165">
        <f>VLOOKUP(C:C,'Upper-Lower body'!C:O,13,FALSE)</f>
        <v>9</v>
      </c>
      <c r="H33" s="165">
        <f>VLOOKUP(C:C,'Core Strength'!C:H,6,FALSE)</f>
        <v>9</v>
      </c>
      <c r="I33" s="165">
        <f>VLOOKUP(C:C,'Flex-Extension'!C:Q,15,FALSE)</f>
        <v>8.3333333333333339</v>
      </c>
      <c r="J33" s="165">
        <f>VLOOKUP(C:C,'Flex-Extension'!C:R,16,FALSE)</f>
        <v>9</v>
      </c>
      <c r="K33" s="165">
        <f>VLOOKUP(C:C,'Flex-Extension'!C:S,17,FALSE)</f>
        <v>9.25</v>
      </c>
      <c r="L33" s="165">
        <f>VLOOKUP(C:C,'Stand Leg Ext'!C:G,5,FALSE)</f>
        <v>10</v>
      </c>
      <c r="M33" s="165">
        <f>VLOOKUP(C:C,'Basic Acro'!C:G,5,FALSE)</f>
        <v>2</v>
      </c>
      <c r="N33" s="166">
        <f t="shared" si="0"/>
        <v>8.1979166666666679</v>
      </c>
      <c r="O33" s="164">
        <f>VLOOKUP(C:C,'Propulsion combination'!C:AS,43,FALSE)</f>
        <v>6.3333333333333321</v>
      </c>
      <c r="P33" s="165">
        <f>VLOOKUP(C:C,'Bodyboost Baracuda'!C:AT,44,FALSE)</f>
        <v>7.5116747181964572</v>
      </c>
      <c r="Q33" s="165">
        <f>VLOOKUP(C:C,Height!C:AH,32,FALSE)</f>
        <v>6.0861111111111104</v>
      </c>
      <c r="R33" s="160">
        <f>VLOOKUP(C:C,'Routine Set'!C:BL,62,FALSE)</f>
        <v>7</v>
      </c>
      <c r="S33" s="165">
        <f>VLOOKUP(C:C,'Flexibility in water'!C:U,19,FALSE)</f>
        <v>7.4124999999999996</v>
      </c>
      <c r="T33" s="166">
        <f t="shared" si="3"/>
        <v>6.8687238325281799</v>
      </c>
      <c r="U33" s="96">
        <f>VLOOKUP(C:C,Figures!C:H,6,FALSE)</f>
        <v>6.4102300000000003</v>
      </c>
      <c r="V33" s="607">
        <f t="shared" si="4"/>
        <v>7.1299335330112719</v>
      </c>
      <c r="W33" s="164">
        <f>IFERROR(VLOOKUP(E:E,'Grids Youth'!Z:AA,2,FALSE),1)</f>
        <v>1.05</v>
      </c>
      <c r="X33" s="166">
        <f>V33*IFERROR(VLOOKUP(E:E,'Grids Youth'!Z:AA,2,FALSE),1)</f>
        <v>7.4864302096618358</v>
      </c>
      <c r="Y33" s="604">
        <f t="shared" si="5"/>
        <v>7.4864302096618358</v>
      </c>
      <c r="Z33" s="162"/>
    </row>
    <row r="34" spans="1:26" x14ac:dyDescent="0.35">
      <c r="A34" s="163"/>
      <c r="B34" s="60">
        <v>30</v>
      </c>
      <c r="C34" s="100" t="str">
        <f>VLOOKUP(B:B,'Start List Youth'!C:F,2,FALSE)</f>
        <v>TRÖSCH Naira</v>
      </c>
      <c r="D34" s="483">
        <f>VLOOKUP(B:B,'Start List Youth'!C:F,3,FALSE)</f>
        <v>2011</v>
      </c>
      <c r="E34" s="127" t="str">
        <f>VLOOKUP(B:B,'Start List Youth'!C:F,4,FALSE)</f>
        <v>ASB</v>
      </c>
      <c r="F34" s="164">
        <f>VLOOKUP(C:C,'Upper-Lower body'!C:N,12,FALSE)</f>
        <v>8</v>
      </c>
      <c r="G34" s="165">
        <f>VLOOKUP(C:C,'Upper-Lower body'!C:O,13,FALSE)</f>
        <v>9.3333333333333339</v>
      </c>
      <c r="H34" s="165">
        <f>VLOOKUP(C:C,'Core Strength'!C:H,6,FALSE)</f>
        <v>8.3333333333333339</v>
      </c>
      <c r="I34" s="165">
        <f>VLOOKUP(C:C,'Flex-Extension'!C:Q,15,FALSE)</f>
        <v>3.6666666666666665</v>
      </c>
      <c r="J34" s="165">
        <f>VLOOKUP(C:C,'Flex-Extension'!C:R,16,FALSE)</f>
        <v>7</v>
      </c>
      <c r="K34" s="165">
        <f>VLOOKUP(C:C,'Flex-Extension'!C:S,17,FALSE)</f>
        <v>6.5</v>
      </c>
      <c r="L34" s="165">
        <f>VLOOKUP(C:C,'Stand Leg Ext'!C:G,5,FALSE)</f>
        <v>5</v>
      </c>
      <c r="M34" s="165">
        <f>VLOOKUP(C:C,'Basic Acro'!C:G,5,FALSE)</f>
        <v>1.5</v>
      </c>
      <c r="N34" s="166">
        <f t="shared" si="0"/>
        <v>6.1666666666666679</v>
      </c>
      <c r="O34" s="164">
        <f>VLOOKUP(C:C,'Propulsion combination'!C:AS,43,FALSE)</f>
        <v>6.0666666666666673</v>
      </c>
      <c r="P34" s="165">
        <f>VLOOKUP(C:C,'Bodyboost Baracuda'!C:AT,44,FALSE)</f>
        <v>7.2578099838969408</v>
      </c>
      <c r="Q34" s="165">
        <f>VLOOKUP(C:C,Height!C:AH,32,FALSE)</f>
        <v>6.3638888888888889</v>
      </c>
      <c r="R34" s="160">
        <f>VLOOKUP(C:C,'Routine Set'!C:BL,62,FALSE)</f>
        <v>6.9833333333333325</v>
      </c>
      <c r="S34" s="165">
        <f>VLOOKUP(C:C,'Flexibility in water'!C:U,19,FALSE)</f>
        <v>6.15</v>
      </c>
      <c r="T34" s="166">
        <f t="shared" si="3"/>
        <v>6.5643397745571663</v>
      </c>
      <c r="U34" s="96">
        <f>VLOOKUP(C:C,Figures!C:H,6,FALSE)</f>
        <v>6.5515100000000004</v>
      </c>
      <c r="V34" s="607">
        <f t="shared" si="4"/>
        <v>6.4411889098228672</v>
      </c>
      <c r="W34" s="164">
        <f>IFERROR(VLOOKUP(E:E,'Grids Youth'!Z:AA,2,FALSE),1)</f>
        <v>1.05</v>
      </c>
      <c r="X34" s="166">
        <f>V34*IFERROR(VLOOKUP(E:E,'Grids Youth'!Z:AA,2,FALSE),1)</f>
        <v>6.763248355314011</v>
      </c>
      <c r="Y34" s="604">
        <f t="shared" si="5"/>
        <v>6.763248355314011</v>
      </c>
      <c r="Z34" s="162"/>
    </row>
    <row r="35" spans="1:26" x14ac:dyDescent="0.35">
      <c r="A35" s="163"/>
      <c r="B35" s="60">
        <v>31</v>
      </c>
      <c r="C35" s="100" t="str">
        <f>VLOOKUP(B:B,'Start List Youth'!C:F,2,FALSE)</f>
        <v>ANDREEVA Nikol</v>
      </c>
      <c r="D35" s="483">
        <f>VLOOKUP(B:B,'Start List Youth'!C:F,3,FALSE)</f>
        <v>2012</v>
      </c>
      <c r="E35" s="127" t="str">
        <f>VLOOKUP(B:B,'Start List Youth'!C:F,4,FALSE)</f>
        <v>FLOS</v>
      </c>
      <c r="F35" s="164">
        <f>VLOOKUP(C:C,'Upper-Lower body'!C:N,12,FALSE)</f>
        <v>8</v>
      </c>
      <c r="G35" s="165">
        <f>VLOOKUP(C:C,'Upper-Lower body'!C:O,13,FALSE)</f>
        <v>7.666666666666667</v>
      </c>
      <c r="H35" s="165">
        <f>VLOOKUP(C:C,'Core Strength'!C:H,6,FALSE)</f>
        <v>10</v>
      </c>
      <c r="I35" s="165">
        <f>VLOOKUP(C:C,'Flex-Extension'!C:Q,15,FALSE)</f>
        <v>4</v>
      </c>
      <c r="J35" s="165">
        <f>VLOOKUP(C:C,'Flex-Extension'!C:R,16,FALSE)</f>
        <v>4.5</v>
      </c>
      <c r="K35" s="165">
        <f>VLOOKUP(C:C,'Flex-Extension'!C:S,17,FALSE)</f>
        <v>7.5</v>
      </c>
      <c r="L35" s="165">
        <f>VLOOKUP(C:C,'Stand Leg Ext'!C:G,5,FALSE)</f>
        <v>5</v>
      </c>
      <c r="M35" s="165">
        <f>VLOOKUP(C:C,'Basic Acro'!C:G,5,FALSE)</f>
        <v>2</v>
      </c>
      <c r="N35" s="166">
        <f t="shared" si="0"/>
        <v>6.0833333333333339</v>
      </c>
      <c r="O35" s="164">
        <f>VLOOKUP(C:C,'Propulsion combination'!C:AS,43,FALSE)</f>
        <v>6.3333333333333321</v>
      </c>
      <c r="P35" s="165">
        <f>VLOOKUP(C:C,'Bodyboost Baracuda'!C:AT,44,FALSE)</f>
        <v>6.5541465378421906</v>
      </c>
      <c r="Q35" s="165">
        <f>VLOOKUP(C:C,Height!C:AH,32,FALSE)</f>
        <v>5.3583333333333334</v>
      </c>
      <c r="R35" s="160">
        <f>VLOOKUP(C:C,'Routine Set'!C:BL,62,FALSE)</f>
        <v>6.1666666666666661</v>
      </c>
      <c r="S35" s="165">
        <f>VLOOKUP(C:C,'Flexibility in water'!C:U,19,FALSE)</f>
        <v>6.7791666666666659</v>
      </c>
      <c r="T35" s="166">
        <f t="shared" si="3"/>
        <v>6.2383293075684367</v>
      </c>
      <c r="U35" s="96">
        <f>VLOOKUP(C:C,Figures!C:H,6,FALSE)</f>
        <v>5.7818199999999997</v>
      </c>
      <c r="V35" s="607">
        <f t="shared" si="4"/>
        <v>6.0548777230273751</v>
      </c>
      <c r="W35" s="164">
        <f>IFERROR(VLOOKUP(E:E,'Grids Youth'!Z:AA,2,FALSE),1)</f>
        <v>1</v>
      </c>
      <c r="X35" s="166">
        <f>V35*IFERROR(VLOOKUP(E:E,'Grids Youth'!Z:AA,2,FALSE),1)</f>
        <v>6.0548777230273751</v>
      </c>
      <c r="Y35" s="604">
        <f t="shared" si="5"/>
        <v>6.0548777230273751</v>
      </c>
      <c r="Z35" s="162"/>
    </row>
    <row r="36" spans="1:26" x14ac:dyDescent="0.35">
      <c r="A36" s="163"/>
      <c r="B36" s="60">
        <v>32</v>
      </c>
      <c r="C36" s="100" t="str">
        <f>VLOOKUP(B:B,'Start List Youth'!C:F,2,FALSE)</f>
        <v>MERI Dalia Nayla</v>
      </c>
      <c r="D36" s="483">
        <f>VLOOKUP(B:B,'Start List Youth'!C:F,3,FALSE)</f>
        <v>2012</v>
      </c>
      <c r="E36" s="127" t="str">
        <f>VLOOKUP(B:B,'Start List Youth'!C:F,4,FALSE)</f>
        <v>SRSO</v>
      </c>
      <c r="F36" s="164">
        <f>VLOOKUP(C:C,'Upper-Lower body'!C:N,12,FALSE)</f>
        <v>7.25</v>
      </c>
      <c r="G36" s="165">
        <f>VLOOKUP(C:C,'Upper-Lower body'!C:O,13,FALSE)</f>
        <v>8.5</v>
      </c>
      <c r="H36" s="165">
        <f>VLOOKUP(C:C,'Core Strength'!C:H,6,FALSE)</f>
        <v>3.3333333333333335</v>
      </c>
      <c r="I36" s="165">
        <f>VLOOKUP(C:C,'Flex-Extension'!C:Q,15,FALSE)</f>
        <v>3</v>
      </c>
      <c r="J36" s="165">
        <f>VLOOKUP(C:C,'Flex-Extension'!C:R,16,FALSE)</f>
        <v>5.5</v>
      </c>
      <c r="K36" s="165">
        <f>VLOOKUP(C:C,'Flex-Extension'!C:S,17,FALSE)</f>
        <v>6</v>
      </c>
      <c r="L36" s="165">
        <f>VLOOKUP(C:C,'Stand Leg Ext'!C:G,5,FALSE)</f>
        <v>3.5</v>
      </c>
      <c r="M36" s="165">
        <f>VLOOKUP(C:C,'Basic Acro'!C:G,5,FALSE)</f>
        <v>1.5</v>
      </c>
      <c r="N36" s="166">
        <f t="shared" si="0"/>
        <v>4.8229166666666661</v>
      </c>
      <c r="O36" s="164">
        <f>VLOOKUP(C:C,'Propulsion combination'!C:AS,43,FALSE)</f>
        <v>5.2333333333333334</v>
      </c>
      <c r="P36" s="165">
        <f>VLOOKUP(C:C,'Bodyboost Baracuda'!C:AT,44,FALSE)</f>
        <v>6.1373993558776174</v>
      </c>
      <c r="Q36" s="165">
        <f>VLOOKUP(C:C,Height!C:AH,32,FALSE)</f>
        <v>5.6222222222222218</v>
      </c>
      <c r="R36" s="160">
        <f>VLOOKUP(C:C,'Routine Set'!C:BL,62,FALSE)</f>
        <v>4.333333333333333</v>
      </c>
      <c r="S36" s="165">
        <f>VLOOKUP(C:C,'Flexibility in water'!C:U,19,FALSE)</f>
        <v>5.5</v>
      </c>
      <c r="T36" s="166">
        <f t="shared" si="3"/>
        <v>5.3652576489533015</v>
      </c>
      <c r="U36" s="96">
        <f>VLOOKUP(C:C,Figures!C:H,6,FALSE)</f>
        <v>5.09727</v>
      </c>
      <c r="V36" s="607">
        <f t="shared" si="4"/>
        <v>5.1221590595813211</v>
      </c>
      <c r="W36" s="164">
        <f>IFERROR(VLOOKUP(E:E,'Grids Youth'!Z:AA,2,FALSE),1)</f>
        <v>1</v>
      </c>
      <c r="X36" s="166">
        <f>V36*IFERROR(VLOOKUP(E:E,'Grids Youth'!Z:AA,2,FALSE),1)</f>
        <v>5.1221590595813211</v>
      </c>
      <c r="Y36" s="604">
        <f t="shared" si="5"/>
        <v>5.1221590595813211</v>
      </c>
      <c r="Z36" s="162"/>
    </row>
    <row r="37" spans="1:26" x14ac:dyDescent="0.35">
      <c r="A37" s="163"/>
      <c r="B37" s="60">
        <v>33</v>
      </c>
      <c r="C37" s="100" t="str">
        <f>VLOOKUP(B:B,'Start List Youth'!C:F,2,FALSE)</f>
        <v>PANERO Iris</v>
      </c>
      <c r="D37" s="483">
        <f>VLOOKUP(B:B,'Start List Youth'!C:F,3,FALSE)</f>
        <v>2012</v>
      </c>
      <c r="E37" s="127" t="str">
        <f>VLOOKUP(B:B,'Start List Youth'!C:F,4,FALSE)</f>
        <v>LUG</v>
      </c>
      <c r="F37" s="164">
        <f>VLOOKUP(C:C,'Upper-Lower body'!C:N,12,FALSE)</f>
        <v>7.25</v>
      </c>
      <c r="G37" s="165">
        <f>VLOOKUP(C:C,'Upper-Lower body'!C:O,13,FALSE)</f>
        <v>6.666666666666667</v>
      </c>
      <c r="H37" s="165">
        <f>VLOOKUP(C:C,'Core Strength'!C:H,6,FALSE)</f>
        <v>8.3333333333333339</v>
      </c>
      <c r="I37" s="165">
        <f>VLOOKUP(C:C,'Flex-Extension'!C:Q,15,FALSE)</f>
        <v>3.3333333333333335</v>
      </c>
      <c r="J37" s="165">
        <f>VLOOKUP(C:C,'Flex-Extension'!C:R,16,FALSE)</f>
        <v>5.5</v>
      </c>
      <c r="K37" s="165">
        <f>VLOOKUP(C:C,'Flex-Extension'!C:S,17,FALSE)</f>
        <v>5</v>
      </c>
      <c r="L37" s="165">
        <f>VLOOKUP(C:C,'Stand Leg Ext'!C:G,5,FALSE)</f>
        <v>7.5</v>
      </c>
      <c r="M37" s="165">
        <f>VLOOKUP(C:C,'Basic Acro'!C:G,5,FALSE)</f>
        <v>2</v>
      </c>
      <c r="N37" s="166">
        <f t="shared" ref="N37:N68" si="6">AVERAGE(F37:M37)</f>
        <v>5.6979166666666661</v>
      </c>
      <c r="O37" s="164">
        <f>VLOOKUP(C:C,'Propulsion combination'!C:AS,43,FALSE)</f>
        <v>5.45</v>
      </c>
      <c r="P37" s="165">
        <f>VLOOKUP(C:C,'Bodyboost Baracuda'!C:AT,44,FALSE)</f>
        <v>6.7328904991948466</v>
      </c>
      <c r="Q37" s="165">
        <f>VLOOKUP(C:C,Height!C:AH,32,FALSE)</f>
        <v>5.3250000000000002</v>
      </c>
      <c r="R37" s="160">
        <f>VLOOKUP(C:C,'Routine Set'!C:BL,62,FALSE)</f>
        <v>5.1833333333333336</v>
      </c>
      <c r="S37" s="165">
        <f>VLOOKUP(C:C,'Flexibility in water'!C:U,19,FALSE)</f>
        <v>5.7125000000000004</v>
      </c>
      <c r="T37" s="166">
        <f t="shared" si="3"/>
        <v>5.6807447665056356</v>
      </c>
      <c r="U37" s="96">
        <f>VLOOKUP(C:C,Figures!C:H,6,FALSE)</f>
        <v>5.78409</v>
      </c>
      <c r="V37" s="607">
        <f t="shared" si="4"/>
        <v>5.7168999066022543</v>
      </c>
      <c r="W37" s="164">
        <f>IFERROR(VLOOKUP(E:E,'Grids Youth'!Z:AA,2,FALSE),1)</f>
        <v>1.05</v>
      </c>
      <c r="X37" s="166">
        <f>V37*IFERROR(VLOOKUP(E:E,'Grids Youth'!Z:AA,2,FALSE),1)</f>
        <v>6.0027449019323669</v>
      </c>
      <c r="Y37" s="604">
        <f t="shared" si="5"/>
        <v>6.0027449019323669</v>
      </c>
      <c r="Z37" s="162"/>
    </row>
    <row r="38" spans="1:26" x14ac:dyDescent="0.35">
      <c r="A38" s="163"/>
      <c r="B38" s="60">
        <v>34</v>
      </c>
      <c r="C38" s="100" t="str">
        <f>VLOOKUP(B:B,'Start List Youth'!C:F,2,FALSE)</f>
        <v>JANSSENS Abigaëlle</v>
      </c>
      <c r="D38" s="483">
        <f>VLOOKUP(B:B,'Start List Youth'!C:F,3,FALSE)</f>
        <v>2012</v>
      </c>
      <c r="E38" s="127" t="str">
        <f>VLOOKUP(B:B,'Start List Youth'!C:F,4,FALSE)</f>
        <v>GN1885</v>
      </c>
      <c r="F38" s="164">
        <f>VLOOKUP(C:C,'Upper-Lower body'!C:N,12,FALSE)</f>
        <v>2</v>
      </c>
      <c r="G38" s="165">
        <f>VLOOKUP(C:C,'Upper-Lower body'!C:O,13,FALSE)</f>
        <v>7.833333333333333</v>
      </c>
      <c r="H38" s="165">
        <f>VLOOKUP(C:C,'Core Strength'!C:H,6,FALSE)</f>
        <v>6.666666666666667</v>
      </c>
      <c r="I38" s="165">
        <f>VLOOKUP(C:C,'Flex-Extension'!C:Q,15,FALSE)</f>
        <v>3.3333333333333335</v>
      </c>
      <c r="J38" s="165">
        <f>VLOOKUP(C:C,'Flex-Extension'!C:R,16,FALSE)</f>
        <v>9</v>
      </c>
      <c r="K38" s="165">
        <f>VLOOKUP(C:C,'Flex-Extension'!C:S,17,FALSE)</f>
        <v>7.25</v>
      </c>
      <c r="L38" s="165">
        <f>VLOOKUP(C:C,'Stand Leg Ext'!C:G,5,FALSE)</f>
        <v>5</v>
      </c>
      <c r="M38" s="165">
        <f>VLOOKUP(C:C,'Basic Acro'!C:G,5,FALSE)</f>
        <v>0.5</v>
      </c>
      <c r="N38" s="166">
        <f t="shared" si="6"/>
        <v>5.1979166666666661</v>
      </c>
      <c r="O38" s="164">
        <f>VLOOKUP(C:C,'Propulsion combination'!C:AS,43,FALSE)</f>
        <v>6.0333333333333341</v>
      </c>
      <c r="P38" s="165">
        <f>VLOOKUP(C:C,'Bodyboost Baracuda'!C:AT,44,FALSE)</f>
        <v>6.4147745571658605</v>
      </c>
      <c r="Q38" s="165">
        <f>VLOOKUP(C:C,Height!C:AH,32,FALSE)</f>
        <v>5.844444444444445</v>
      </c>
      <c r="R38" s="160">
        <f>VLOOKUP(C:C,'Routine Set'!C:BL,62,FALSE)</f>
        <v>6.2166666666666659</v>
      </c>
      <c r="S38" s="165">
        <f>VLOOKUP(C:C,'Flexibility in water'!C:U,19,FALSE)</f>
        <v>6.1333333333333329</v>
      </c>
      <c r="T38" s="166">
        <f t="shared" ref="T38:T69" si="7">AVERAGE(O38:S38)</f>
        <v>6.1285104669887271</v>
      </c>
      <c r="U38" s="96">
        <f>VLOOKUP(C:C,Figures!C:H,6,FALSE)</f>
        <v>6.2290900000000002</v>
      </c>
      <c r="V38" s="607">
        <f t="shared" ref="V38:V69" si="8">+N38*0.3+T38*0.4+U38*0.3</f>
        <v>5.8795061867954903</v>
      </c>
      <c r="W38" s="164">
        <f>IFERROR(VLOOKUP(E:E,'Grids Youth'!Z:AA,2,FALSE),1)</f>
        <v>1.05</v>
      </c>
      <c r="X38" s="166">
        <f>V38*IFERROR(VLOOKUP(E:E,'Grids Youth'!Z:AA,2,FALSE),1)</f>
        <v>6.1734814961352651</v>
      </c>
      <c r="Y38" s="604">
        <f t="shared" si="5"/>
        <v>6.1734814961352651</v>
      </c>
      <c r="Z38" s="162"/>
    </row>
    <row r="39" spans="1:26" x14ac:dyDescent="0.35">
      <c r="A39" s="163"/>
      <c r="B39" s="60">
        <v>35</v>
      </c>
      <c r="C39" s="100" t="str">
        <f>VLOOKUP(B:B,'Start List Youth'!C:F,2,FALSE)</f>
        <v>MAGNENAT Celya</v>
      </c>
      <c r="D39" s="483">
        <f>VLOOKUP(B:B,'Start List Youth'!C:F,3,FALSE)</f>
        <v>2011</v>
      </c>
      <c r="E39" s="127" t="str">
        <f>VLOOKUP(B:B,'Start List Youth'!C:F,4,FALSE)</f>
        <v>MORG</v>
      </c>
      <c r="F39" s="164">
        <f>VLOOKUP(C:C,'Upper-Lower body'!C:N,12,FALSE)</f>
        <v>7.5</v>
      </c>
      <c r="G39" s="165">
        <f>VLOOKUP(C:C,'Upper-Lower body'!C:O,13,FALSE)</f>
        <v>7.666666666666667</v>
      </c>
      <c r="H39" s="165">
        <f>VLOOKUP(C:C,'Core Strength'!C:H,6,FALSE)</f>
        <v>7.666666666666667</v>
      </c>
      <c r="I39" s="165">
        <f>VLOOKUP(C:C,'Flex-Extension'!C:Q,15,FALSE)</f>
        <v>6.333333333333333</v>
      </c>
      <c r="J39" s="165">
        <f>VLOOKUP(C:C,'Flex-Extension'!C:R,16,FALSE)</f>
        <v>7.5</v>
      </c>
      <c r="K39" s="165">
        <f>VLOOKUP(C:C,'Flex-Extension'!C:S,17,FALSE)</f>
        <v>6</v>
      </c>
      <c r="L39" s="165">
        <f>VLOOKUP(C:C,'Stand Leg Ext'!C:G,5,FALSE)</f>
        <v>10</v>
      </c>
      <c r="M39" s="165">
        <f>VLOOKUP(C:C,'Basic Acro'!C:G,5,FALSE)</f>
        <v>1.5</v>
      </c>
      <c r="N39" s="166">
        <f t="shared" si="6"/>
        <v>6.7708333333333339</v>
      </c>
      <c r="O39" s="164">
        <f>VLOOKUP(C:C,'Propulsion combination'!C:AS,43,FALSE)</f>
        <v>6.4333333333333327</v>
      </c>
      <c r="P39" s="165">
        <f>VLOOKUP(C:C,'Bodyboost Baracuda'!C:AT,44,FALSE)</f>
        <v>7.3451288244766504</v>
      </c>
      <c r="Q39" s="165">
        <f>VLOOKUP(C:C,Height!C:AH,32,FALSE)</f>
        <v>6.85</v>
      </c>
      <c r="R39" s="160">
        <f>VLOOKUP(C:C,'Routine Set'!C:BL,62,FALSE)</f>
        <v>7.3499999999999988</v>
      </c>
      <c r="S39" s="165">
        <f>VLOOKUP(C:C,'Flexibility in water'!C:U,19,FALSE)</f>
        <v>6.666666666666667</v>
      </c>
      <c r="T39" s="166">
        <f t="shared" si="7"/>
        <v>6.9290257648953304</v>
      </c>
      <c r="U39" s="96">
        <f>VLOOKUP(C:C,Figures!C:H,6,FALSE)</f>
        <v>7.2352299999999996</v>
      </c>
      <c r="V39" s="607">
        <f t="shared" si="8"/>
        <v>6.9734293059581329</v>
      </c>
      <c r="W39" s="164">
        <f>IFERROR(VLOOKUP(E:E,'Grids Youth'!Z:AA,2,FALSE),1)</f>
        <v>1.05</v>
      </c>
      <c r="X39" s="166">
        <f>V39*IFERROR(VLOOKUP(E:E,'Grids Youth'!Z:AA,2,FALSE),1)</f>
        <v>7.3221007712560402</v>
      </c>
      <c r="Y39" s="604">
        <f t="shared" si="5"/>
        <v>7.3221007712560402</v>
      </c>
      <c r="Z39" s="162"/>
    </row>
    <row r="40" spans="1:26" x14ac:dyDescent="0.35">
      <c r="A40" s="163"/>
      <c r="B40" s="60">
        <v>36</v>
      </c>
      <c r="C40" s="100" t="str">
        <f>VLOOKUP(B:B,'Start List Youth'!C:F,2,FALSE)</f>
        <v>SERGEEVA Barbara</v>
      </c>
      <c r="D40" s="483">
        <f>VLOOKUP(B:B,'Start List Youth'!C:F,3,FALSE)</f>
        <v>2012</v>
      </c>
      <c r="E40" s="127" t="str">
        <f>VLOOKUP(B:B,'Start List Youth'!C:F,4,FALSE)</f>
        <v>GN1885</v>
      </c>
      <c r="F40" s="164">
        <f>VLOOKUP(C:C,'Upper-Lower body'!C:N,12,FALSE)</f>
        <v>2</v>
      </c>
      <c r="G40" s="165">
        <f>VLOOKUP(C:C,'Upper-Lower body'!C:O,13,FALSE)</f>
        <v>7.833333333333333</v>
      </c>
      <c r="H40" s="165">
        <f>VLOOKUP(C:C,'Core Strength'!C:H,6,FALSE)</f>
        <v>6</v>
      </c>
      <c r="I40" s="165">
        <f>VLOOKUP(C:C,'Flex-Extension'!C:Q,15,FALSE)</f>
        <v>6.333333333333333</v>
      </c>
      <c r="J40" s="165">
        <f>VLOOKUP(C:C,'Flex-Extension'!C:R,16,FALSE)</f>
        <v>5.5</v>
      </c>
      <c r="K40" s="165">
        <f>VLOOKUP(C:C,'Flex-Extension'!C:S,17,FALSE)</f>
        <v>8.25</v>
      </c>
      <c r="L40" s="165">
        <f>VLOOKUP(C:C,'Stand Leg Ext'!C:G,5,FALSE)</f>
        <v>3.5</v>
      </c>
      <c r="M40" s="165">
        <f>VLOOKUP(C:C,'Basic Acro'!C:G,5,FALSE)</f>
        <v>1.5</v>
      </c>
      <c r="N40" s="166">
        <f t="shared" si="6"/>
        <v>5.114583333333333</v>
      </c>
      <c r="O40" s="164">
        <f>VLOOKUP(C:C,'Propulsion combination'!C:AS,43,FALSE)</f>
        <v>5.9833333333333334</v>
      </c>
      <c r="P40" s="165">
        <f>VLOOKUP(C:C,'Bodyboost Baracuda'!C:AT,44,FALSE)</f>
        <v>6.1917874396135266</v>
      </c>
      <c r="Q40" s="165">
        <f>VLOOKUP(C:C,Height!C:AH,32,FALSE)</f>
        <v>5.2249999999999996</v>
      </c>
      <c r="R40" s="160">
        <f>VLOOKUP(C:C,'Routine Set'!C:BL,62,FALSE)</f>
        <v>4.5333333333333332</v>
      </c>
      <c r="S40" s="165">
        <f>VLOOKUP(C:C,'Flexibility in water'!C:U,19,FALSE)</f>
        <v>6.0791666666666675</v>
      </c>
      <c r="T40" s="166">
        <f t="shared" si="7"/>
        <v>5.6025241545893723</v>
      </c>
      <c r="U40" s="96">
        <f>VLOOKUP(C:C,Figures!C:H,6,FALSE)</f>
        <v>5.9181800000000004</v>
      </c>
      <c r="V40" s="607">
        <f t="shared" si="8"/>
        <v>5.5508386618357486</v>
      </c>
      <c r="W40" s="164">
        <f>IFERROR(VLOOKUP(E:E,'Grids Youth'!Z:AA,2,FALSE),1)</f>
        <v>1.05</v>
      </c>
      <c r="X40" s="166">
        <f>V40*IFERROR(VLOOKUP(E:E,'Grids Youth'!Z:AA,2,FALSE),1)</f>
        <v>5.8283805949275367</v>
      </c>
      <c r="Y40" s="604">
        <f t="shared" si="5"/>
        <v>5.8283805949275367</v>
      </c>
      <c r="Z40" s="162"/>
    </row>
    <row r="41" spans="1:26" x14ac:dyDescent="0.35">
      <c r="A41" s="163"/>
      <c r="B41" s="60">
        <v>37</v>
      </c>
      <c r="C41" s="100" t="str">
        <f>VLOOKUP(B:B,'Start List Youth'!C:F,2,FALSE)</f>
        <v>SCHOBER Elisa</v>
      </c>
      <c r="D41" s="483">
        <f>VLOOKUP(B:B,'Start List Youth'!C:F,3,FALSE)</f>
        <v>2012</v>
      </c>
      <c r="E41" s="127" t="str">
        <f>VLOOKUP(B:B,'Start List Youth'!C:F,4,FALSE)</f>
        <v>GN1885</v>
      </c>
      <c r="F41" s="164">
        <f>VLOOKUP(C:C,'Upper-Lower body'!C:N,12,FALSE)</f>
        <v>5.5</v>
      </c>
      <c r="G41" s="165">
        <f>VLOOKUP(C:C,'Upper-Lower body'!C:O,13,FALSE)</f>
        <v>7.333333333333333</v>
      </c>
      <c r="H41" s="165">
        <f>VLOOKUP(C:C,'Core Strength'!C:H,6,FALSE)</f>
        <v>8.3333333333333339</v>
      </c>
      <c r="I41" s="165">
        <f>VLOOKUP(C:C,'Flex-Extension'!C:Q,15,FALSE)</f>
        <v>3.6666666666666665</v>
      </c>
      <c r="J41" s="165">
        <f>VLOOKUP(C:C,'Flex-Extension'!C:R,16,FALSE)</f>
        <v>5</v>
      </c>
      <c r="K41" s="165">
        <f>VLOOKUP(C:C,'Flex-Extension'!C:S,17,FALSE)</f>
        <v>7.75</v>
      </c>
      <c r="L41" s="165">
        <f>VLOOKUP(C:C,'Stand Leg Ext'!C:G,5,FALSE)</f>
        <v>5</v>
      </c>
      <c r="M41" s="165">
        <f>VLOOKUP(C:C,'Basic Acro'!C:G,5,FALSE)</f>
        <v>0</v>
      </c>
      <c r="N41" s="166">
        <f t="shared" si="6"/>
        <v>5.3229166666666661</v>
      </c>
      <c r="O41" s="164">
        <f>VLOOKUP(C:C,'Propulsion combination'!C:AS,43,FALSE)</f>
        <v>5.4666666666666659</v>
      </c>
      <c r="P41" s="165">
        <f>VLOOKUP(C:C,'Bodyboost Baracuda'!C:AT,44,FALSE)</f>
        <v>5.9392914653784219</v>
      </c>
      <c r="Q41" s="165">
        <f>VLOOKUP(C:C,Height!C:AH,32,FALSE)</f>
        <v>4.7777777777777768</v>
      </c>
      <c r="R41" s="160">
        <f>VLOOKUP(C:C,'Routine Set'!C:BL,62,FALSE)</f>
        <v>4.3166666666666664</v>
      </c>
      <c r="S41" s="165">
        <f>VLOOKUP(C:C,'Flexibility in water'!C:U,19,FALSE)</f>
        <v>5.9749999999999996</v>
      </c>
      <c r="T41" s="166">
        <f t="shared" si="7"/>
        <v>5.2950805152979061</v>
      </c>
      <c r="U41" s="96">
        <f>VLOOKUP(C:C,Figures!C:H,6,FALSE)</f>
        <v>5.9647699999999997</v>
      </c>
      <c r="V41" s="607">
        <f t="shared" si="8"/>
        <v>5.5043382061191624</v>
      </c>
      <c r="W41" s="164">
        <f>IFERROR(VLOOKUP(E:E,'Grids Youth'!Z:AA,2,FALSE),1)</f>
        <v>1.05</v>
      </c>
      <c r="X41" s="166">
        <f>V41*IFERROR(VLOOKUP(E:E,'Grids Youth'!Z:AA,2,FALSE),1)</f>
        <v>5.7795551164251204</v>
      </c>
      <c r="Y41" s="604">
        <f t="shared" si="5"/>
        <v>5.7795551164251204</v>
      </c>
      <c r="Z41" s="162"/>
    </row>
    <row r="42" spans="1:26" x14ac:dyDescent="0.35">
      <c r="A42" s="163"/>
      <c r="B42" s="60">
        <v>38</v>
      </c>
      <c r="C42" s="100" t="str">
        <f>VLOOKUP(B:B,'Start List Youth'!C:F,2,FALSE)</f>
        <v>DE PAOLI Beatrice</v>
      </c>
      <c r="D42" s="483">
        <f>VLOOKUP(B:B,'Start List Youth'!C:F,3,FALSE)</f>
        <v>2012</v>
      </c>
      <c r="E42" s="127" t="str">
        <f>VLOOKUP(B:B,'Start List Youth'!C:F,4,FALSE)</f>
        <v>MORG</v>
      </c>
      <c r="F42" s="164">
        <f>VLOOKUP(C:C,'Upper-Lower body'!C:N,12,FALSE)</f>
        <v>7.5</v>
      </c>
      <c r="G42" s="165">
        <f>VLOOKUP(C:C,'Upper-Lower body'!C:O,13,FALSE)</f>
        <v>8.1666666666666661</v>
      </c>
      <c r="H42" s="165">
        <f>VLOOKUP(C:C,'Core Strength'!C:H,6,FALSE)</f>
        <v>8.3333333333333339</v>
      </c>
      <c r="I42" s="165">
        <f>VLOOKUP(C:C,'Flex-Extension'!C:Q,15,FALSE)</f>
        <v>4.666666666666667</v>
      </c>
      <c r="J42" s="165">
        <f>VLOOKUP(C:C,'Flex-Extension'!C:R,16,FALSE)</f>
        <v>5</v>
      </c>
      <c r="K42" s="165">
        <f>VLOOKUP(C:C,'Flex-Extension'!C:S,17,FALSE)</f>
        <v>5.25</v>
      </c>
      <c r="L42" s="165">
        <f>VLOOKUP(C:C,'Stand Leg Ext'!C:G,5,FALSE)</f>
        <v>3.5</v>
      </c>
      <c r="M42" s="165">
        <f>VLOOKUP(C:C,'Basic Acro'!C:G,5,FALSE)</f>
        <v>1.5</v>
      </c>
      <c r="N42" s="166">
        <f t="shared" si="6"/>
        <v>5.4895833333333339</v>
      </c>
      <c r="O42" s="164">
        <f>VLOOKUP(C:C,'Propulsion combination'!C:AS,43,FALSE)</f>
        <v>6.1166666666666671</v>
      </c>
      <c r="P42" s="165">
        <f>VLOOKUP(C:C,'Bodyboost Baracuda'!C:AT,44,FALSE)</f>
        <v>6.4125201288244753</v>
      </c>
      <c r="Q42" s="165">
        <f>VLOOKUP(C:C,Height!C:AH,32,FALSE)</f>
        <v>6.0277777777777777</v>
      </c>
      <c r="R42" s="160">
        <f>VLOOKUP(C:C,'Routine Set'!C:BL,62,FALSE)</f>
        <v>6.3166666666666673</v>
      </c>
      <c r="S42" s="165">
        <f>VLOOKUP(C:C,'Flexibility in water'!C:U,19,FALSE)</f>
        <v>5.9541666666666675</v>
      </c>
      <c r="T42" s="166">
        <f t="shared" si="7"/>
        <v>6.1655595813204513</v>
      </c>
      <c r="U42" s="96">
        <f>VLOOKUP(C:C,Figures!C:H,6,FALSE)</f>
        <v>6.33636</v>
      </c>
      <c r="V42" s="607">
        <f t="shared" si="8"/>
        <v>6.0140068325281799</v>
      </c>
      <c r="W42" s="164">
        <f>IFERROR(VLOOKUP(E:E,'Grids Youth'!Z:AA,2,FALSE),1)</f>
        <v>1.05</v>
      </c>
      <c r="X42" s="166">
        <f>V42*IFERROR(VLOOKUP(E:E,'Grids Youth'!Z:AA,2,FALSE),1)</f>
        <v>6.3147071741545888</v>
      </c>
      <c r="Y42" s="604">
        <f t="shared" si="5"/>
        <v>6.3147071741545888</v>
      </c>
      <c r="Z42" s="162"/>
    </row>
    <row r="43" spans="1:26" x14ac:dyDescent="0.35">
      <c r="A43" s="163"/>
      <c r="B43" s="60">
        <v>39</v>
      </c>
      <c r="C43" s="100" t="str">
        <f>VLOOKUP(B:B,'Start List Youth'!C:F,2,FALSE)</f>
        <v>IACOZZA Alice</v>
      </c>
      <c r="D43" s="483">
        <f>VLOOKUP(B:B,'Start List Youth'!C:F,3,FALSE)</f>
        <v>2012</v>
      </c>
      <c r="E43" s="127" t="str">
        <f>VLOOKUP(B:B,'Start List Youth'!C:F,4,FALSE)</f>
        <v>LUG</v>
      </c>
      <c r="F43" s="164">
        <f>VLOOKUP(C:C,'Upper-Lower body'!C:N,12,FALSE)</f>
        <v>5.75</v>
      </c>
      <c r="G43" s="165">
        <f>VLOOKUP(C:C,'Upper-Lower body'!C:O,13,FALSE)</f>
        <v>6</v>
      </c>
      <c r="H43" s="165">
        <f>VLOOKUP(C:C,'Core Strength'!C:H,6,FALSE)</f>
        <v>5.666666666666667</v>
      </c>
      <c r="I43" s="165">
        <f>VLOOKUP(C:C,'Flex-Extension'!C:Q,15,FALSE)</f>
        <v>3.6666666666666665</v>
      </c>
      <c r="J43" s="165">
        <f>VLOOKUP(C:C,'Flex-Extension'!C:R,16,FALSE)</f>
        <v>5</v>
      </c>
      <c r="K43" s="165">
        <f>VLOOKUP(C:C,'Flex-Extension'!C:S,17,FALSE)</f>
        <v>6.75</v>
      </c>
      <c r="L43" s="165">
        <f>VLOOKUP(C:C,'Stand Leg Ext'!C:G,5,FALSE)</f>
        <v>2</v>
      </c>
      <c r="M43" s="165">
        <f>VLOOKUP(C:C,'Basic Acro'!C:G,5,FALSE)</f>
        <v>1.5</v>
      </c>
      <c r="N43" s="166">
        <f t="shared" si="6"/>
        <v>4.541666666666667</v>
      </c>
      <c r="O43" s="164">
        <f>VLOOKUP(C:C,'Propulsion combination'!C:AS,43,FALSE)</f>
        <v>5.4499999999999993</v>
      </c>
      <c r="P43" s="165">
        <f>VLOOKUP(C:C,'Bodyboost Baracuda'!C:AT,44,FALSE)</f>
        <v>6.4797101449275356</v>
      </c>
      <c r="Q43" s="165">
        <f>VLOOKUP(C:C,Height!C:AH,32,FALSE)</f>
        <v>4.2388888888888889</v>
      </c>
      <c r="R43" s="160">
        <f>VLOOKUP(C:C,'Routine Set'!C:BL,62,FALSE)</f>
        <v>5.3999999999999986</v>
      </c>
      <c r="S43" s="165">
        <f>VLOOKUP(C:C,'Flexibility in water'!C:U,19,FALSE)</f>
        <v>5.6916666666666664</v>
      </c>
      <c r="T43" s="166">
        <f t="shared" si="7"/>
        <v>5.4520531400966181</v>
      </c>
      <c r="U43" s="96">
        <f>VLOOKUP(C:C,Figures!C:H,6,FALSE)</f>
        <v>5.9102300000000003</v>
      </c>
      <c r="V43" s="607">
        <f t="shared" si="8"/>
        <v>5.3163902560386482</v>
      </c>
      <c r="W43" s="164">
        <f>IFERROR(VLOOKUP(E:E,'Grids Youth'!Z:AA,2,FALSE),1)</f>
        <v>1.05</v>
      </c>
      <c r="X43" s="166">
        <f>V43*IFERROR(VLOOKUP(E:E,'Grids Youth'!Z:AA,2,FALSE),1)</f>
        <v>5.5822097688405812</v>
      </c>
      <c r="Y43" s="604">
        <f t="shared" si="5"/>
        <v>5.5822097688405812</v>
      </c>
      <c r="Z43" s="162"/>
    </row>
    <row r="44" spans="1:26" x14ac:dyDescent="0.35">
      <c r="A44" s="163"/>
      <c r="B44" s="60">
        <v>40</v>
      </c>
      <c r="C44" s="100" t="str">
        <f>VLOOKUP(B:B,'Start List Youth'!C:F,2,FALSE)</f>
        <v>NAGYPÁL Réka</v>
      </c>
      <c r="D44" s="483">
        <f>VLOOKUP(B:B,'Start List Youth'!C:F,3,FALSE)</f>
        <v>2013</v>
      </c>
      <c r="E44" s="127" t="str">
        <f>VLOOKUP(B:B,'Start List Youth'!C:F,4,FALSE)</f>
        <v>FLOS</v>
      </c>
      <c r="F44" s="164">
        <f>VLOOKUP(C:C,'Upper-Lower body'!C:N,12,FALSE)</f>
        <v>3.5</v>
      </c>
      <c r="G44" s="165">
        <f>VLOOKUP(C:C,'Upper-Lower body'!C:O,13,FALSE)</f>
        <v>5.5</v>
      </c>
      <c r="H44" s="165">
        <f>VLOOKUP(C:C,'Core Strength'!C:H,6,FALSE)</f>
        <v>9</v>
      </c>
      <c r="I44" s="165">
        <f>VLOOKUP(C:C,'Flex-Extension'!C:Q,15,FALSE)</f>
        <v>4</v>
      </c>
      <c r="J44" s="165">
        <f>VLOOKUP(C:C,'Flex-Extension'!C:R,16,FALSE)</f>
        <v>4.5</v>
      </c>
      <c r="K44" s="165">
        <f>VLOOKUP(C:C,'Flex-Extension'!C:S,17,FALSE)</f>
        <v>6</v>
      </c>
      <c r="L44" s="165">
        <f>VLOOKUP(C:C,'Stand Leg Ext'!C:G,5,FALSE)</f>
        <v>3.5</v>
      </c>
      <c r="M44" s="165">
        <f>VLOOKUP(C:C,'Basic Acro'!C:G,5,FALSE)</f>
        <v>1.5</v>
      </c>
      <c r="N44" s="166">
        <f t="shared" si="6"/>
        <v>4.6875</v>
      </c>
      <c r="O44" s="164">
        <f>VLOOKUP(C:C,'Propulsion combination'!C:AS,43,FALSE)</f>
        <v>5.8166666666666673</v>
      </c>
      <c r="P44" s="165">
        <f>VLOOKUP(C:C,'Bodyboost Baracuda'!C:AT,44,FALSE)</f>
        <v>6.9017310789049917</v>
      </c>
      <c r="Q44" s="165">
        <f>VLOOKUP(C:C,Height!C:AH,32,FALSE)</f>
        <v>5.0972222222222223</v>
      </c>
      <c r="R44" s="160">
        <f>VLOOKUP(C:C,'Routine Set'!C:BL,62,FALSE)</f>
        <v>5.35</v>
      </c>
      <c r="S44" s="165">
        <f>VLOOKUP(C:C,'Flexibility in water'!C:U,19,FALSE)</f>
        <v>5.8</v>
      </c>
      <c r="T44" s="166">
        <f t="shared" si="7"/>
        <v>5.7931239935587762</v>
      </c>
      <c r="U44" s="96">
        <f>VLOOKUP(C:C,Figures!C:H,6,FALSE)</f>
        <v>5.5812200000000001</v>
      </c>
      <c r="V44" s="607">
        <f t="shared" si="8"/>
        <v>5.397865597423511</v>
      </c>
      <c r="W44" s="164">
        <f>IFERROR(VLOOKUP(E:E,'Grids Youth'!Z:AA,2,FALSE),1)</f>
        <v>1</v>
      </c>
      <c r="X44" s="166">
        <f>V44*IFERROR(VLOOKUP(E:E,'Grids Youth'!Z:AA,2,FALSE),1)</f>
        <v>5.397865597423511</v>
      </c>
      <c r="Y44" s="604">
        <f t="shared" si="5"/>
        <v>5.397865597423511</v>
      </c>
      <c r="Z44" s="162"/>
    </row>
    <row r="45" spans="1:26" x14ac:dyDescent="0.35">
      <c r="A45" s="163"/>
      <c r="B45" s="60">
        <v>41</v>
      </c>
      <c r="C45" s="100" t="str">
        <f>VLOOKUP(B:B,'Start List Youth'!C:F,2,FALSE)</f>
        <v>LENZ Vanessa</v>
      </c>
      <c r="D45" s="483">
        <f>VLOOKUP(B:B,'Start List Youth'!C:F,3,FALSE)</f>
        <v>2013</v>
      </c>
      <c r="E45" s="127" t="str">
        <f>VLOOKUP(B:B,'Start List Youth'!C:F,4,FALSE)</f>
        <v>ASB</v>
      </c>
      <c r="F45" s="164">
        <f>VLOOKUP(C:C,'Upper-Lower body'!C:N,12,FALSE)</f>
        <v>7</v>
      </c>
      <c r="G45" s="165">
        <f>VLOOKUP(C:C,'Upper-Lower body'!C:O,13,FALSE)</f>
        <v>8.5</v>
      </c>
      <c r="H45" s="165">
        <f>VLOOKUP(C:C,'Core Strength'!C:H,6,FALSE)</f>
        <v>9</v>
      </c>
      <c r="I45" s="165">
        <f>VLOOKUP(C:C,'Flex-Extension'!C:Q,15,FALSE)</f>
        <v>7.666666666666667</v>
      </c>
      <c r="J45" s="165">
        <f>VLOOKUP(C:C,'Flex-Extension'!C:R,16,FALSE)</f>
        <v>9</v>
      </c>
      <c r="K45" s="165">
        <f>VLOOKUP(C:C,'Flex-Extension'!C:S,17,FALSE)</f>
        <v>7.75</v>
      </c>
      <c r="L45" s="165">
        <f>VLOOKUP(C:C,'Stand Leg Ext'!C:G,5,FALSE)</f>
        <v>5</v>
      </c>
      <c r="M45" s="165">
        <f>VLOOKUP(C:C,'Basic Acro'!C:G,5,FALSE)</f>
        <v>2</v>
      </c>
      <c r="N45" s="166">
        <f t="shared" si="6"/>
        <v>6.989583333333333</v>
      </c>
      <c r="O45" s="164">
        <f>VLOOKUP(C:C,'Propulsion combination'!C:AS,43,FALSE)</f>
        <v>6.2833333333333323</v>
      </c>
      <c r="P45" s="165">
        <f>VLOOKUP(C:C,'Bodyboost Baracuda'!C:AT,44,FALSE)</f>
        <v>7.2989130434782608</v>
      </c>
      <c r="Q45" s="165">
        <f>VLOOKUP(C:C,Height!C:AH,32,FALSE)</f>
        <v>6.0916666666666668</v>
      </c>
      <c r="R45" s="160">
        <f>VLOOKUP(C:C,'Routine Set'!C:BL,62,FALSE)</f>
        <v>6.9833333333333334</v>
      </c>
      <c r="S45" s="165">
        <f>VLOOKUP(C:C,'Flexibility in water'!C:U,19,FALSE)</f>
        <v>7.3583333333333343</v>
      </c>
      <c r="T45" s="166">
        <f t="shared" si="7"/>
        <v>6.8031159420289855</v>
      </c>
      <c r="U45" s="96">
        <f>VLOOKUP(C:C,Figures!C:H,6,FALSE)</f>
        <v>6.8136399999999995</v>
      </c>
      <c r="V45" s="607">
        <f t="shared" si="8"/>
        <v>6.862213376811594</v>
      </c>
      <c r="W45" s="164">
        <f>IFERROR(VLOOKUP(E:E,'Grids Youth'!Z:AA,2,FALSE),1)</f>
        <v>1.05</v>
      </c>
      <c r="X45" s="166">
        <f>V45*IFERROR(VLOOKUP(E:E,'Grids Youth'!Z:AA,2,FALSE),1)</f>
        <v>7.2053240456521737</v>
      </c>
      <c r="Y45" s="604">
        <f t="shared" si="5"/>
        <v>7.2053240456521737</v>
      </c>
      <c r="Z45" s="162"/>
    </row>
    <row r="46" spans="1:26" x14ac:dyDescent="0.35">
      <c r="A46" s="163"/>
      <c r="B46" s="60">
        <v>42</v>
      </c>
      <c r="C46" s="100" t="str">
        <f>VLOOKUP(B:B,'Start List Youth'!C:F,2,FALSE)</f>
        <v>MÖBES Emma</v>
      </c>
      <c r="D46" s="483">
        <f>VLOOKUP(B:B,'Start List Youth'!C:F,3,FALSE)</f>
        <v>2012</v>
      </c>
      <c r="E46" s="127" t="str">
        <f>VLOOKUP(B:B,'Start List Youth'!C:F,4,FALSE)</f>
        <v>LNZ</v>
      </c>
      <c r="F46" s="164">
        <f>VLOOKUP(C:C,'Upper-Lower body'!C:N,12,FALSE)</f>
        <v>2</v>
      </c>
      <c r="G46" s="165">
        <f>VLOOKUP(C:C,'Upper-Lower body'!C:O,13,FALSE)</f>
        <v>6.166666666666667</v>
      </c>
      <c r="H46" s="165">
        <f>VLOOKUP(C:C,'Core Strength'!C:H,6,FALSE)</f>
        <v>3.3333333333333335</v>
      </c>
      <c r="I46" s="165">
        <f>VLOOKUP(C:C,'Flex-Extension'!C:Q,15,FALSE)</f>
        <v>3.3333333333333335</v>
      </c>
      <c r="J46" s="165">
        <f>VLOOKUP(C:C,'Flex-Extension'!C:R,16,FALSE)</f>
        <v>4.5</v>
      </c>
      <c r="K46" s="165">
        <f>VLOOKUP(C:C,'Flex-Extension'!C:S,17,FALSE)</f>
        <v>5.25</v>
      </c>
      <c r="L46" s="165">
        <f>VLOOKUP(C:C,'Stand Leg Ext'!C:G,5,FALSE)</f>
        <v>2</v>
      </c>
      <c r="M46" s="165">
        <f>VLOOKUP(C:C,'Basic Acro'!C:G,5,FALSE)</f>
        <v>0.5</v>
      </c>
      <c r="N46" s="166">
        <f t="shared" si="6"/>
        <v>3.385416666666667</v>
      </c>
      <c r="O46" s="164">
        <f>VLOOKUP(C:C,'Propulsion combination'!C:AS,43,FALSE)</f>
        <v>5.4166666666666679</v>
      </c>
      <c r="P46" s="165">
        <f>VLOOKUP(C:C,'Bodyboost Baracuda'!C:AT,44,FALSE)</f>
        <v>5.8772946859903392</v>
      </c>
      <c r="Q46" s="165">
        <f>VLOOKUP(C:C,Height!C:AH,32,FALSE)</f>
        <v>4.6055555555555561</v>
      </c>
      <c r="R46" s="160">
        <f>VLOOKUP(C:C,'Routine Set'!C:BL,62,FALSE)</f>
        <v>5.4833333333333325</v>
      </c>
      <c r="S46" s="165">
        <f>VLOOKUP(C:C,'Flexibility in water'!C:U,19,FALSE)</f>
        <v>6.0583333333333327</v>
      </c>
      <c r="T46" s="166">
        <f t="shared" si="7"/>
        <v>5.4882367149758462</v>
      </c>
      <c r="U46" s="96">
        <f>VLOOKUP(C:C,Figures!C:H,6,FALSE)</f>
        <v>3.92605</v>
      </c>
      <c r="V46" s="607">
        <f t="shared" si="8"/>
        <v>4.3887346859903387</v>
      </c>
      <c r="W46" s="164">
        <f>IFERROR(VLOOKUP(E:E,'Grids Youth'!Z:AA,2,FALSE),1)</f>
        <v>1.05</v>
      </c>
      <c r="X46" s="166">
        <f>V46*IFERROR(VLOOKUP(E:E,'Grids Youth'!Z:AA,2,FALSE),1)</f>
        <v>4.6081714202898558</v>
      </c>
      <c r="Y46" s="604">
        <f t="shared" si="5"/>
        <v>4.6081714202898558</v>
      </c>
      <c r="Z46" s="162"/>
    </row>
    <row r="47" spans="1:26" x14ac:dyDescent="0.35">
      <c r="A47" s="163"/>
      <c r="B47" s="60">
        <v>43</v>
      </c>
      <c r="C47" s="100" t="str">
        <f>VLOOKUP(B:B,'Start List Youth'!C:F,2,FALSE)</f>
        <v>DOMENECH WANG Liliane</v>
      </c>
      <c r="D47" s="483">
        <f>VLOOKUP(B:B,'Start List Youth'!C:F,3,FALSE)</f>
        <v>2012</v>
      </c>
      <c r="E47" s="127" t="str">
        <f>VLOOKUP(B:B,'Start List Youth'!C:F,4,FALSE)</f>
        <v>VA</v>
      </c>
      <c r="F47" s="164">
        <f>VLOOKUP(C:C,'Upper-Lower body'!C:N,12,FALSE)</f>
        <v>3.5</v>
      </c>
      <c r="G47" s="165">
        <f>VLOOKUP(C:C,'Upper-Lower body'!C:O,13,FALSE)</f>
        <v>7.666666666666667</v>
      </c>
      <c r="H47" s="165">
        <f>VLOOKUP(C:C,'Core Strength'!C:H,6,FALSE)</f>
        <v>2.3333333333333335</v>
      </c>
      <c r="I47" s="165">
        <f>VLOOKUP(C:C,'Flex-Extension'!C:Q,15,FALSE)</f>
        <v>7.666666666666667</v>
      </c>
      <c r="J47" s="165">
        <f>VLOOKUP(C:C,'Flex-Extension'!C:R,16,FALSE)</f>
        <v>5</v>
      </c>
      <c r="K47" s="165">
        <f>VLOOKUP(C:C,'Flex-Extension'!C:S,17,FALSE)</f>
        <v>7.75</v>
      </c>
      <c r="L47" s="165">
        <f>VLOOKUP(C:C,'Stand Leg Ext'!C:G,5,FALSE)</f>
        <v>3.5</v>
      </c>
      <c r="M47" s="165">
        <f>VLOOKUP(C:C,'Basic Acro'!C:G,5,FALSE)</f>
        <v>0.5</v>
      </c>
      <c r="N47" s="166">
        <f t="shared" si="6"/>
        <v>4.7395833333333339</v>
      </c>
      <c r="O47" s="164">
        <f>VLOOKUP(C:C,'Propulsion combination'!C:AS,43,FALSE)</f>
        <v>5.2666666666666666</v>
      </c>
      <c r="P47" s="165">
        <f>VLOOKUP(C:C,'Bodyboost Baracuda'!C:AT,44,FALSE)</f>
        <v>3.354629629629629</v>
      </c>
      <c r="Q47" s="165">
        <f>VLOOKUP(C:C,Height!C:AH,32,FALSE)</f>
        <v>4.1916666666666664</v>
      </c>
      <c r="R47" s="160">
        <f>VLOOKUP(C:C,'Routine Set'!C:BL,62,FALSE)</f>
        <v>4.5166666666666666</v>
      </c>
      <c r="S47" s="165">
        <f>VLOOKUP(C:C,'Flexibility in water'!C:U,19,FALSE)</f>
        <v>5.9416666666666673</v>
      </c>
      <c r="T47" s="166">
        <f t="shared" si="7"/>
        <v>4.6542592592592591</v>
      </c>
      <c r="U47" s="96">
        <f>VLOOKUP(C:C,Figures!C:H,6,FALSE)</f>
        <v>5.1212200000000001</v>
      </c>
      <c r="V47" s="607">
        <f t="shared" si="8"/>
        <v>4.8199447037037038</v>
      </c>
      <c r="W47" s="164">
        <f>IFERROR(VLOOKUP(E:E,'Grids Youth'!Z:AA,2,FALSE),1)</f>
        <v>1.05</v>
      </c>
      <c r="X47" s="166">
        <f>V47*IFERROR(VLOOKUP(E:E,'Grids Youth'!Z:AA,2,FALSE),1)</f>
        <v>5.060941938888889</v>
      </c>
      <c r="Y47" s="604">
        <f t="shared" si="5"/>
        <v>5.060941938888889</v>
      </c>
      <c r="Z47" s="162"/>
    </row>
    <row r="48" spans="1:26" x14ac:dyDescent="0.35">
      <c r="A48" s="163"/>
      <c r="B48" s="60">
        <v>44</v>
      </c>
      <c r="C48" s="100" t="str">
        <f>VLOOKUP(B:B,'Start List Youth'!C:F,2,FALSE)</f>
        <v>GREGOIRE Alyssia</v>
      </c>
      <c r="D48" s="483">
        <f>VLOOKUP(B:B,'Start List Youth'!C:F,3,FALSE)</f>
        <v>2013</v>
      </c>
      <c r="E48" s="127" t="str">
        <f>VLOOKUP(B:B,'Start List Youth'!C:F,4,FALSE)</f>
        <v>MORG</v>
      </c>
      <c r="F48" s="164">
        <f>VLOOKUP(C:C,'Upper-Lower body'!C:N,12,FALSE)</f>
        <v>9</v>
      </c>
      <c r="G48" s="165">
        <f>VLOOKUP(C:C,'Upper-Lower body'!C:O,13,FALSE)</f>
        <v>9</v>
      </c>
      <c r="H48" s="165">
        <f>VLOOKUP(C:C,'Core Strength'!C:H,6,FALSE)</f>
        <v>4.333333333333333</v>
      </c>
      <c r="I48" s="165">
        <f>VLOOKUP(C:C,'Flex-Extension'!C:Q,15,FALSE)</f>
        <v>3</v>
      </c>
      <c r="J48" s="165">
        <f>VLOOKUP(C:C,'Flex-Extension'!C:R,16,FALSE)</f>
        <v>4.5</v>
      </c>
      <c r="K48" s="165">
        <f>VLOOKUP(C:C,'Flex-Extension'!C:S,17,FALSE)</f>
        <v>6.5</v>
      </c>
      <c r="L48" s="165">
        <f>VLOOKUP(C:C,'Stand Leg Ext'!C:G,5,FALSE)</f>
        <v>2</v>
      </c>
      <c r="M48" s="165">
        <f>VLOOKUP(C:C,'Basic Acro'!C:G,5,FALSE)</f>
        <v>1</v>
      </c>
      <c r="N48" s="166">
        <f t="shared" si="6"/>
        <v>4.9166666666666661</v>
      </c>
      <c r="O48" s="164">
        <f>VLOOKUP(C:C,'Propulsion combination'!C:AS,43,FALSE)</f>
        <v>5.6833333333333327</v>
      </c>
      <c r="P48" s="165">
        <f>VLOOKUP(C:C,'Bodyboost Baracuda'!C:AT,44,FALSE)</f>
        <v>6.6594605475040254</v>
      </c>
      <c r="Q48" s="165">
        <f>VLOOKUP(C:C,Height!C:AH,32,FALSE)</f>
        <v>5.6583333333333332</v>
      </c>
      <c r="R48" s="160">
        <f>VLOOKUP(C:C,'Routine Set'!C:BL,62,FALSE)</f>
        <v>6.4</v>
      </c>
      <c r="S48" s="165">
        <f>VLOOKUP(C:C,'Flexibility in water'!C:U,19,FALSE)</f>
        <v>5.6333333333333337</v>
      </c>
      <c r="T48" s="166">
        <f t="shared" si="7"/>
        <v>6.0068921095008054</v>
      </c>
      <c r="U48" s="96">
        <f>VLOOKUP(C:C,Figures!C:H,6,FALSE)</f>
        <v>6.0954500000000005</v>
      </c>
      <c r="V48" s="607">
        <f t="shared" si="8"/>
        <v>5.7063918438003221</v>
      </c>
      <c r="W48" s="164">
        <f>IFERROR(VLOOKUP(E:E,'Grids Youth'!Z:AA,2,FALSE),1)</f>
        <v>1.05</v>
      </c>
      <c r="X48" s="166">
        <f>V48*IFERROR(VLOOKUP(E:E,'Grids Youth'!Z:AA,2,FALSE),1)</f>
        <v>5.9917114359903385</v>
      </c>
      <c r="Y48" s="604">
        <f t="shared" si="5"/>
        <v>5.9917114359903385</v>
      </c>
      <c r="Z48" s="162"/>
    </row>
    <row r="49" spans="1:26" x14ac:dyDescent="0.35">
      <c r="A49" s="163"/>
      <c r="B49" s="60">
        <v>45</v>
      </c>
      <c r="C49" s="100" t="str">
        <f>VLOOKUP(B:B,'Start List Youth'!C:F,2,FALSE)</f>
        <v>GARDON Charlotte</v>
      </c>
      <c r="D49" s="483">
        <f>VLOOKUP(B:B,'Start List Youth'!C:F,3,FALSE)</f>
        <v>2011</v>
      </c>
      <c r="E49" s="127" t="str">
        <f>VLOOKUP(B:B,'Start List Youth'!C:F,4,FALSE)</f>
        <v>MORG</v>
      </c>
      <c r="F49" s="164">
        <f>VLOOKUP(C:C,'Upper-Lower body'!C:N,12,FALSE)</f>
        <v>6.75</v>
      </c>
      <c r="G49" s="165">
        <f>VLOOKUP(C:C,'Upper-Lower body'!C:O,13,FALSE)</f>
        <v>8.1666666666666661</v>
      </c>
      <c r="H49" s="165">
        <f>VLOOKUP(C:C,'Core Strength'!C:H,6,FALSE)</f>
        <v>8.3333333333333339</v>
      </c>
      <c r="I49" s="165">
        <f>VLOOKUP(C:C,'Flex-Extension'!C:Q,15,FALSE)</f>
        <v>2</v>
      </c>
      <c r="J49" s="165">
        <f>VLOOKUP(C:C,'Flex-Extension'!C:R,16,FALSE)</f>
        <v>4</v>
      </c>
      <c r="K49" s="165">
        <f>VLOOKUP(C:C,'Flex-Extension'!C:S,17,FALSE)</f>
        <v>8.5</v>
      </c>
      <c r="L49" s="165">
        <f>VLOOKUP(C:C,'Stand Leg Ext'!C:G,5,FALSE)</f>
        <v>2</v>
      </c>
      <c r="M49" s="165">
        <f>VLOOKUP(C:C,'Basic Acro'!C:G,5,FALSE)</f>
        <v>0</v>
      </c>
      <c r="N49" s="166">
        <f t="shared" si="6"/>
        <v>4.96875</v>
      </c>
      <c r="O49" s="164">
        <f>VLOOKUP(C:C,'Propulsion combination'!C:AS,43,FALSE)</f>
        <v>6.3</v>
      </c>
      <c r="P49" s="165">
        <f>VLOOKUP(C:C,'Bodyboost Baracuda'!C:AT,44,FALSE)</f>
        <v>6.6390499194847008</v>
      </c>
      <c r="Q49" s="165">
        <f>VLOOKUP(C:C,Height!C:AH,32,FALSE)</f>
        <v>5.0194444444444439</v>
      </c>
      <c r="R49" s="160">
        <f>VLOOKUP(C:C,'Routine Set'!C:BL,62,FALSE)</f>
        <v>6.0333333333333323</v>
      </c>
      <c r="S49" s="165">
        <f>VLOOKUP(C:C,'Flexibility in water'!C:U,19,FALSE)</f>
        <v>5.9</v>
      </c>
      <c r="T49" s="166">
        <f t="shared" si="7"/>
        <v>5.9783655394524953</v>
      </c>
      <c r="U49" s="96">
        <f>VLOOKUP(C:C,Figures!C:H,6,FALSE)</f>
        <v>6.3490900000000003</v>
      </c>
      <c r="V49" s="607">
        <f t="shared" si="8"/>
        <v>5.7866982157809987</v>
      </c>
      <c r="W49" s="164">
        <f>IFERROR(VLOOKUP(E:E,'Grids Youth'!Z:AA,2,FALSE),1)</f>
        <v>1.05</v>
      </c>
      <c r="X49" s="166">
        <f>V49*IFERROR(VLOOKUP(E:E,'Grids Youth'!Z:AA,2,FALSE),1)</f>
        <v>6.0760331265700493</v>
      </c>
      <c r="Y49" s="604">
        <f t="shared" si="5"/>
        <v>6.0760331265700493</v>
      </c>
      <c r="Z49" s="162"/>
    </row>
    <row r="50" spans="1:26" x14ac:dyDescent="0.35">
      <c r="A50" s="163"/>
      <c r="B50" s="60">
        <v>46</v>
      </c>
      <c r="C50" s="100" t="str">
        <f>VLOOKUP(B:B,'Start List Youth'!C:F,2,FALSE)</f>
        <v>LAFLEUR Laura</v>
      </c>
      <c r="D50" s="483">
        <f>VLOOKUP(B:B,'Start List Youth'!C:F,3,FALSE)</f>
        <v>2011</v>
      </c>
      <c r="E50" s="127" t="str">
        <f>VLOOKUP(B:B,'Start List Youth'!C:F,4,FALSE)</f>
        <v>GN1885</v>
      </c>
      <c r="F50" s="164">
        <f>VLOOKUP(C:C,'Upper-Lower body'!C:N,12,FALSE)</f>
        <v>5.25</v>
      </c>
      <c r="G50" s="165">
        <f>VLOOKUP(C:C,'Upper-Lower body'!C:O,13,FALSE)</f>
        <v>8.3333333333333339</v>
      </c>
      <c r="H50" s="165">
        <f>VLOOKUP(C:C,'Core Strength'!C:H,6,FALSE)</f>
        <v>3.3333333333333335</v>
      </c>
      <c r="I50" s="165">
        <f>VLOOKUP(C:C,'Flex-Extension'!C:Q,15,FALSE)</f>
        <v>7</v>
      </c>
      <c r="J50" s="165">
        <f>VLOOKUP(C:C,'Flex-Extension'!C:R,16,FALSE)</f>
        <v>10</v>
      </c>
      <c r="K50" s="165">
        <f>VLOOKUP(C:C,'Flex-Extension'!C:S,17,FALSE)</f>
        <v>6.75</v>
      </c>
      <c r="L50" s="165">
        <f>VLOOKUP(C:C,'Stand Leg Ext'!C:G,5,FALSE)</f>
        <v>7.5</v>
      </c>
      <c r="M50" s="165">
        <f>VLOOKUP(C:C,'Basic Acro'!C:G,5,FALSE)</f>
        <v>2</v>
      </c>
      <c r="N50" s="166">
        <f t="shared" si="6"/>
        <v>6.2708333333333339</v>
      </c>
      <c r="O50" s="164">
        <f>VLOOKUP(C:C,'Propulsion combination'!C:AS,43,FALSE)</f>
        <v>5.85</v>
      </c>
      <c r="P50" s="165">
        <f>VLOOKUP(C:C,'Bodyboost Baracuda'!C:AT,44,FALSE)</f>
        <v>5.8180756843800321</v>
      </c>
      <c r="Q50" s="165">
        <f>VLOOKUP(C:C,Height!C:AH,32,FALSE)</f>
        <v>5.0888888888888886</v>
      </c>
      <c r="R50" s="160">
        <f>VLOOKUP(C:C,'Routine Set'!C:BL,62,FALSE)</f>
        <v>5.7166666666666659</v>
      </c>
      <c r="S50" s="165">
        <f>VLOOKUP(C:C,'Flexibility in water'!C:U,19,FALSE)</f>
        <v>6.395833333333333</v>
      </c>
      <c r="T50" s="166">
        <f t="shared" si="7"/>
        <v>5.7738929146537838</v>
      </c>
      <c r="U50" s="96">
        <f>VLOOKUP(C:C,Figures!C:H,6,FALSE)</f>
        <v>5.6409099999999999</v>
      </c>
      <c r="V50" s="607">
        <f t="shared" si="8"/>
        <v>5.8830801658615144</v>
      </c>
      <c r="W50" s="164">
        <f>IFERROR(VLOOKUP(E:E,'Grids Youth'!Z:AA,2,FALSE),1)</f>
        <v>1.05</v>
      </c>
      <c r="X50" s="166">
        <f>V50*IFERROR(VLOOKUP(E:E,'Grids Youth'!Z:AA,2,FALSE),1)</f>
        <v>6.1772341741545906</v>
      </c>
      <c r="Y50" s="604">
        <f t="shared" si="5"/>
        <v>6.1772341741545906</v>
      </c>
      <c r="Z50" s="162"/>
    </row>
    <row r="51" spans="1:26" x14ac:dyDescent="0.35">
      <c r="A51" s="163"/>
      <c r="B51" s="60">
        <v>47</v>
      </c>
      <c r="C51" s="100" t="str">
        <f>VLOOKUP(B:B,'Start List Youth'!C:F,2,FALSE)</f>
        <v>MICHALIS Eline</v>
      </c>
      <c r="D51" s="483">
        <f>VLOOKUP(B:B,'Start List Youth'!C:F,3,FALSE)</f>
        <v>2013</v>
      </c>
      <c r="E51" s="127" t="str">
        <f>VLOOKUP(B:B,'Start List Youth'!C:F,4,FALSE)</f>
        <v>GN1885</v>
      </c>
      <c r="F51" s="164">
        <f>VLOOKUP(C:C,'Upper-Lower body'!C:N,12,FALSE)</f>
        <v>3</v>
      </c>
      <c r="G51" s="165">
        <f>VLOOKUP(C:C,'Upper-Lower body'!C:O,13,FALSE)</f>
        <v>7.666666666666667</v>
      </c>
      <c r="H51" s="165">
        <f>VLOOKUP(C:C,'Core Strength'!C:H,6,FALSE)</f>
        <v>4.666666666666667</v>
      </c>
      <c r="I51" s="165">
        <f>VLOOKUP(C:C,'Flex-Extension'!C:Q,15,FALSE)</f>
        <v>4.666666666666667</v>
      </c>
      <c r="J51" s="165">
        <f>VLOOKUP(C:C,'Flex-Extension'!C:R,16,FALSE)</f>
        <v>3</v>
      </c>
      <c r="K51" s="165">
        <f>VLOOKUP(C:C,'Flex-Extension'!C:S,17,FALSE)</f>
        <v>6</v>
      </c>
      <c r="L51" s="165">
        <f>VLOOKUP(C:C,'Stand Leg Ext'!C:G,5,FALSE)</f>
        <v>2</v>
      </c>
      <c r="M51" s="165">
        <f>VLOOKUP(C:C,'Basic Acro'!C:G,5,FALSE)</f>
        <v>0</v>
      </c>
      <c r="N51" s="166">
        <f t="shared" si="6"/>
        <v>3.8750000000000004</v>
      </c>
      <c r="O51" s="164">
        <f>VLOOKUP(C:C,'Propulsion combination'!C:AS,43,FALSE)</f>
        <v>5.7333333333333325</v>
      </c>
      <c r="P51" s="165">
        <f>VLOOKUP(C:C,'Bodyboost Baracuda'!C:AT,44,FALSE)</f>
        <v>5.540579710144927</v>
      </c>
      <c r="Q51" s="165">
        <f>VLOOKUP(C:C,Height!C:AH,32,FALSE)</f>
        <v>5.2444444444444436</v>
      </c>
      <c r="R51" s="160">
        <f>VLOOKUP(C:C,'Routine Set'!C:BL,62,FALSE)</f>
        <v>4.8666666666666663</v>
      </c>
      <c r="S51" s="165">
        <f>VLOOKUP(C:C,'Flexibility in water'!C:U,19,FALSE)</f>
        <v>6.0583333333333327</v>
      </c>
      <c r="T51" s="166">
        <f t="shared" si="7"/>
        <v>5.4886714975845408</v>
      </c>
      <c r="U51" s="96">
        <f>VLOOKUP(C:C,Figures!C:H,6,FALSE)</f>
        <v>5.9784100000000002</v>
      </c>
      <c r="V51" s="607">
        <f t="shared" si="8"/>
        <v>5.1514915990338164</v>
      </c>
      <c r="W51" s="164">
        <f>IFERROR(VLOOKUP(E:E,'Grids Youth'!Z:AA,2,FALSE),1)</f>
        <v>1.05</v>
      </c>
      <c r="X51" s="166">
        <f>V51*IFERROR(VLOOKUP(E:E,'Grids Youth'!Z:AA,2,FALSE),1)</f>
        <v>5.4090661789855075</v>
      </c>
      <c r="Y51" s="604">
        <f t="shared" si="5"/>
        <v>5.4090661789855075</v>
      </c>
      <c r="Z51" s="162"/>
    </row>
    <row r="52" spans="1:26" x14ac:dyDescent="0.35">
      <c r="A52" s="163"/>
      <c r="B52" s="60">
        <v>48</v>
      </c>
      <c r="C52" s="100" t="str">
        <f>VLOOKUP(B:B,'Start List Youth'!C:F,2,FALSE)</f>
        <v>CORAZZA Kendra</v>
      </c>
      <c r="D52" s="483">
        <f>VLOOKUP(B:B,'Start List Youth'!C:F,3,FALSE)</f>
        <v>2012</v>
      </c>
      <c r="E52" s="127" t="str">
        <f>VLOOKUP(B:B,'Start List Youth'!C:F,4,FALSE)</f>
        <v>LUG</v>
      </c>
      <c r="F52" s="164">
        <f>VLOOKUP(C:C,'Upper-Lower body'!C:N,12,FALSE)</f>
        <v>5.75</v>
      </c>
      <c r="G52" s="165">
        <f>VLOOKUP(C:C,'Upper-Lower body'!C:O,13,FALSE)</f>
        <v>8</v>
      </c>
      <c r="H52" s="165">
        <f>VLOOKUP(C:C,'Core Strength'!C:H,6,FALSE)</f>
        <v>9</v>
      </c>
      <c r="I52" s="165">
        <f>VLOOKUP(C:C,'Flex-Extension'!C:Q,15,FALSE)</f>
        <v>3</v>
      </c>
      <c r="J52" s="165">
        <f>VLOOKUP(C:C,'Flex-Extension'!C:R,16,FALSE)</f>
        <v>5</v>
      </c>
      <c r="K52" s="165">
        <f>VLOOKUP(C:C,'Flex-Extension'!C:S,17,FALSE)</f>
        <v>7.25</v>
      </c>
      <c r="L52" s="165">
        <f>VLOOKUP(C:C,'Stand Leg Ext'!C:G,5,FALSE)</f>
        <v>5</v>
      </c>
      <c r="M52" s="165">
        <f>VLOOKUP(C:C,'Basic Acro'!C:G,5,FALSE)</f>
        <v>1.5</v>
      </c>
      <c r="N52" s="166">
        <f t="shared" si="6"/>
        <v>5.5625</v>
      </c>
      <c r="O52" s="164">
        <f>VLOOKUP(C:C,'Propulsion combination'!C:AS,43,FALSE)</f>
        <v>5.85</v>
      </c>
      <c r="P52" s="165">
        <f>VLOOKUP(C:C,'Bodyboost Baracuda'!C:AT,44,FALSE)</f>
        <v>6.84963768115942</v>
      </c>
      <c r="Q52" s="165">
        <f>VLOOKUP(C:C,Height!C:AH,32,FALSE)</f>
        <v>4.4805555555555561</v>
      </c>
      <c r="R52" s="160">
        <f>VLOOKUP(C:C,'Routine Set'!C:BL,62,FALSE)</f>
        <v>6.3333333333333339</v>
      </c>
      <c r="S52" s="165">
        <f>VLOOKUP(C:C,'Flexibility in water'!C:U,19,FALSE)</f>
        <v>5.9375</v>
      </c>
      <c r="T52" s="166">
        <f t="shared" si="7"/>
        <v>5.8902053140096626</v>
      </c>
      <c r="U52" s="96">
        <f>VLOOKUP(C:C,Figures!C:H,6,FALSE)</f>
        <v>6.2772699999999997</v>
      </c>
      <c r="V52" s="607">
        <f t="shared" si="8"/>
        <v>5.9080131256038646</v>
      </c>
      <c r="W52" s="164">
        <f>IFERROR(VLOOKUP(E:E,'Grids Youth'!Z:AA,2,FALSE),1)</f>
        <v>1.05</v>
      </c>
      <c r="X52" s="166">
        <f>V52*IFERROR(VLOOKUP(E:E,'Grids Youth'!Z:AA,2,FALSE),1)</f>
        <v>6.2034137818840582</v>
      </c>
      <c r="Y52" s="604">
        <f t="shared" si="5"/>
        <v>6.2034137818840582</v>
      </c>
      <c r="Z52" s="162"/>
    </row>
    <row r="53" spans="1:26" x14ac:dyDescent="0.35">
      <c r="A53" s="163"/>
      <c r="B53" s="60">
        <v>49</v>
      </c>
      <c r="C53" s="100" t="str">
        <f>VLOOKUP(B:B,'Start List Youth'!C:F,2,FALSE)</f>
        <v>COUROUGE Emma</v>
      </c>
      <c r="D53" s="483">
        <f>VLOOKUP(B:B,'Start List Youth'!C:F,3,FALSE)</f>
        <v>2013</v>
      </c>
      <c r="E53" s="127" t="str">
        <f>VLOOKUP(B:B,'Start List Youth'!C:F,4,FALSE)</f>
        <v>MORG</v>
      </c>
      <c r="F53" s="164">
        <f>VLOOKUP(C:C,'Upper-Lower body'!C:N,12,FALSE)</f>
        <v>7.5</v>
      </c>
      <c r="G53" s="165">
        <f>VLOOKUP(C:C,'Upper-Lower body'!C:O,13,FALSE)</f>
        <v>9.3333333333333339</v>
      </c>
      <c r="H53" s="165">
        <f>VLOOKUP(C:C,'Core Strength'!C:H,6,FALSE)</f>
        <v>9</v>
      </c>
      <c r="I53" s="165">
        <f>VLOOKUP(C:C,'Flex-Extension'!C:Q,15,FALSE)</f>
        <v>5.666666666666667</v>
      </c>
      <c r="J53" s="165">
        <f>VLOOKUP(C:C,'Flex-Extension'!C:R,16,FALSE)</f>
        <v>5.5</v>
      </c>
      <c r="K53" s="165">
        <f>VLOOKUP(C:C,'Flex-Extension'!C:S,17,FALSE)</f>
        <v>5.25</v>
      </c>
      <c r="L53" s="165">
        <f>VLOOKUP(C:C,'Stand Leg Ext'!C:G,5,FALSE)</f>
        <v>5</v>
      </c>
      <c r="M53" s="165">
        <f>VLOOKUP(C:C,'Basic Acro'!C:G,5,FALSE)</f>
        <v>2</v>
      </c>
      <c r="N53" s="166">
        <f t="shared" si="6"/>
        <v>6.15625</v>
      </c>
      <c r="O53" s="164">
        <f>VLOOKUP(C:C,'Propulsion combination'!C:AS,43,FALSE)</f>
        <v>6.1166666666666671</v>
      </c>
      <c r="P53" s="165">
        <f>VLOOKUP(C:C,'Bodyboost Baracuda'!C:AT,44,FALSE)</f>
        <v>6.8845410628019312</v>
      </c>
      <c r="Q53" s="165">
        <f>VLOOKUP(C:C,Height!C:AH,32,FALSE)</f>
        <v>5.7444444444444454</v>
      </c>
      <c r="R53" s="160">
        <f>VLOOKUP(C:C,'Routine Set'!C:BL,62,FALSE)</f>
        <v>6.3166666666666673</v>
      </c>
      <c r="S53" s="165">
        <f>VLOOKUP(C:C,'Flexibility in water'!C:U,19,FALSE)</f>
        <v>5.8208333333333329</v>
      </c>
      <c r="T53" s="166">
        <f t="shared" si="7"/>
        <v>6.1766304347826084</v>
      </c>
      <c r="U53" s="96">
        <f>VLOOKUP(C:C,Figures!C:H,6,FALSE)</f>
        <v>6.10114</v>
      </c>
      <c r="V53" s="607">
        <f t="shared" si="8"/>
        <v>6.1478691739130431</v>
      </c>
      <c r="W53" s="164">
        <f>IFERROR(VLOOKUP(E:E,'Grids Youth'!Z:AA,2,FALSE),1)</f>
        <v>1.05</v>
      </c>
      <c r="X53" s="166">
        <f>V53*IFERROR(VLOOKUP(E:E,'Grids Youth'!Z:AA,2,FALSE),1)</f>
        <v>6.4552626326086955</v>
      </c>
      <c r="Y53" s="604">
        <f t="shared" si="5"/>
        <v>6.4552626326086955</v>
      </c>
      <c r="Z53" s="162"/>
    </row>
    <row r="54" spans="1:26" x14ac:dyDescent="0.35">
      <c r="A54" s="163"/>
      <c r="B54" s="60">
        <v>50</v>
      </c>
      <c r="C54" s="100" t="str">
        <f>VLOOKUP(B:B,'Start List Youth'!C:F,2,FALSE)</f>
        <v>PAVLIKOVA Evelina</v>
      </c>
      <c r="D54" s="483">
        <f>VLOOKUP(B:B,'Start List Youth'!C:F,3,FALSE)</f>
        <v>2012</v>
      </c>
      <c r="E54" s="127" t="str">
        <f>VLOOKUP(B:B,'Start List Youth'!C:F,4,FALSE)</f>
        <v>GN1885</v>
      </c>
      <c r="F54" s="164">
        <f>VLOOKUP(C:C,'Upper-Lower body'!C:N,12,FALSE)</f>
        <v>7</v>
      </c>
      <c r="G54" s="165">
        <f>VLOOKUP(C:C,'Upper-Lower body'!C:O,13,FALSE)</f>
        <v>8.1666666666666661</v>
      </c>
      <c r="H54" s="165">
        <f>VLOOKUP(C:C,'Core Strength'!C:H,6,FALSE)</f>
        <v>5</v>
      </c>
      <c r="I54" s="165">
        <f>VLOOKUP(C:C,'Flex-Extension'!C:Q,15,FALSE)</f>
        <v>5.333333333333333</v>
      </c>
      <c r="J54" s="165">
        <f>VLOOKUP(C:C,'Flex-Extension'!C:R,16,FALSE)</f>
        <v>10</v>
      </c>
      <c r="K54" s="165">
        <f>VLOOKUP(C:C,'Flex-Extension'!C:S,17,FALSE)</f>
        <v>7.75</v>
      </c>
      <c r="L54" s="165">
        <f>VLOOKUP(C:C,'Stand Leg Ext'!C:G,5,FALSE)</f>
        <v>7.5</v>
      </c>
      <c r="M54" s="165">
        <f>VLOOKUP(C:C,'Basic Acro'!C:G,5,FALSE)</f>
        <v>0.5</v>
      </c>
      <c r="N54" s="166">
        <f t="shared" si="6"/>
        <v>6.40625</v>
      </c>
      <c r="O54" s="164">
        <f>VLOOKUP(C:C,'Propulsion combination'!C:AS,43,FALSE)</f>
        <v>5.8333333333333339</v>
      </c>
      <c r="P54" s="165">
        <f>VLOOKUP(C:C,'Bodyboost Baracuda'!C:AT,44,FALSE)</f>
        <v>6.2785829307568424</v>
      </c>
      <c r="Q54" s="165">
        <f>VLOOKUP(C:C,Height!C:AH,32,FALSE)</f>
        <v>5.2861111111111114</v>
      </c>
      <c r="R54" s="160">
        <f>VLOOKUP(C:C,'Routine Set'!C:BL,62,FALSE)</f>
        <v>6.3333333333333339</v>
      </c>
      <c r="S54" s="165">
        <f>VLOOKUP(C:C,'Flexibility in water'!C:U,19,FALSE)</f>
        <v>6.416666666666667</v>
      </c>
      <c r="T54" s="166">
        <f t="shared" si="7"/>
        <v>6.0296054750402579</v>
      </c>
      <c r="U54" s="96">
        <f>VLOOKUP(C:C,Figures!C:H,6,FALSE)</f>
        <v>5.5784099999999999</v>
      </c>
      <c r="V54" s="607">
        <f t="shared" si="8"/>
        <v>6.0072401900161037</v>
      </c>
      <c r="W54" s="164">
        <f>IFERROR(VLOOKUP(E:E,'Grids Youth'!Z:AA,2,FALSE),1)</f>
        <v>1.05</v>
      </c>
      <c r="X54" s="166">
        <f>V54*IFERROR(VLOOKUP(E:E,'Grids Youth'!Z:AA,2,FALSE),1)</f>
        <v>6.3076021995169089</v>
      </c>
      <c r="Y54" s="604">
        <f t="shared" si="5"/>
        <v>6.3076021995169089</v>
      </c>
      <c r="Z54" s="162"/>
    </row>
    <row r="55" spans="1:26" x14ac:dyDescent="0.35">
      <c r="A55" s="163"/>
      <c r="B55" s="60">
        <v>51</v>
      </c>
      <c r="C55" s="100" t="str">
        <f>VLOOKUP(B:B,'Start List Youth'!C:F,2,FALSE)</f>
        <v>SCHAFER Nora</v>
      </c>
      <c r="D55" s="483">
        <f>VLOOKUP(B:B,'Start List Youth'!C:F,3,FALSE)</f>
        <v>2011</v>
      </c>
      <c r="E55" s="127" t="str">
        <f>VLOOKUP(B:B,'Start List Youth'!C:F,4,FALSE)</f>
        <v>ASB</v>
      </c>
      <c r="F55" s="164">
        <f>VLOOKUP(C:C,'Upper-Lower body'!C:N,12,FALSE)</f>
        <v>4</v>
      </c>
      <c r="G55" s="165">
        <f>VLOOKUP(C:C,'Upper-Lower body'!C:O,13,FALSE)</f>
        <v>7.166666666666667</v>
      </c>
      <c r="H55" s="165">
        <f>VLOOKUP(C:C,'Core Strength'!C:H,6,FALSE)</f>
        <v>8.3333333333333339</v>
      </c>
      <c r="I55" s="165">
        <f>VLOOKUP(C:C,'Flex-Extension'!C:Q,15,FALSE)</f>
        <v>3.6666666666666665</v>
      </c>
      <c r="J55" s="165">
        <f>VLOOKUP(C:C,'Flex-Extension'!C:R,16,FALSE)</f>
        <v>4</v>
      </c>
      <c r="K55" s="165">
        <f>VLOOKUP(C:C,'Flex-Extension'!C:S,17,FALSE)</f>
        <v>5.25</v>
      </c>
      <c r="L55" s="165">
        <f>VLOOKUP(C:C,'Stand Leg Ext'!C:G,5,FALSE)</f>
        <v>2</v>
      </c>
      <c r="M55" s="165">
        <f>VLOOKUP(C:C,'Basic Acro'!C:G,5,FALSE)</f>
        <v>0.5</v>
      </c>
      <c r="N55" s="166">
        <f t="shared" si="6"/>
        <v>4.3645833333333339</v>
      </c>
      <c r="O55" s="164">
        <f>VLOOKUP(C:C,'Propulsion combination'!C:AS,43,FALSE)</f>
        <v>5.4</v>
      </c>
      <c r="P55" s="165">
        <f>VLOOKUP(C:C,'Bodyboost Baracuda'!C:AT,44,FALSE)</f>
        <v>6.0490338164251209</v>
      </c>
      <c r="Q55" s="165">
        <f>VLOOKUP(C:C,Height!C:AH,32,FALSE)</f>
        <v>4.7750000000000004</v>
      </c>
      <c r="R55" s="160">
        <f>VLOOKUP(C:C,'Routine Set'!C:BL,62,FALSE)</f>
        <v>4.7666666666666675</v>
      </c>
      <c r="S55" s="165">
        <f>VLOOKUP(C:C,'Flexibility in water'!C:U,19,FALSE)</f>
        <v>5.5250000000000004</v>
      </c>
      <c r="T55" s="166">
        <f t="shared" si="7"/>
        <v>5.3031400966183568</v>
      </c>
      <c r="U55" s="96">
        <f>VLOOKUP(C:C,Figures!C:H,6,FALSE)</f>
        <v>5.2978800000000001</v>
      </c>
      <c r="V55" s="607">
        <f t="shared" si="8"/>
        <v>5.0199950386473429</v>
      </c>
      <c r="W55" s="164">
        <f>IFERROR(VLOOKUP(E:E,'Grids Youth'!Z:AA,2,FALSE),1)</f>
        <v>1.05</v>
      </c>
      <c r="X55" s="166">
        <f>V55*IFERROR(VLOOKUP(E:E,'Grids Youth'!Z:AA,2,FALSE),1)</f>
        <v>5.2709947905797101</v>
      </c>
      <c r="Y55" s="604">
        <f t="shared" si="5"/>
        <v>5.2709947905797101</v>
      </c>
      <c r="Z55" s="162"/>
    </row>
    <row r="56" spans="1:26" x14ac:dyDescent="0.35">
      <c r="A56" s="163"/>
      <c r="B56" s="60">
        <v>52</v>
      </c>
      <c r="C56" s="100" t="str">
        <f>VLOOKUP(B:B,'Start List Youth'!C:F,2,FALSE)</f>
        <v>BREGNARD Lavinia</v>
      </c>
      <c r="D56" s="483">
        <f>VLOOKUP(B:B,'Start List Youth'!C:F,3,FALSE)</f>
        <v>2012</v>
      </c>
      <c r="E56" s="127" t="str">
        <f>VLOOKUP(B:B,'Start List Youth'!C:F,4,FALSE)</f>
        <v>MORG</v>
      </c>
      <c r="F56" s="164">
        <f>VLOOKUP(C:C,'Upper-Lower body'!C:N,12,FALSE)</f>
        <v>5.75</v>
      </c>
      <c r="G56" s="165">
        <f>VLOOKUP(C:C,'Upper-Lower body'!C:O,13,FALSE)</f>
        <v>8.6666666666666661</v>
      </c>
      <c r="H56" s="165">
        <f>VLOOKUP(C:C,'Core Strength'!C:H,6,FALSE)</f>
        <v>9</v>
      </c>
      <c r="I56" s="165">
        <f>VLOOKUP(C:C,'Flex-Extension'!C:Q,15,FALSE)</f>
        <v>9</v>
      </c>
      <c r="J56" s="165">
        <f>VLOOKUP(C:C,'Flex-Extension'!C:R,16,FALSE)</f>
        <v>7.5</v>
      </c>
      <c r="K56" s="165">
        <f>VLOOKUP(C:C,'Flex-Extension'!C:S,17,FALSE)</f>
        <v>10</v>
      </c>
      <c r="L56" s="165">
        <f>VLOOKUP(C:C,'Stand Leg Ext'!C:G,5,FALSE)</f>
        <v>10</v>
      </c>
      <c r="M56" s="165">
        <f>VLOOKUP(C:C,'Basic Acro'!C:G,5,FALSE)</f>
        <v>2</v>
      </c>
      <c r="N56" s="166">
        <f t="shared" si="6"/>
        <v>7.739583333333333</v>
      </c>
      <c r="O56" s="164">
        <f>VLOOKUP(C:C,'Propulsion combination'!C:AS,43,FALSE)</f>
        <v>6.8333333333333339</v>
      </c>
      <c r="P56" s="165">
        <f>VLOOKUP(C:C,'Bodyboost Baracuda'!C:AT,44,FALSE)</f>
        <v>7.5944444444444441</v>
      </c>
      <c r="Q56" s="165">
        <f>VLOOKUP(C:C,Height!C:AH,32,FALSE)</f>
        <v>6.9416666666666673</v>
      </c>
      <c r="R56" s="160">
        <f>VLOOKUP(C:C,'Routine Set'!C:BL,62,FALSE)</f>
        <v>7.5</v>
      </c>
      <c r="S56" s="165">
        <f>VLOOKUP(C:C,'Flexibility in water'!C:U,19,FALSE)</f>
        <v>8.2624999999999993</v>
      </c>
      <c r="T56" s="166">
        <f t="shared" si="7"/>
        <v>7.4263888888888889</v>
      </c>
      <c r="U56" s="96">
        <f>VLOOKUP(C:C,Figures!C:H,6,FALSE)</f>
        <v>7.2295500000000006</v>
      </c>
      <c r="V56" s="607">
        <f t="shared" si="8"/>
        <v>7.461295555555556</v>
      </c>
      <c r="W56" s="164">
        <f>IFERROR(VLOOKUP(E:E,'Grids Youth'!Z:AA,2,FALSE),1)</f>
        <v>1.05</v>
      </c>
      <c r="X56" s="166">
        <f>V56*IFERROR(VLOOKUP(E:E,'Grids Youth'!Z:AA,2,FALSE),1)</f>
        <v>7.8343603333333345</v>
      </c>
      <c r="Y56" s="604">
        <f t="shared" si="5"/>
        <v>7.8343603333333345</v>
      </c>
      <c r="Z56" s="162"/>
    </row>
    <row r="57" spans="1:26" x14ac:dyDescent="0.35">
      <c r="A57" s="163"/>
      <c r="B57" s="60">
        <v>53</v>
      </c>
      <c r="C57" s="100" t="str">
        <f>VLOOKUP(B:B,'Start List Youth'!C:F,2,FALSE)</f>
        <v>STANIMIROVIC Lena</v>
      </c>
      <c r="D57" s="483">
        <f>VLOOKUP(B:B,'Start List Youth'!C:F,3,FALSE)</f>
        <v>2011</v>
      </c>
      <c r="E57" s="127" t="str">
        <f>VLOOKUP(B:B,'Start List Youth'!C:F,4,FALSE)</f>
        <v>MORG</v>
      </c>
      <c r="F57" s="164">
        <f>VLOOKUP(C:C,'Upper-Lower body'!C:N,12,FALSE)</f>
        <v>7.5</v>
      </c>
      <c r="G57" s="165">
        <f>VLOOKUP(C:C,'Upper-Lower body'!C:O,13,FALSE)</f>
        <v>7.666666666666667</v>
      </c>
      <c r="H57" s="165">
        <f>VLOOKUP(C:C,'Core Strength'!C:H,6,FALSE)</f>
        <v>10</v>
      </c>
      <c r="I57" s="165">
        <f>VLOOKUP(C:C,'Flex-Extension'!C:Q,15,FALSE)</f>
        <v>4.333333333333333</v>
      </c>
      <c r="J57" s="165">
        <f>VLOOKUP(C:C,'Flex-Extension'!C:R,16,FALSE)</f>
        <v>7.5</v>
      </c>
      <c r="K57" s="165">
        <f>VLOOKUP(C:C,'Flex-Extension'!C:S,17,FALSE)</f>
        <v>7.75</v>
      </c>
      <c r="L57" s="165">
        <f>VLOOKUP(C:C,'Stand Leg Ext'!C:G,5,FALSE)</f>
        <v>2</v>
      </c>
      <c r="M57" s="165">
        <f>VLOOKUP(C:C,'Basic Acro'!C:G,5,FALSE)</f>
        <v>2</v>
      </c>
      <c r="N57" s="166">
        <f t="shared" si="6"/>
        <v>6.09375</v>
      </c>
      <c r="O57" s="164">
        <f>VLOOKUP(C:C,'Propulsion combination'!C:AS,43,FALSE)</f>
        <v>6.1</v>
      </c>
      <c r="P57" s="165">
        <f>VLOOKUP(C:C,'Bodyboost Baracuda'!C:AT,44,FALSE)</f>
        <v>6.897061191626408</v>
      </c>
      <c r="Q57" s="165">
        <f>VLOOKUP(C:C,Height!C:AH,32,FALSE)</f>
        <v>5.3888888888888893</v>
      </c>
      <c r="R57" s="160">
        <f>VLOOKUP(C:C,'Routine Set'!C:BL,62,FALSE)</f>
        <v>6.6166666666666663</v>
      </c>
      <c r="S57" s="165">
        <f>VLOOKUP(C:C,'Flexibility in water'!C:U,19,FALSE)</f>
        <v>6.1708333333333325</v>
      </c>
      <c r="T57" s="166">
        <f t="shared" si="7"/>
        <v>6.234690016103059</v>
      </c>
      <c r="U57" s="96">
        <f>VLOOKUP(C:C,Figures!C:H,6,FALSE)</f>
        <v>6.2439400000000003</v>
      </c>
      <c r="V57" s="607">
        <f t="shared" si="8"/>
        <v>6.1951830064412237</v>
      </c>
      <c r="W57" s="164">
        <f>IFERROR(VLOOKUP(E:E,'Grids Youth'!Z:AA,2,FALSE),1)</f>
        <v>1.05</v>
      </c>
      <c r="X57" s="166">
        <f>V57*IFERROR(VLOOKUP(E:E,'Grids Youth'!Z:AA,2,FALSE),1)</f>
        <v>6.5049421567632848</v>
      </c>
      <c r="Y57" s="604">
        <f t="shared" si="5"/>
        <v>6.5049421567632848</v>
      </c>
      <c r="Z57" s="162"/>
    </row>
    <row r="58" spans="1:26" x14ac:dyDescent="0.35">
      <c r="A58" s="163"/>
      <c r="B58" s="60">
        <v>54</v>
      </c>
      <c r="C58" s="100" t="str">
        <f>VLOOKUP(B:B,'Start List Youth'!C:F,2,FALSE)</f>
        <v>UCHANSKI Sophia</v>
      </c>
      <c r="D58" s="483">
        <f>VLOOKUP(B:B,'Start List Youth'!C:F,3,FALSE)</f>
        <v>2011</v>
      </c>
      <c r="E58" s="127" t="str">
        <f>VLOOKUP(B:B,'Start List Youth'!C:F,4,FALSE)</f>
        <v>MN</v>
      </c>
      <c r="F58" s="164">
        <f>VLOOKUP(C:C,'Upper-Lower body'!C:N,12,FALSE)</f>
        <v>8.25</v>
      </c>
      <c r="G58" s="165">
        <f>VLOOKUP(C:C,'Upper-Lower body'!C:O,13,FALSE)</f>
        <v>7.5</v>
      </c>
      <c r="H58" s="165">
        <f>VLOOKUP(C:C,'Core Strength'!C:H,6,FALSE)</f>
        <v>2.6666666666666665</v>
      </c>
      <c r="I58" s="165">
        <f>VLOOKUP(C:C,'Flex-Extension'!C:Q,15,FALSE)</f>
        <v>4.333333333333333</v>
      </c>
      <c r="J58" s="165">
        <f>VLOOKUP(C:C,'Flex-Extension'!C:R,16,FALSE)</f>
        <v>3.5</v>
      </c>
      <c r="K58" s="165">
        <f>VLOOKUP(C:C,'Flex-Extension'!C:S,17,FALSE)</f>
        <v>6</v>
      </c>
      <c r="L58" s="165">
        <f>VLOOKUP(C:C,'Stand Leg Ext'!C:G,5,FALSE)</f>
        <v>3.5</v>
      </c>
      <c r="M58" s="165">
        <f>VLOOKUP(C:C,'Basic Acro'!C:G,5,FALSE)</f>
        <v>1</v>
      </c>
      <c r="N58" s="166">
        <f t="shared" si="6"/>
        <v>4.59375</v>
      </c>
      <c r="O58" s="164">
        <f>VLOOKUP(C:C,'Propulsion combination'!C:AS,43,FALSE)</f>
        <v>5.8333333333333321</v>
      </c>
      <c r="P58" s="165">
        <f>VLOOKUP(C:C,'Bodyboost Baracuda'!C:AT,44,FALSE)</f>
        <v>6.0801529790660229</v>
      </c>
      <c r="Q58" s="165">
        <f>VLOOKUP(C:C,Height!C:AH,32,FALSE)</f>
        <v>6.0388888888888888</v>
      </c>
      <c r="R58" s="160">
        <f>VLOOKUP(C:C,'Routine Set'!C:BL,62,FALSE)</f>
        <v>6.15</v>
      </c>
      <c r="S58" s="165">
        <f>VLOOKUP(C:C,'Flexibility in water'!C:U,19,FALSE)</f>
        <v>6.291666666666667</v>
      </c>
      <c r="T58" s="166">
        <f t="shared" si="7"/>
        <v>6.0788083735909826</v>
      </c>
      <c r="U58" s="96">
        <f>VLOOKUP(C:C,Figures!C:H,6,FALSE)</f>
        <v>5.97159</v>
      </c>
      <c r="V58" s="607">
        <f t="shared" si="8"/>
        <v>5.6011253494363924</v>
      </c>
      <c r="W58" s="164">
        <f>IFERROR(VLOOKUP(E:E,'Grids Youth'!Z:AA,2,FALSE),1)</f>
        <v>1</v>
      </c>
      <c r="X58" s="166">
        <f>V58*IFERROR(VLOOKUP(E:E,'Grids Youth'!Z:AA,2,FALSE),1)</f>
        <v>5.6011253494363924</v>
      </c>
      <c r="Y58" s="604">
        <f t="shared" si="5"/>
        <v>5.6011253494363924</v>
      </c>
      <c r="Z58" s="162"/>
    </row>
    <row r="59" spans="1:26" x14ac:dyDescent="0.35">
      <c r="A59" s="163"/>
      <c r="B59" s="60">
        <v>55</v>
      </c>
      <c r="C59" s="100" t="str">
        <f>VLOOKUP(B:B,'Start List Youth'!C:F,2,FALSE)</f>
        <v>BRESSMER Arielle</v>
      </c>
      <c r="D59" s="483">
        <f>VLOOKUP(B:B,'Start List Youth'!C:F,3,FALSE)</f>
        <v>2011</v>
      </c>
      <c r="E59" s="127" t="str">
        <f>VLOOKUP(B:B,'Start List Youth'!C:F,4,FALSE)</f>
        <v>LNZ</v>
      </c>
      <c r="F59" s="164">
        <f>VLOOKUP(C:C,'Upper-Lower body'!C:N,12,FALSE)</f>
        <v>7.5</v>
      </c>
      <c r="G59" s="165">
        <f>VLOOKUP(C:C,'Upper-Lower body'!C:O,13,FALSE)</f>
        <v>8.5</v>
      </c>
      <c r="H59" s="165">
        <f>VLOOKUP(C:C,'Core Strength'!C:H,6,FALSE)</f>
        <v>5.666666666666667</v>
      </c>
      <c r="I59" s="165">
        <f>VLOOKUP(C:C,'Flex-Extension'!C:Q,15,FALSE)</f>
        <v>5.666666666666667</v>
      </c>
      <c r="J59" s="165">
        <f>VLOOKUP(C:C,'Flex-Extension'!C:R,16,FALSE)</f>
        <v>6</v>
      </c>
      <c r="K59" s="165">
        <f>VLOOKUP(C:C,'Flex-Extension'!C:S,17,FALSE)</f>
        <v>6</v>
      </c>
      <c r="L59" s="165">
        <f>VLOOKUP(C:C,'Stand Leg Ext'!C:G,5,FALSE)</f>
        <v>3.5</v>
      </c>
      <c r="M59" s="165">
        <f>VLOOKUP(C:C,'Basic Acro'!C:G,5,FALSE)</f>
        <v>2</v>
      </c>
      <c r="N59" s="166">
        <f t="shared" si="6"/>
        <v>5.604166666666667</v>
      </c>
      <c r="O59" s="164">
        <f>VLOOKUP(C:C,'Propulsion combination'!C:AS,43,FALSE)</f>
        <v>6.0666666666666673</v>
      </c>
      <c r="P59" s="165">
        <f>VLOOKUP(C:C,'Bodyboost Baracuda'!C:AT,44,FALSE)</f>
        <v>7.3078099838969406</v>
      </c>
      <c r="Q59" s="165">
        <f>VLOOKUP(C:C,Height!C:AH,32,FALSE)</f>
        <v>5.9166666666666661</v>
      </c>
      <c r="R59" s="160">
        <f>VLOOKUP(C:C,'Routine Set'!C:BL,62,FALSE)</f>
        <v>5.75</v>
      </c>
      <c r="S59" s="165">
        <f>VLOOKUP(C:C,'Flexibility in water'!C:U,19,FALSE)</f>
        <v>6.6666666666666661</v>
      </c>
      <c r="T59" s="166">
        <f t="shared" si="7"/>
        <v>6.3415619967793875</v>
      </c>
      <c r="U59" s="96">
        <f>VLOOKUP(C:C,Figures!C:H,6,FALSE)</f>
        <v>6.7931799999999996</v>
      </c>
      <c r="V59" s="607">
        <f t="shared" si="8"/>
        <v>6.2558287987117556</v>
      </c>
      <c r="W59" s="164">
        <f>IFERROR(VLOOKUP(E:E,'Grids Youth'!Z:AA,2,FALSE),1)</f>
        <v>1.05</v>
      </c>
      <c r="X59" s="166">
        <f>V59*IFERROR(VLOOKUP(E:E,'Grids Youth'!Z:AA,2,FALSE),1)</f>
        <v>6.5686202386473438</v>
      </c>
      <c r="Y59" s="604">
        <f t="shared" si="5"/>
        <v>6.5686202386473438</v>
      </c>
      <c r="Z59" s="162"/>
    </row>
    <row r="60" spans="1:26" x14ac:dyDescent="0.35">
      <c r="A60" s="163"/>
      <c r="B60" s="60">
        <v>56</v>
      </c>
      <c r="C60" s="100" t="str">
        <f>VLOOKUP(B:B,'Start List Youth'!C:F,2,FALSE)</f>
        <v>RAYMANN Julie</v>
      </c>
      <c r="D60" s="483">
        <f>VLOOKUP(B:B,'Start List Youth'!C:F,3,FALSE)</f>
        <v>2012</v>
      </c>
      <c r="E60" s="127" t="str">
        <f>VLOOKUP(B:B,'Start List Youth'!C:F,4,FALSE)</f>
        <v>LNZ</v>
      </c>
      <c r="F60" s="164">
        <f>VLOOKUP(C:C,'Upper-Lower body'!C:N,12,FALSE)</f>
        <v>7.75</v>
      </c>
      <c r="G60" s="165">
        <f>VLOOKUP(C:C,'Upper-Lower body'!C:O,13,FALSE)</f>
        <v>7.666666666666667</v>
      </c>
      <c r="H60" s="165">
        <f>VLOOKUP(C:C,'Core Strength'!C:H,6,FALSE)</f>
        <v>9</v>
      </c>
      <c r="I60" s="165">
        <f>VLOOKUP(C:C,'Flex-Extension'!C:Q,15,FALSE)</f>
        <v>9.3333333333333339</v>
      </c>
      <c r="J60" s="165">
        <f>VLOOKUP(C:C,'Flex-Extension'!C:R,16,FALSE)</f>
        <v>10</v>
      </c>
      <c r="K60" s="165">
        <f>VLOOKUP(C:C,'Flex-Extension'!C:S,17,FALSE)</f>
        <v>10</v>
      </c>
      <c r="L60" s="165">
        <f>VLOOKUP(C:C,'Stand Leg Ext'!C:G,5,FALSE)</f>
        <v>10</v>
      </c>
      <c r="M60" s="165">
        <f>VLOOKUP(C:C,'Basic Acro'!C:G,5,FALSE)</f>
        <v>2</v>
      </c>
      <c r="N60" s="166">
        <f t="shared" si="6"/>
        <v>8.21875</v>
      </c>
      <c r="O60" s="164">
        <f>VLOOKUP(C:C,'Propulsion combination'!C:AS,43,FALSE)</f>
        <v>6.85</v>
      </c>
      <c r="P60" s="165">
        <f>VLOOKUP(C:C,'Bodyboost Baracuda'!C:AT,44,FALSE)</f>
        <v>8.0231078904991939</v>
      </c>
      <c r="Q60" s="165">
        <f>VLOOKUP(C:C,Height!C:AH,32,FALSE)</f>
        <v>6.1083333333333334</v>
      </c>
      <c r="R60" s="160">
        <f>VLOOKUP(C:C,'Routine Set'!C:BL,62,FALSE)</f>
        <v>6.7500000000000009</v>
      </c>
      <c r="S60" s="165">
        <f>VLOOKUP(C:C,'Flexibility in water'!C:U,19,FALSE)</f>
        <v>8.2874999999999996</v>
      </c>
      <c r="T60" s="166">
        <f t="shared" si="7"/>
        <v>7.2037882447665051</v>
      </c>
      <c r="U60" s="96">
        <f>VLOOKUP(C:C,Figures!C:H,6,FALSE)</f>
        <v>6.81182</v>
      </c>
      <c r="V60" s="607">
        <f t="shared" si="8"/>
        <v>7.3906862979066021</v>
      </c>
      <c r="W60" s="164">
        <f>IFERROR(VLOOKUP(E:E,'Grids Youth'!Z:AA,2,FALSE),1)</f>
        <v>1.05</v>
      </c>
      <c r="X60" s="166">
        <f>V60*IFERROR(VLOOKUP(E:E,'Grids Youth'!Z:AA,2,FALSE),1)</f>
        <v>7.7602206128019322</v>
      </c>
      <c r="Y60" s="604">
        <f t="shared" si="5"/>
        <v>7.7602206128019322</v>
      </c>
      <c r="Z60" s="162"/>
    </row>
    <row r="61" spans="1:26" x14ac:dyDescent="0.35">
      <c r="A61" s="163"/>
      <c r="B61" s="60">
        <v>57</v>
      </c>
      <c r="C61" s="100" t="str">
        <f>VLOOKUP(B:B,'Start List Youth'!C:F,2,FALSE)</f>
        <v>WYDEN Anouk</v>
      </c>
      <c r="D61" s="483">
        <f>VLOOKUP(B:B,'Start List Youth'!C:F,3,FALSE)</f>
        <v>2011</v>
      </c>
      <c r="E61" s="127" t="str">
        <f>VLOOKUP(B:B,'Start List Youth'!C:F,4,FALSE)</f>
        <v>LNZ</v>
      </c>
      <c r="F61" s="164">
        <f>VLOOKUP(C:C,'Upper-Lower body'!C:N,12,FALSE)</f>
        <v>8</v>
      </c>
      <c r="G61" s="165">
        <f>VLOOKUP(C:C,'Upper-Lower body'!C:O,13,FALSE)</f>
        <v>8.1666666666666661</v>
      </c>
      <c r="H61" s="165">
        <f>VLOOKUP(C:C,'Core Strength'!C:H,6,FALSE)</f>
        <v>8.3333333333333339</v>
      </c>
      <c r="I61" s="165">
        <f>VLOOKUP(C:C,'Flex-Extension'!C:Q,15,FALSE)</f>
        <v>6.333333333333333</v>
      </c>
      <c r="J61" s="165">
        <f>VLOOKUP(C:C,'Flex-Extension'!C:R,16,FALSE)</f>
        <v>8.5</v>
      </c>
      <c r="K61" s="165">
        <f>VLOOKUP(C:C,'Flex-Extension'!C:S,17,FALSE)</f>
        <v>8.5</v>
      </c>
      <c r="L61" s="165">
        <f>VLOOKUP(C:C,'Stand Leg Ext'!C:G,5,FALSE)</f>
        <v>5</v>
      </c>
      <c r="M61" s="165">
        <f>VLOOKUP(C:C,'Basic Acro'!C:G,5,FALSE)</f>
        <v>2</v>
      </c>
      <c r="N61" s="166">
        <f t="shared" si="6"/>
        <v>6.8541666666666661</v>
      </c>
      <c r="O61" s="164">
        <f>VLOOKUP(C:C,'Propulsion combination'!C:AS,43,FALSE)</f>
        <v>6.8833333333333329</v>
      </c>
      <c r="P61" s="165">
        <f>VLOOKUP(C:C,'Bodyboost Baracuda'!C:AT,44,FALSE)</f>
        <v>7.8027375201288223</v>
      </c>
      <c r="Q61" s="165">
        <f>VLOOKUP(C:C,Height!C:AH,32,FALSE)</f>
        <v>6.8250000000000002</v>
      </c>
      <c r="R61" s="160">
        <f>VLOOKUP(C:C,'Routine Set'!C:BL,62,FALSE)</f>
        <v>6.9333333333333327</v>
      </c>
      <c r="S61" s="165">
        <f>VLOOKUP(C:C,'Flexibility in water'!C:U,19,FALSE)</f>
        <v>7.4375</v>
      </c>
      <c r="T61" s="166">
        <f t="shared" si="7"/>
        <v>7.1763808373590976</v>
      </c>
      <c r="U61" s="96">
        <f>VLOOKUP(C:C,Figures!C:H,6,FALSE)</f>
        <v>7.1761399999999993</v>
      </c>
      <c r="V61" s="607">
        <f t="shared" si="8"/>
        <v>7.0796443349436391</v>
      </c>
      <c r="W61" s="164">
        <f>IFERROR(VLOOKUP(E:E,'Grids Youth'!Z:AA,2,FALSE),1)</f>
        <v>1.05</v>
      </c>
      <c r="X61" s="166">
        <f>V61*IFERROR(VLOOKUP(E:E,'Grids Youth'!Z:AA,2,FALSE),1)</f>
        <v>7.4336265516908213</v>
      </c>
      <c r="Y61" s="604">
        <f t="shared" si="5"/>
        <v>7.4336265516908213</v>
      </c>
      <c r="Z61" s="162"/>
    </row>
    <row r="62" spans="1:26" x14ac:dyDescent="0.35">
      <c r="A62" s="163"/>
      <c r="B62" s="60">
        <v>58</v>
      </c>
      <c r="C62" s="100" t="str">
        <f>VLOOKUP(B:B,'Start List Youth'!C:F,2,FALSE)</f>
        <v>ZULLI Laura</v>
      </c>
      <c r="D62" s="483">
        <f>VLOOKUP(B:B,'Start List Youth'!C:F,3,FALSE)</f>
        <v>2011</v>
      </c>
      <c r="E62" s="127" t="str">
        <f>VLOOKUP(B:B,'Start List Youth'!C:F,4,FALSE)</f>
        <v>LNZ</v>
      </c>
      <c r="F62" s="164">
        <f>VLOOKUP(C:C,'Upper-Lower body'!C:N,12,FALSE)</f>
        <v>7.25</v>
      </c>
      <c r="G62" s="165">
        <f>VLOOKUP(C:C,'Upper-Lower body'!C:O,13,FALSE)</f>
        <v>8.6666666666666661</v>
      </c>
      <c r="H62" s="165">
        <f>VLOOKUP(C:C,'Core Strength'!C:H,6,FALSE)</f>
        <v>9</v>
      </c>
      <c r="I62" s="165">
        <f>VLOOKUP(C:C,'Flex-Extension'!C:Q,15,FALSE)</f>
        <v>4.333333333333333</v>
      </c>
      <c r="J62" s="165">
        <f>VLOOKUP(C:C,'Flex-Extension'!C:R,16,FALSE)</f>
        <v>4.5</v>
      </c>
      <c r="K62" s="165">
        <f>VLOOKUP(C:C,'Flex-Extension'!C:S,17,FALSE)</f>
        <v>7.5</v>
      </c>
      <c r="L62" s="165">
        <f>VLOOKUP(C:C,'Stand Leg Ext'!C:G,5,FALSE)</f>
        <v>2</v>
      </c>
      <c r="M62" s="165">
        <f>VLOOKUP(C:C,'Basic Acro'!C:G,5,FALSE)</f>
        <v>2</v>
      </c>
      <c r="N62" s="166">
        <f t="shared" si="6"/>
        <v>5.65625</v>
      </c>
      <c r="O62" s="164">
        <f>VLOOKUP(C:C,'Propulsion combination'!C:AS,43,FALSE)</f>
        <v>5.8666666666666663</v>
      </c>
      <c r="P62" s="165">
        <f>VLOOKUP(C:C,'Bodyboost Baracuda'!C:AT,44,FALSE)</f>
        <v>6.3322463768115931</v>
      </c>
      <c r="Q62" s="165">
        <f>VLOOKUP(C:C,Height!C:AH,32,FALSE)</f>
        <v>5.4972222222222218</v>
      </c>
      <c r="R62" s="160">
        <f>VLOOKUP(C:C,'Routine Set'!C:BL,62,FALSE)</f>
        <v>5.0999999999999996</v>
      </c>
      <c r="S62" s="165">
        <f>VLOOKUP(C:C,'Flexibility in water'!C:U,19,FALSE)</f>
        <v>5.958333333333333</v>
      </c>
      <c r="T62" s="166">
        <f t="shared" si="7"/>
        <v>5.7508937198067631</v>
      </c>
      <c r="U62" s="96">
        <f>VLOOKUP(C:C,Figures!C:H,6,FALSE)</f>
        <v>5.4351500000000001</v>
      </c>
      <c r="V62" s="607">
        <f t="shared" si="8"/>
        <v>5.6277774879227049</v>
      </c>
      <c r="W62" s="164">
        <f>IFERROR(VLOOKUP(E:E,'Grids Youth'!Z:AA,2,FALSE),1)</f>
        <v>1.05</v>
      </c>
      <c r="X62" s="166">
        <f>V62*IFERROR(VLOOKUP(E:E,'Grids Youth'!Z:AA,2,FALSE),1)</f>
        <v>5.9091663623188406</v>
      </c>
      <c r="Y62" s="604">
        <f t="shared" si="5"/>
        <v>5.9091663623188406</v>
      </c>
      <c r="Z62" s="162"/>
    </row>
    <row r="63" spans="1:26" x14ac:dyDescent="0.35">
      <c r="A63" s="163"/>
      <c r="B63" s="60">
        <v>59</v>
      </c>
      <c r="C63" s="100" t="str">
        <f>VLOOKUP(B:B,'Start List Youth'!C:F,2,FALSE)</f>
        <v>PAGES Ella</v>
      </c>
      <c r="D63" s="483">
        <f>VLOOKUP(B:B,'Start List Youth'!C:F,3,FALSE)</f>
        <v>2012</v>
      </c>
      <c r="E63" s="127" t="str">
        <f>VLOOKUP(B:B,'Start List Youth'!C:F,4,FALSE)</f>
        <v>LNZ</v>
      </c>
      <c r="F63" s="164">
        <f>VLOOKUP(C:C,'Upper-Lower body'!C:N,12,FALSE)</f>
        <v>7</v>
      </c>
      <c r="G63" s="165">
        <f>VLOOKUP(C:C,'Upper-Lower body'!C:O,13,FALSE)</f>
        <v>7.833333333333333</v>
      </c>
      <c r="H63" s="165">
        <f>VLOOKUP(C:C,'Core Strength'!C:H,6,FALSE)</f>
        <v>10</v>
      </c>
      <c r="I63" s="165">
        <f>VLOOKUP(C:C,'Flex-Extension'!C:Q,15,FALSE)</f>
        <v>5.333333333333333</v>
      </c>
      <c r="J63" s="165">
        <f>VLOOKUP(C:C,'Flex-Extension'!C:R,16,FALSE)</f>
        <v>7</v>
      </c>
      <c r="K63" s="165">
        <f>VLOOKUP(C:C,'Flex-Extension'!C:S,17,FALSE)</f>
        <v>5.5</v>
      </c>
      <c r="L63" s="165">
        <f>VLOOKUP(C:C,'Stand Leg Ext'!C:G,5,FALSE)</f>
        <v>5</v>
      </c>
      <c r="M63" s="165">
        <f>VLOOKUP(C:C,'Basic Acro'!C:G,5,FALSE)</f>
        <v>2</v>
      </c>
      <c r="N63" s="166">
        <f t="shared" si="6"/>
        <v>6.208333333333333</v>
      </c>
      <c r="O63" s="164">
        <f>VLOOKUP(C:C,'Propulsion combination'!C:AS,43,FALSE)</f>
        <v>5.9333333333333327</v>
      </c>
      <c r="P63" s="165">
        <f>VLOOKUP(C:C,'Bodyboost Baracuda'!C:AT,44,FALSE)</f>
        <v>7.0231078904991948</v>
      </c>
      <c r="Q63" s="165">
        <f>VLOOKUP(C:C,Height!C:AH,32,FALSE)</f>
        <v>5.7888888888888888</v>
      </c>
      <c r="R63" s="160">
        <f>VLOOKUP(C:C,'Routine Set'!C:BL,62,FALSE)</f>
        <v>5.2666666666666675</v>
      </c>
      <c r="S63" s="165">
        <f>VLOOKUP(C:C,'Flexibility in water'!C:U,19,FALSE)</f>
        <v>5.7791666666666668</v>
      </c>
      <c r="T63" s="166">
        <f t="shared" si="7"/>
        <v>5.9582326892109503</v>
      </c>
      <c r="U63" s="96">
        <f>VLOOKUP(C:C,Figures!C:H,6,FALSE)</f>
        <v>5.8693200000000001</v>
      </c>
      <c r="V63" s="607">
        <f t="shared" si="8"/>
        <v>6.0065890756843805</v>
      </c>
      <c r="W63" s="164">
        <f>IFERROR(VLOOKUP(E:E,'Grids Youth'!Z:AA,2,FALSE),1)</f>
        <v>1.05</v>
      </c>
      <c r="X63" s="166">
        <f>V63*IFERROR(VLOOKUP(E:E,'Grids Youth'!Z:AA,2,FALSE),1)</f>
        <v>6.3069185294686001</v>
      </c>
      <c r="Y63" s="604">
        <f t="shared" si="5"/>
        <v>6.3069185294686001</v>
      </c>
      <c r="Z63" s="162"/>
    </row>
    <row r="64" spans="1:26" x14ac:dyDescent="0.35">
      <c r="A64" s="163"/>
      <c r="B64" s="60">
        <v>60</v>
      </c>
      <c r="C64" s="100" t="str">
        <f>VLOOKUP(B:B,'Start List Youth'!C:F,2,FALSE)</f>
        <v>PITTRICH Emma</v>
      </c>
      <c r="D64" s="483">
        <f>VLOOKUP(B:B,'Start List Youth'!C:F,3,FALSE)</f>
        <v>2011</v>
      </c>
      <c r="E64" s="127" t="str">
        <f>VLOOKUP(B:B,'Start List Youth'!C:F,4,FALSE)</f>
        <v>MORG</v>
      </c>
      <c r="F64" s="164">
        <f>VLOOKUP(C:C,'Upper-Lower body'!C:N,12,FALSE)</f>
        <v>9</v>
      </c>
      <c r="G64" s="165">
        <f>VLOOKUP(C:C,'Upper-Lower body'!C:O,13,FALSE)</f>
        <v>8.6666666666666661</v>
      </c>
      <c r="H64" s="165">
        <f>VLOOKUP(C:C,'Core Strength'!C:H,6,FALSE)</f>
        <v>10</v>
      </c>
      <c r="I64" s="165">
        <f>VLOOKUP(C:C,'Flex-Extension'!C:Q,15,FALSE)</f>
        <v>5.666666666666667</v>
      </c>
      <c r="J64" s="165">
        <f>VLOOKUP(C:C,'Flex-Extension'!C:R,16,FALSE)</f>
        <v>5</v>
      </c>
      <c r="K64" s="165">
        <f>VLOOKUP(C:C,'Flex-Extension'!C:S,17,FALSE)</f>
        <v>9</v>
      </c>
      <c r="L64" s="165">
        <f>VLOOKUP(C:C,'Stand Leg Ext'!C:G,5,FALSE)</f>
        <v>2</v>
      </c>
      <c r="M64" s="165">
        <f>VLOOKUP(C:C,'Basic Acro'!C:G,5,FALSE)</f>
        <v>1</v>
      </c>
      <c r="N64" s="166">
        <f t="shared" si="6"/>
        <v>6.2916666666666661</v>
      </c>
      <c r="O64" s="164">
        <f>VLOOKUP(C:C,'Propulsion combination'!C:AS,43,FALSE)</f>
        <v>6.8333333333333321</v>
      </c>
      <c r="P64" s="165">
        <f>VLOOKUP(C:C,'Bodyboost Baracuda'!C:AT,44,FALSE)</f>
        <v>6.7601449275362313</v>
      </c>
      <c r="Q64" s="165">
        <f>VLOOKUP(C:C,Height!C:AH,32,FALSE)</f>
        <v>6.8583333333333325</v>
      </c>
      <c r="R64" s="160">
        <f>VLOOKUP(C:C,'Routine Set'!C:BL,62,FALSE)</f>
        <v>7.0333333333333341</v>
      </c>
      <c r="S64" s="165">
        <f>VLOOKUP(C:C,'Flexibility in water'!C:U,19,FALSE)</f>
        <v>6.4874999999999998</v>
      </c>
      <c r="T64" s="166">
        <f t="shared" si="7"/>
        <v>6.7945289855072462</v>
      </c>
      <c r="U64" s="96">
        <f>VLOOKUP(C:C,Figures!C:H,6,FALSE)</f>
        <v>6.8795500000000001</v>
      </c>
      <c r="V64" s="607">
        <f t="shared" si="8"/>
        <v>6.6691765942028987</v>
      </c>
      <c r="W64" s="164">
        <f>IFERROR(VLOOKUP(E:E,'Grids Youth'!Z:AA,2,FALSE),1)</f>
        <v>1.05</v>
      </c>
      <c r="X64" s="166">
        <f>V64*IFERROR(VLOOKUP(E:E,'Grids Youth'!Z:AA,2,FALSE),1)</f>
        <v>7.0026354239130439</v>
      </c>
      <c r="Y64" s="604">
        <f t="shared" si="5"/>
        <v>7.0026354239130439</v>
      </c>
      <c r="Z64" s="162"/>
    </row>
    <row r="65" spans="1:26" x14ac:dyDescent="0.35">
      <c r="A65" s="163"/>
      <c r="B65" s="60">
        <v>61</v>
      </c>
      <c r="C65" s="100" t="str">
        <f>VLOOKUP(B:B,'Start List Youth'!C:F,2,FALSE)</f>
        <v>CABRITA Selena</v>
      </c>
      <c r="D65" s="483">
        <f>VLOOKUP(B:B,'Start List Youth'!C:F,3,FALSE)</f>
        <v>2013</v>
      </c>
      <c r="E65" s="127" t="str">
        <f>VLOOKUP(B:B,'Start List Youth'!C:F,4,FALSE)</f>
        <v>VA</v>
      </c>
      <c r="F65" s="164">
        <f>VLOOKUP(C:C,'Upper-Lower body'!C:N,12,FALSE)</f>
        <v>2</v>
      </c>
      <c r="G65" s="165">
        <f>VLOOKUP(C:C,'Upper-Lower body'!C:O,13,FALSE)</f>
        <v>6</v>
      </c>
      <c r="H65" s="165">
        <f>VLOOKUP(C:C,'Core Strength'!C:H,6,FALSE)</f>
        <v>2.6666666666666665</v>
      </c>
      <c r="I65" s="165">
        <f>VLOOKUP(C:C,'Flex-Extension'!C:Q,15,FALSE)</f>
        <v>2</v>
      </c>
      <c r="J65" s="165">
        <f>VLOOKUP(C:C,'Flex-Extension'!C:R,16,FALSE)</f>
        <v>4.5</v>
      </c>
      <c r="K65" s="165">
        <f>VLOOKUP(C:C,'Flex-Extension'!C:S,17,FALSE)</f>
        <v>7</v>
      </c>
      <c r="L65" s="165">
        <f>VLOOKUP(C:C,'Stand Leg Ext'!C:G,5,FALSE)</f>
        <v>1</v>
      </c>
      <c r="M65" s="165">
        <f>VLOOKUP(C:C,'Basic Acro'!C:G,5,FALSE)</f>
        <v>0.5</v>
      </c>
      <c r="N65" s="166">
        <f t="shared" si="6"/>
        <v>3.208333333333333</v>
      </c>
      <c r="O65" s="164">
        <f>VLOOKUP(C:C,'Propulsion combination'!C:AS,43,FALSE)</f>
        <v>4.083333333333333</v>
      </c>
      <c r="P65" s="165">
        <f>VLOOKUP(C:C,'Bodyboost Baracuda'!C:AT,44,FALSE)</f>
        <v>3.1497987117552335</v>
      </c>
      <c r="Q65" s="165">
        <f>VLOOKUP(C:C,Height!C:AH,32,FALSE)</f>
        <v>3.6194444444444449</v>
      </c>
      <c r="R65" s="160">
        <f>VLOOKUP(C:C,'Routine Set'!C:BL,62,FALSE)</f>
        <v>1.1166666666666667</v>
      </c>
      <c r="S65" s="165">
        <f>VLOOKUP(C:C,'Flexibility in water'!C:U,19,FALSE)</f>
        <v>4.4625000000000004</v>
      </c>
      <c r="T65" s="166">
        <f t="shared" si="7"/>
        <v>3.2863486312399361</v>
      </c>
      <c r="U65" s="96">
        <f>VLOOKUP(C:C,Figures!C:H,6,FALSE)</f>
        <v>3.0648499999999999</v>
      </c>
      <c r="V65" s="607">
        <f t="shared" si="8"/>
        <v>3.1964944524959744</v>
      </c>
      <c r="W65" s="164">
        <f>IFERROR(VLOOKUP(E:E,'Grids Youth'!Z:AA,2,FALSE),1)</f>
        <v>1.05</v>
      </c>
      <c r="X65" s="166">
        <f>V65*IFERROR(VLOOKUP(E:E,'Grids Youth'!Z:AA,2,FALSE),1)</f>
        <v>3.3563191751207735</v>
      </c>
      <c r="Y65" s="604">
        <f t="shared" si="5"/>
        <v>3.3563191751207735</v>
      </c>
      <c r="Z65" s="162"/>
    </row>
    <row r="66" spans="1:26" x14ac:dyDescent="0.35">
      <c r="A66" s="163"/>
      <c r="B66" s="60">
        <v>62</v>
      </c>
      <c r="C66" s="100" t="str">
        <f>VLOOKUP(B:B,'Start List Youth'!C:F,2,FALSE)</f>
        <v>ABGARYAN SOTO Jana</v>
      </c>
      <c r="D66" s="483">
        <f>VLOOKUP(B:B,'Start List Youth'!C:F,3,FALSE)</f>
        <v>2011</v>
      </c>
      <c r="E66" s="127" t="str">
        <f>VLOOKUP(B:B,'Start List Youth'!C:F,4,FALSE)</f>
        <v>ASB</v>
      </c>
      <c r="F66" s="164">
        <f>VLOOKUP(C:C,'Upper-Lower body'!C:N,12,FALSE)</f>
        <v>5.75</v>
      </c>
      <c r="G66" s="165">
        <f>VLOOKUP(C:C,'Upper-Lower body'!C:O,13,FALSE)</f>
        <v>7.166666666666667</v>
      </c>
      <c r="H66" s="165">
        <f>VLOOKUP(C:C,'Core Strength'!C:H,6,FALSE)</f>
        <v>10</v>
      </c>
      <c r="I66" s="165">
        <f>VLOOKUP(C:C,'Flex-Extension'!C:Q,15,FALSE)</f>
        <v>4.333333333333333</v>
      </c>
      <c r="J66" s="165">
        <f>VLOOKUP(C:C,'Flex-Extension'!C:R,16,FALSE)</f>
        <v>7</v>
      </c>
      <c r="K66" s="165">
        <f>VLOOKUP(C:C,'Flex-Extension'!C:S,17,FALSE)</f>
        <v>6.75</v>
      </c>
      <c r="L66" s="165">
        <f>VLOOKUP(C:C,'Stand Leg Ext'!C:G,5,FALSE)</f>
        <v>5</v>
      </c>
      <c r="M66" s="165">
        <f>VLOOKUP(C:C,'Basic Acro'!C:G,5,FALSE)</f>
        <v>1</v>
      </c>
      <c r="N66" s="166">
        <f t="shared" si="6"/>
        <v>5.875</v>
      </c>
      <c r="O66" s="164">
        <f>VLOOKUP(C:C,'Propulsion combination'!C:AS,43,FALSE)</f>
        <v>6.2166666666666659</v>
      </c>
      <c r="P66" s="165">
        <f>VLOOKUP(C:C,'Bodyboost Baracuda'!C:AT,44,FALSE)</f>
        <v>7.2159822866344596</v>
      </c>
      <c r="Q66" s="165">
        <f>VLOOKUP(C:C,Height!C:AH,32,FALSE)</f>
        <v>5.9083333333333332</v>
      </c>
      <c r="R66" s="160">
        <f>VLOOKUP(C:C,'Routine Set'!C:BL,62,FALSE)</f>
        <v>5.8666666666666671</v>
      </c>
      <c r="S66" s="165">
        <f>VLOOKUP(C:C,'Flexibility in water'!C:U,19,FALSE)</f>
        <v>6.0583333333333336</v>
      </c>
      <c r="T66" s="166">
        <f t="shared" si="7"/>
        <v>6.2531964573268919</v>
      </c>
      <c r="U66" s="96">
        <f>VLOOKUP(C:C,Figures!C:H,6,FALSE)</f>
        <v>6.4670500000000004</v>
      </c>
      <c r="V66" s="607">
        <f t="shared" si="8"/>
        <v>6.2038935829307569</v>
      </c>
      <c r="W66" s="164">
        <f>IFERROR(VLOOKUP(E:E,'Grids Youth'!Z:AA,2,FALSE),1)</f>
        <v>1.05</v>
      </c>
      <c r="X66" s="166">
        <f>V66*IFERROR(VLOOKUP(E:E,'Grids Youth'!Z:AA,2,FALSE),1)</f>
        <v>6.5140882620772951</v>
      </c>
      <c r="Y66" s="604">
        <f t="shared" si="5"/>
        <v>6.5140882620772951</v>
      </c>
      <c r="Z66" s="162"/>
    </row>
    <row r="67" spans="1:26" x14ac:dyDescent="0.35">
      <c r="A67" s="163"/>
      <c r="B67" s="60">
        <v>63</v>
      </c>
      <c r="C67" s="100" t="str">
        <f>VLOOKUP(B:B,'Start List Youth'!C:F,2,FALSE)</f>
        <v>YITAGESU Elia</v>
      </c>
      <c r="D67" s="483">
        <f>VLOOKUP(B:B,'Start List Youth'!C:F,3,FALSE)</f>
        <v>2012</v>
      </c>
      <c r="E67" s="127" t="str">
        <f>VLOOKUP(B:B,'Start List Youth'!C:F,4,FALSE)</f>
        <v>GN1885</v>
      </c>
      <c r="F67" s="164">
        <f>VLOOKUP(C:C,'Upper-Lower body'!C:N,12,FALSE)</f>
        <v>0</v>
      </c>
      <c r="G67" s="165">
        <f>VLOOKUP(C:C,'Upper-Lower body'!C:O,13,FALSE)</f>
        <v>2.6666666666666665</v>
      </c>
      <c r="H67" s="165">
        <f>VLOOKUP(C:C,'Core Strength'!C:H,6,FALSE)</f>
        <v>4</v>
      </c>
      <c r="I67" s="165">
        <f>VLOOKUP(C:C,'Flex-Extension'!C:Q,15,FALSE)</f>
        <v>2.6666666666666665</v>
      </c>
      <c r="J67" s="165">
        <f>VLOOKUP(C:C,'Flex-Extension'!C:R,16,FALSE)</f>
        <v>10</v>
      </c>
      <c r="K67" s="165">
        <f>VLOOKUP(C:C,'Flex-Extension'!C:S,17,FALSE)</f>
        <v>5.25</v>
      </c>
      <c r="L67" s="165">
        <f>VLOOKUP(C:C,'Stand Leg Ext'!C:G,5,FALSE)</f>
        <v>2</v>
      </c>
      <c r="M67" s="165">
        <f>VLOOKUP(C:C,'Basic Acro'!C:G,5,FALSE)</f>
        <v>1.5</v>
      </c>
      <c r="N67" s="166">
        <f t="shared" si="6"/>
        <v>3.5104166666666665</v>
      </c>
      <c r="O67" s="164">
        <f>VLOOKUP(C:C,'Propulsion combination'!C:AS,43,FALSE)</f>
        <v>5.5</v>
      </c>
      <c r="P67" s="165">
        <f>VLOOKUP(C:C,'Bodyboost Baracuda'!C:AT,44,FALSE)</f>
        <v>5.8857487922705314</v>
      </c>
      <c r="Q67" s="165">
        <f>VLOOKUP(C:C,Height!C:AH,32,FALSE)</f>
        <v>5.4944444444444454</v>
      </c>
      <c r="R67" s="160">
        <f>VLOOKUP(C:C,'Routine Set'!C:BL,62,FALSE)</f>
        <v>5.9166666666666679</v>
      </c>
      <c r="S67" s="165">
        <f>VLOOKUP(C:C,'Flexibility in water'!C:U,19,FALSE)</f>
        <v>5.7208333333333332</v>
      </c>
      <c r="T67" s="166">
        <f t="shared" si="7"/>
        <v>5.7035386473429952</v>
      </c>
      <c r="U67" s="96">
        <f>VLOOKUP(C:C,Figures!C:H,6,FALSE)</f>
        <v>5.7181800000000003</v>
      </c>
      <c r="V67" s="607">
        <f t="shared" si="8"/>
        <v>5.0499944589371983</v>
      </c>
      <c r="W67" s="164">
        <f>IFERROR(VLOOKUP(E:E,'Grids Youth'!Z:AA,2,FALSE),1)</f>
        <v>1.05</v>
      </c>
      <c r="X67" s="166">
        <f>V67*IFERROR(VLOOKUP(E:E,'Grids Youth'!Z:AA,2,FALSE),1)</f>
        <v>5.3024941818840583</v>
      </c>
      <c r="Y67" s="604">
        <f t="shared" si="5"/>
        <v>5.3024941818840583</v>
      </c>
      <c r="Z67" s="162"/>
    </row>
    <row r="68" spans="1:26" x14ac:dyDescent="0.35">
      <c r="A68" s="163"/>
      <c r="B68" s="60">
        <v>64</v>
      </c>
      <c r="C68" s="100" t="str">
        <f>VLOOKUP(B:B,'Start List Youth'!C:F,2,FALSE)</f>
        <v>SYLA Keitlin</v>
      </c>
      <c r="D68" s="483">
        <f>VLOOKUP(B:B,'Start List Youth'!C:F,3,FALSE)</f>
        <v>2011</v>
      </c>
      <c r="E68" s="127" t="str">
        <f>VLOOKUP(B:B,'Start List Youth'!C:F,4,FALSE)</f>
        <v>GN1885</v>
      </c>
      <c r="F68" s="164">
        <f>VLOOKUP(C:C,'Upper-Lower body'!C:N,12,FALSE)</f>
        <v>0</v>
      </c>
      <c r="G68" s="165">
        <f>VLOOKUP(C:C,'Upper-Lower body'!C:O,13,FALSE)</f>
        <v>9.1666666666666661</v>
      </c>
      <c r="H68" s="165">
        <f>VLOOKUP(C:C,'Core Strength'!C:H,6,FALSE)</f>
        <v>7.666666666666667</v>
      </c>
      <c r="I68" s="165">
        <f>VLOOKUP(C:C,'Flex-Extension'!C:Q,15,FALSE)</f>
        <v>6</v>
      </c>
      <c r="J68" s="165">
        <f>VLOOKUP(C:C,'Flex-Extension'!C:R,16,FALSE)</f>
        <v>6</v>
      </c>
      <c r="K68" s="165">
        <f>VLOOKUP(C:C,'Flex-Extension'!C:S,17,FALSE)</f>
        <v>6</v>
      </c>
      <c r="L68" s="165">
        <f>VLOOKUP(C:C,'Stand Leg Ext'!C:G,5,FALSE)</f>
        <v>7.5</v>
      </c>
      <c r="M68" s="165">
        <f>VLOOKUP(C:C,'Basic Acro'!C:G,5,FALSE)</f>
        <v>0</v>
      </c>
      <c r="N68" s="166">
        <f t="shared" si="6"/>
        <v>5.2916666666666661</v>
      </c>
      <c r="O68" s="164">
        <f>VLOOKUP(C:C,'Propulsion combination'!C:AS,43,FALSE)</f>
        <v>6.25</v>
      </c>
      <c r="P68" s="165">
        <f>VLOOKUP(C:C,'Bodyboost Baracuda'!C:AT,44,FALSE)</f>
        <v>6.4812399355877606</v>
      </c>
      <c r="Q68" s="165">
        <f>VLOOKUP(C:C,Height!C:AH,32,FALSE)</f>
        <v>6.81111111111111</v>
      </c>
      <c r="R68" s="160">
        <f>VLOOKUP(C:C,'Routine Set'!C:BL,62,FALSE)</f>
        <v>6.8666666666666671</v>
      </c>
      <c r="S68" s="165">
        <f>VLOOKUP(C:C,'Flexibility in water'!C:U,19,FALSE)</f>
        <v>6.6833333333333345</v>
      </c>
      <c r="T68" s="166">
        <f t="shared" si="7"/>
        <v>6.6184702093397743</v>
      </c>
      <c r="U68" s="96">
        <f>VLOOKUP(C:C,Figures!C:H,6,FALSE)</f>
        <v>6.7568200000000003</v>
      </c>
      <c r="V68" s="607">
        <f t="shared" si="8"/>
        <v>6.261934083735909</v>
      </c>
      <c r="W68" s="164">
        <f>IFERROR(VLOOKUP(E:E,'Grids Youth'!Z:AA,2,FALSE),1)</f>
        <v>1.05</v>
      </c>
      <c r="X68" s="166">
        <f>V68*IFERROR(VLOOKUP(E:E,'Grids Youth'!Z:AA,2,FALSE),1)</f>
        <v>6.5750307879227048</v>
      </c>
      <c r="Y68" s="604">
        <f t="shared" si="5"/>
        <v>6.5750307879227048</v>
      </c>
      <c r="Z68" s="162"/>
    </row>
    <row r="69" spans="1:26" x14ac:dyDescent="0.35">
      <c r="A69" s="610" t="s">
        <v>297</v>
      </c>
      <c r="B69" s="611">
        <v>65</v>
      </c>
      <c r="C69" s="612" t="str">
        <f>VLOOKUP(B:B,'Start List Youth'!C:F,2,FALSE)</f>
        <v>NAWROCKA Lola</v>
      </c>
      <c r="D69" s="613">
        <f>VLOOKUP(B:B,'Start List Youth'!C:F,3,FALSE)</f>
        <v>2013</v>
      </c>
      <c r="E69" s="613" t="str">
        <f>VLOOKUP(B:B,'Start List Youth'!C:F,4,FALSE)</f>
        <v>LA</v>
      </c>
      <c r="F69" s="614">
        <f>VLOOKUP(C:C,'Upper-Lower body'!C:N,12,FALSE)</f>
        <v>0</v>
      </c>
      <c r="G69" s="615">
        <f>VLOOKUP(C:C,'Upper-Lower body'!C:O,13,FALSE)</f>
        <v>0</v>
      </c>
      <c r="H69" s="615" t="str">
        <f>VLOOKUP(C:C,'Core Strength'!C:H,6,FALSE)</f>
        <v xml:space="preserve"> </v>
      </c>
      <c r="I69" s="615">
        <f>VLOOKUP(C:C,'Flex-Extension'!C:Q,15,FALSE)</f>
        <v>0</v>
      </c>
      <c r="J69" s="615">
        <f>VLOOKUP(C:C,'Flex-Extension'!C:R,16,FALSE)</f>
        <v>0</v>
      </c>
      <c r="K69" s="615">
        <f>VLOOKUP(C:C,'Flex-Extension'!C:S,17,FALSE)</f>
        <v>0</v>
      </c>
      <c r="L69" s="615" t="str">
        <f>VLOOKUP(C:C,'Stand Leg Ext'!C:G,5,FALSE)</f>
        <v xml:space="preserve"> </v>
      </c>
      <c r="M69" s="615" t="str">
        <f>VLOOKUP(C:C,'Basic Acro'!C:G,5,FALSE)</f>
        <v xml:space="preserve"> </v>
      </c>
      <c r="N69" s="616">
        <f t="shared" ref="N69:N100" si="9">AVERAGE(F69:M69)</f>
        <v>0</v>
      </c>
      <c r="O69" s="614">
        <f>VLOOKUP(C:C,'Propulsion combination'!C:AS,43,FALSE)</f>
        <v>0</v>
      </c>
      <c r="P69" s="615">
        <f>VLOOKUP(C:C,'Bodyboost Baracuda'!C:AT,44,FALSE)</f>
        <v>0</v>
      </c>
      <c r="Q69" s="615">
        <f>VLOOKUP(C:C,Height!C:AH,32,FALSE)</f>
        <v>0</v>
      </c>
      <c r="R69" s="615">
        <f>VLOOKUP(C:C,'Routine Set'!C:BL,62,FALSE)</f>
        <v>0</v>
      </c>
      <c r="S69" s="615">
        <f>VLOOKUP(C:C,'Flexibility in water'!C:U,19,FALSE)</f>
        <v>0</v>
      </c>
      <c r="T69" s="616">
        <f t="shared" si="7"/>
        <v>0</v>
      </c>
      <c r="U69" s="617">
        <f>VLOOKUP(C:C,Figures!C:H,6,FALSE)</f>
        <v>0</v>
      </c>
      <c r="V69" s="618">
        <f t="shared" si="8"/>
        <v>0</v>
      </c>
      <c r="W69" s="614">
        <f>IFERROR(VLOOKUP(E:E,'Grids Youth'!Z:AA,2,FALSE),1)</f>
        <v>1</v>
      </c>
      <c r="X69" s="616">
        <f>V69*IFERROR(VLOOKUP(E:E,'Grids Youth'!Z:AA,2,FALSE),1)</f>
        <v>0</v>
      </c>
      <c r="Y69" s="725">
        <f t="shared" si="5"/>
        <v>0</v>
      </c>
      <c r="Z69" s="162"/>
    </row>
    <row r="70" spans="1:26" x14ac:dyDescent="0.35">
      <c r="A70" s="163"/>
      <c r="B70" s="60">
        <v>66</v>
      </c>
      <c r="C70" s="100" t="str">
        <f>VLOOKUP(B:B,'Start List Youth'!C:F,2,FALSE)</f>
        <v>ORIOL CRUELLAS Maria</v>
      </c>
      <c r="D70" s="483">
        <f>VLOOKUP(B:B,'Start List Youth'!C:F,3,FALSE)</f>
        <v>2011</v>
      </c>
      <c r="E70" s="127" t="str">
        <f>VLOOKUP(B:B,'Start List Youth'!C:F,4,FALSE)</f>
        <v>RFN</v>
      </c>
      <c r="F70" s="164">
        <f>VLOOKUP(C:C,'Upper-Lower body'!C:N,12,FALSE)</f>
        <v>4</v>
      </c>
      <c r="G70" s="165">
        <f>VLOOKUP(C:C,'Upper-Lower body'!C:O,13,FALSE)</f>
        <v>7.666666666666667</v>
      </c>
      <c r="H70" s="165">
        <f>VLOOKUP(C:C,'Core Strength'!C:H,6,FALSE)</f>
        <v>4.333333333333333</v>
      </c>
      <c r="I70" s="165">
        <f>VLOOKUP(C:C,'Flex-Extension'!C:Q,15,FALSE)</f>
        <v>3</v>
      </c>
      <c r="J70" s="165">
        <f>VLOOKUP(C:C,'Flex-Extension'!C:R,16,FALSE)</f>
        <v>3.5</v>
      </c>
      <c r="K70" s="165">
        <f>VLOOKUP(C:C,'Flex-Extension'!C:S,17,FALSE)</f>
        <v>5.5</v>
      </c>
      <c r="L70" s="165">
        <f>VLOOKUP(C:C,'Stand Leg Ext'!C:G,5,FALSE)</f>
        <v>1</v>
      </c>
      <c r="M70" s="165">
        <f>VLOOKUP(C:C,'Basic Acro'!C:G,5,FALSE)</f>
        <v>1.5</v>
      </c>
      <c r="N70" s="166">
        <f t="shared" si="9"/>
        <v>3.8125</v>
      </c>
      <c r="O70" s="164">
        <f>VLOOKUP(C:C,'Propulsion combination'!C:AS,43,FALSE)</f>
        <v>5.4666666666666659</v>
      </c>
      <c r="P70" s="165">
        <f>VLOOKUP(C:C,'Bodyboost Baracuda'!C:AT,44,FALSE)</f>
        <v>6.2553542673107883</v>
      </c>
      <c r="Q70" s="165">
        <f>VLOOKUP(C:C,Height!C:AH,32,FALSE)</f>
        <v>5.8333333333333339</v>
      </c>
      <c r="R70" s="160">
        <f>VLOOKUP(C:C,'Routine Set'!C:BL,62,FALSE)</f>
        <v>5</v>
      </c>
      <c r="S70" s="165">
        <f>VLOOKUP(C:C,'Flexibility in water'!C:U,19,FALSE)</f>
        <v>6.0666666666666673</v>
      </c>
      <c r="T70" s="166">
        <f t="shared" ref="T70:T101" si="10">AVERAGE(O70:S70)</f>
        <v>5.7244041867954909</v>
      </c>
      <c r="U70" s="96">
        <f>VLOOKUP(C:C,Figures!C:H,6,FALSE)</f>
        <v>5.8795500000000001</v>
      </c>
      <c r="V70" s="607">
        <f t="shared" ref="V70:V101" si="11">+N70*0.3+T70*0.4+U70*0.3</f>
        <v>5.1973766747181962</v>
      </c>
      <c r="W70" s="164">
        <f>IFERROR(VLOOKUP(E:E,'Grids Youth'!Z:AA,2,FALSE),1)</f>
        <v>1</v>
      </c>
      <c r="X70" s="166">
        <f>V70*IFERROR(VLOOKUP(E:E,'Grids Youth'!Z:AA,2,FALSE),1)</f>
        <v>5.1973766747181962</v>
      </c>
      <c r="Y70" s="604">
        <f t="shared" ref="Y70:Y133" si="12">X70</f>
        <v>5.1973766747181962</v>
      </c>
      <c r="Z70" s="162"/>
    </row>
    <row r="71" spans="1:26" x14ac:dyDescent="0.35">
      <c r="A71" s="163"/>
      <c r="B71" s="60">
        <v>67</v>
      </c>
      <c r="C71" s="100" t="str">
        <f>VLOOKUP(B:B,'Start List Youth'!C:F,2,FALSE)</f>
        <v>GUSEVA Eva</v>
      </c>
      <c r="D71" s="483">
        <f>VLOOKUP(B:B,'Start List Youth'!C:F,3,FALSE)</f>
        <v>2012</v>
      </c>
      <c r="E71" s="127" t="str">
        <f>VLOOKUP(B:B,'Start List Youth'!C:F,4,FALSE)</f>
        <v>GN1885</v>
      </c>
      <c r="F71" s="164">
        <f>VLOOKUP(C:C,'Upper-Lower body'!C:N,12,FALSE)</f>
        <v>5.25</v>
      </c>
      <c r="G71" s="165">
        <f>VLOOKUP(C:C,'Upper-Lower body'!C:O,13,FALSE)</f>
        <v>7.333333333333333</v>
      </c>
      <c r="H71" s="165">
        <f>VLOOKUP(C:C,'Core Strength'!C:H,6,FALSE)</f>
        <v>10</v>
      </c>
      <c r="I71" s="165">
        <f>VLOOKUP(C:C,'Flex-Extension'!C:Q,15,FALSE)</f>
        <v>5.666666666666667</v>
      </c>
      <c r="J71" s="165">
        <f>VLOOKUP(C:C,'Flex-Extension'!C:R,16,FALSE)</f>
        <v>7</v>
      </c>
      <c r="K71" s="165">
        <f>VLOOKUP(C:C,'Flex-Extension'!C:S,17,FALSE)</f>
        <v>7.5</v>
      </c>
      <c r="L71" s="165">
        <f>VLOOKUP(C:C,'Stand Leg Ext'!C:G,5,FALSE)</f>
        <v>5</v>
      </c>
      <c r="M71" s="165">
        <f>VLOOKUP(C:C,'Basic Acro'!C:G,5,FALSE)</f>
        <v>1.5</v>
      </c>
      <c r="N71" s="166">
        <f t="shared" si="9"/>
        <v>6.15625</v>
      </c>
      <c r="O71" s="164">
        <f>VLOOKUP(C:C,'Propulsion combination'!C:AS,43,FALSE)</f>
        <v>5.7333333333333325</v>
      </c>
      <c r="P71" s="165">
        <f>VLOOKUP(C:C,'Bodyboost Baracuda'!C:AT,44,FALSE)</f>
        <v>6.5520128824476647</v>
      </c>
      <c r="Q71" s="165">
        <f>VLOOKUP(C:C,Height!C:AH,32,FALSE)</f>
        <v>5.8777777777777782</v>
      </c>
      <c r="R71" s="160">
        <f>VLOOKUP(C:C,'Routine Set'!C:BL,62,FALSE)</f>
        <v>6.0166666666666675</v>
      </c>
      <c r="S71" s="165">
        <f>VLOOKUP(C:C,'Flexibility in water'!C:U,19,FALSE)</f>
        <v>6.4416666666666655</v>
      </c>
      <c r="T71" s="166">
        <f t="shared" si="10"/>
        <v>6.1242914653784215</v>
      </c>
      <c r="U71" s="96">
        <f>VLOOKUP(C:C,Figures!C:H,6,FALSE)</f>
        <v>6.3420499999999995</v>
      </c>
      <c r="V71" s="607">
        <f t="shared" si="11"/>
        <v>6.1992065861513685</v>
      </c>
      <c r="W71" s="164">
        <f>IFERROR(VLOOKUP(E:E,'Grids Youth'!Z:AA,2,FALSE),1)</f>
        <v>1.05</v>
      </c>
      <c r="X71" s="166">
        <f>V71*IFERROR(VLOOKUP(E:E,'Grids Youth'!Z:AA,2,FALSE),1)</f>
        <v>6.5091669154589376</v>
      </c>
      <c r="Y71" s="604">
        <f t="shared" si="12"/>
        <v>6.5091669154589376</v>
      </c>
      <c r="Z71" s="162"/>
    </row>
    <row r="72" spans="1:26" x14ac:dyDescent="0.35">
      <c r="A72" s="163"/>
      <c r="B72" s="60">
        <v>68</v>
      </c>
      <c r="C72" s="100" t="str">
        <f>VLOOKUP(B:B,'Start List Youth'!C:F,2,FALSE)</f>
        <v>WYSS Livia</v>
      </c>
      <c r="D72" s="483">
        <f>VLOOKUP(B:B,'Start List Youth'!C:F,3,FALSE)</f>
        <v>2012</v>
      </c>
      <c r="E72" s="127" t="str">
        <f>VLOOKUP(B:B,'Start List Youth'!C:F,4,FALSE)</f>
        <v>FLOS</v>
      </c>
      <c r="F72" s="164">
        <f>VLOOKUP(C:C,'Upper-Lower body'!C:N,12,FALSE)</f>
        <v>7.25</v>
      </c>
      <c r="G72" s="165">
        <f>VLOOKUP(C:C,'Upper-Lower body'!C:O,13,FALSE)</f>
        <v>7</v>
      </c>
      <c r="H72" s="165">
        <f>VLOOKUP(C:C,'Core Strength'!C:H,6,FALSE)</f>
        <v>9</v>
      </c>
      <c r="I72" s="165">
        <f>VLOOKUP(C:C,'Flex-Extension'!C:Q,15,FALSE)</f>
        <v>5.333333333333333</v>
      </c>
      <c r="J72" s="165">
        <f>VLOOKUP(C:C,'Flex-Extension'!C:R,16,FALSE)</f>
        <v>4.5</v>
      </c>
      <c r="K72" s="165">
        <f>VLOOKUP(C:C,'Flex-Extension'!C:S,17,FALSE)</f>
        <v>6.5</v>
      </c>
      <c r="L72" s="165">
        <f>VLOOKUP(C:C,'Stand Leg Ext'!C:G,5,FALSE)</f>
        <v>5</v>
      </c>
      <c r="M72" s="165">
        <f>VLOOKUP(C:C,'Basic Acro'!C:G,5,FALSE)</f>
        <v>1</v>
      </c>
      <c r="N72" s="166">
        <f t="shared" si="9"/>
        <v>5.6979166666666661</v>
      </c>
      <c r="O72" s="164">
        <f>VLOOKUP(C:C,'Propulsion combination'!C:AS,43,FALSE)</f>
        <v>5.5333333333333341</v>
      </c>
      <c r="P72" s="165">
        <f>VLOOKUP(C:C,'Bodyboost Baracuda'!C:AT,44,FALSE)</f>
        <v>6.1936392914653791</v>
      </c>
      <c r="Q72" s="165">
        <f>VLOOKUP(C:C,Height!C:AH,32,FALSE)</f>
        <v>5.2583333333333337</v>
      </c>
      <c r="R72" s="160">
        <f>VLOOKUP(C:C,'Routine Set'!C:BL,62,FALSE)</f>
        <v>5.9833333333333325</v>
      </c>
      <c r="S72" s="165">
        <f>VLOOKUP(C:C,'Flexibility in water'!C:U,19,FALSE)</f>
        <v>6.35</v>
      </c>
      <c r="T72" s="166">
        <f t="shared" si="10"/>
        <v>5.8637278582930765</v>
      </c>
      <c r="U72" s="96">
        <f>VLOOKUP(C:C,Figures!C:H,6,FALSE)</f>
        <v>5.7693199999999996</v>
      </c>
      <c r="V72" s="607">
        <f t="shared" si="11"/>
        <v>5.7856621433172304</v>
      </c>
      <c r="W72" s="164">
        <f>IFERROR(VLOOKUP(E:E,'Grids Youth'!Z:AA,2,FALSE),1)</f>
        <v>1</v>
      </c>
      <c r="X72" s="166">
        <f>V72*IFERROR(VLOOKUP(E:E,'Grids Youth'!Z:AA,2,FALSE),1)</f>
        <v>5.7856621433172304</v>
      </c>
      <c r="Y72" s="604">
        <f t="shared" si="12"/>
        <v>5.7856621433172304</v>
      </c>
      <c r="Z72" s="162"/>
    </row>
    <row r="73" spans="1:26" x14ac:dyDescent="0.35">
      <c r="A73" s="163"/>
      <c r="B73" s="60">
        <v>69</v>
      </c>
      <c r="C73" s="100" t="str">
        <f>VLOOKUP(B:B,'Start List Youth'!C:F,2,FALSE)</f>
        <v>APICELLA Aurora</v>
      </c>
      <c r="D73" s="483">
        <f>VLOOKUP(B:B,'Start List Youth'!C:F,3,FALSE)</f>
        <v>2012</v>
      </c>
      <c r="E73" s="127" t="str">
        <f>VLOOKUP(B:B,'Start List Youth'!C:F,4,FALSE)</f>
        <v>SVB</v>
      </c>
      <c r="F73" s="164">
        <f>VLOOKUP(C:C,'Upper-Lower body'!C:N,12,FALSE)</f>
        <v>3</v>
      </c>
      <c r="G73" s="165">
        <f>VLOOKUP(C:C,'Upper-Lower body'!C:O,13,FALSE)</f>
        <v>6.333333333333333</v>
      </c>
      <c r="H73" s="165">
        <f>VLOOKUP(C:C,'Core Strength'!C:H,6,FALSE)</f>
        <v>7.333333333333333</v>
      </c>
      <c r="I73" s="165">
        <f>VLOOKUP(C:C,'Flex-Extension'!C:Q,15,FALSE)</f>
        <v>4</v>
      </c>
      <c r="J73" s="165">
        <f>VLOOKUP(C:C,'Flex-Extension'!C:R,16,FALSE)</f>
        <v>7</v>
      </c>
      <c r="K73" s="165">
        <f>VLOOKUP(C:C,'Flex-Extension'!C:S,17,FALSE)</f>
        <v>6.25</v>
      </c>
      <c r="L73" s="165">
        <f>VLOOKUP(C:C,'Stand Leg Ext'!C:G,5,FALSE)</f>
        <v>5</v>
      </c>
      <c r="M73" s="165">
        <f>VLOOKUP(C:C,'Basic Acro'!C:G,5,FALSE)</f>
        <v>1.5</v>
      </c>
      <c r="N73" s="166">
        <f t="shared" si="9"/>
        <v>5.052083333333333</v>
      </c>
      <c r="O73" s="164">
        <f>VLOOKUP(C:C,'Propulsion combination'!C:AS,43,FALSE)</f>
        <v>5.2833333333333341</v>
      </c>
      <c r="P73" s="165">
        <f>VLOOKUP(C:C,'Bodyboost Baracuda'!C:AT,44,FALSE)</f>
        <v>5.6485507246376807</v>
      </c>
      <c r="Q73" s="165">
        <f>VLOOKUP(C:C,Height!C:AH,32,FALSE)</f>
        <v>3.7083333333333335</v>
      </c>
      <c r="R73" s="160">
        <f>VLOOKUP(C:C,'Routine Set'!C:BL,62,FALSE)</f>
        <v>4.5333333333333332</v>
      </c>
      <c r="S73" s="165">
        <f>VLOOKUP(C:C,'Flexibility in water'!C:U,19,FALSE)</f>
        <v>6.8291666666666657</v>
      </c>
      <c r="T73" s="166">
        <f t="shared" si="10"/>
        <v>5.2005434782608697</v>
      </c>
      <c r="U73" s="96">
        <f>VLOOKUP(C:C,Figures!C:H,6,FALSE)</f>
        <v>5.0715899999999996</v>
      </c>
      <c r="V73" s="607">
        <f t="shared" si="11"/>
        <v>5.1173193913043473</v>
      </c>
      <c r="W73" s="164">
        <f>IFERROR(VLOOKUP(E:E,'Grids Youth'!Z:AA,2,FALSE),1)</f>
        <v>1.05</v>
      </c>
      <c r="X73" s="166">
        <f>V73*IFERROR(VLOOKUP(E:E,'Grids Youth'!Z:AA,2,FALSE),1)</f>
        <v>5.3731853608695648</v>
      </c>
      <c r="Y73" s="604">
        <f t="shared" si="12"/>
        <v>5.3731853608695648</v>
      </c>
      <c r="Z73" s="162"/>
    </row>
    <row r="74" spans="1:26" x14ac:dyDescent="0.35">
      <c r="A74" s="163"/>
      <c r="B74" s="60">
        <v>70</v>
      </c>
      <c r="C74" s="100" t="str">
        <f>VLOOKUP(B:B,'Start List Youth'!C:F,2,FALSE)</f>
        <v>VANNOTTI Clara</v>
      </c>
      <c r="D74" s="483">
        <f>VLOOKUP(B:B,'Start List Youth'!C:F,3,FALSE)</f>
        <v>2013</v>
      </c>
      <c r="E74" s="127" t="str">
        <f>VLOOKUP(B:B,'Start List Youth'!C:F,4,FALSE)</f>
        <v>LNZ</v>
      </c>
      <c r="F74" s="164">
        <f>VLOOKUP(C:C,'Upper-Lower body'!C:N,12,FALSE)</f>
        <v>7</v>
      </c>
      <c r="G74" s="165">
        <f>VLOOKUP(C:C,'Upper-Lower body'!C:O,13,FALSE)</f>
        <v>8</v>
      </c>
      <c r="H74" s="165">
        <f>VLOOKUP(C:C,'Core Strength'!C:H,6,FALSE)</f>
        <v>9</v>
      </c>
      <c r="I74" s="165">
        <f>VLOOKUP(C:C,'Flex-Extension'!C:Q,15,FALSE)</f>
        <v>5</v>
      </c>
      <c r="J74" s="165">
        <f>VLOOKUP(C:C,'Flex-Extension'!C:R,16,FALSE)</f>
        <v>5</v>
      </c>
      <c r="K74" s="165">
        <f>VLOOKUP(C:C,'Flex-Extension'!C:S,17,FALSE)</f>
        <v>6.75</v>
      </c>
      <c r="L74" s="165">
        <f>VLOOKUP(C:C,'Stand Leg Ext'!C:G,5,FALSE)</f>
        <v>5</v>
      </c>
      <c r="M74" s="165">
        <f>VLOOKUP(C:C,'Basic Acro'!C:G,5,FALSE)</f>
        <v>1.5</v>
      </c>
      <c r="N74" s="166">
        <f t="shared" si="9"/>
        <v>5.90625</v>
      </c>
      <c r="O74" s="164">
        <f>VLOOKUP(C:C,'Propulsion combination'!C:AS,43,FALSE)</f>
        <v>5.6666666666666661</v>
      </c>
      <c r="P74" s="165">
        <f>VLOOKUP(C:C,'Bodyboost Baracuda'!C:AT,44,FALSE)</f>
        <v>5.9027375201288246</v>
      </c>
      <c r="Q74" s="165">
        <f>VLOOKUP(C:C,Height!C:AH,32,FALSE)</f>
        <v>5.3694444444444454</v>
      </c>
      <c r="R74" s="160">
        <f>VLOOKUP(C:C,'Routine Set'!C:BL,62,FALSE)</f>
        <v>4.4333333333333336</v>
      </c>
      <c r="S74" s="165">
        <f>VLOOKUP(C:C,'Flexibility in water'!C:U,19,FALSE)</f>
        <v>5.6333333333333337</v>
      </c>
      <c r="T74" s="166">
        <f t="shared" si="10"/>
        <v>5.4011030595813203</v>
      </c>
      <c r="U74" s="96">
        <f>VLOOKUP(C:C,Figures!C:H,6,FALSE)</f>
        <v>5.1827300000000003</v>
      </c>
      <c r="V74" s="607">
        <f t="shared" si="11"/>
        <v>5.4871352238325279</v>
      </c>
      <c r="W74" s="164">
        <f>IFERROR(VLOOKUP(E:E,'Grids Youth'!Z:AA,2,FALSE),1)</f>
        <v>1.05</v>
      </c>
      <c r="X74" s="166">
        <f>V74*IFERROR(VLOOKUP(E:E,'Grids Youth'!Z:AA,2,FALSE),1)</f>
        <v>5.7614919850241542</v>
      </c>
      <c r="Y74" s="604">
        <f t="shared" si="12"/>
        <v>5.7614919850241542</v>
      </c>
      <c r="Z74" s="162"/>
    </row>
    <row r="75" spans="1:26" hidden="1" x14ac:dyDescent="0.35">
      <c r="A75" s="163"/>
      <c r="B75" s="60">
        <v>71</v>
      </c>
      <c r="C75" s="100">
        <f>VLOOKUP(B:B,'Start List Youth'!C:F,2,FALSE)</f>
        <v>0</v>
      </c>
      <c r="D75" s="483">
        <f>VLOOKUP(B:B,'Start List Youth'!C:F,3,FALSE)</f>
        <v>0</v>
      </c>
      <c r="E75" s="127">
        <f>VLOOKUP(B:B,'Start List Youth'!C:F,4,FALSE)</f>
        <v>0</v>
      </c>
      <c r="F75" s="164">
        <f>VLOOKUP(C:C,'Upper-Lower body'!C:N,12,FALSE)</f>
        <v>0</v>
      </c>
      <c r="G75" s="165">
        <f>VLOOKUP(C:C,'Upper-Lower body'!C:O,13,FALSE)</f>
        <v>2.6666666666666665</v>
      </c>
      <c r="H75" s="165" t="str">
        <f>VLOOKUP(C:C,'Core Strength'!C:H,6,FALSE)</f>
        <v xml:space="preserve"> </v>
      </c>
      <c r="I75" s="165">
        <f>VLOOKUP(C:C,'Flex-Extension'!C:Q,15,FALSE)</f>
        <v>4</v>
      </c>
      <c r="J75" s="165">
        <f>VLOOKUP(C:C,'Flex-Extension'!C:R,16,FALSE)</f>
        <v>6</v>
      </c>
      <c r="K75" s="165">
        <f>VLOOKUP(C:C,'Flex-Extension'!C:S,17,FALSE)</f>
        <v>7.25</v>
      </c>
      <c r="L75" s="165" t="str">
        <f>VLOOKUP(C:C,'Stand Leg Ext'!C:G,5,FALSE)</f>
        <v xml:space="preserve"> </v>
      </c>
      <c r="M75" s="165" t="str">
        <f>VLOOKUP(C:C,'Basic Acro'!C:G,5,FALSE)</f>
        <v xml:space="preserve"> </v>
      </c>
      <c r="N75" s="166">
        <f t="shared" si="9"/>
        <v>3.9833333333333329</v>
      </c>
      <c r="O75" s="164">
        <f>VLOOKUP(C:C,'Propulsion combination'!C:AS,43,FALSE)</f>
        <v>0</v>
      </c>
      <c r="P75" s="165">
        <f>VLOOKUP(C:C,'Bodyboost Baracuda'!C:AT,44,FALSE)</f>
        <v>0</v>
      </c>
      <c r="Q75" s="165">
        <f>VLOOKUP(C:C,Height!C:AH,32,FALSE)</f>
        <v>0</v>
      </c>
      <c r="R75" s="160">
        <f>VLOOKUP(C:C,'Routine Set'!C:BL,62,FALSE)</f>
        <v>0</v>
      </c>
      <c r="S75" s="165">
        <f>VLOOKUP(C:C,'Flexibility in water'!C:U,19,FALSE)</f>
        <v>0</v>
      </c>
      <c r="T75" s="166">
        <f t="shared" si="10"/>
        <v>0</v>
      </c>
      <c r="U75" s="96">
        <f>VLOOKUP(C:C,Figures!C:H,6,FALSE)</f>
        <v>0</v>
      </c>
      <c r="V75" s="607">
        <f t="shared" si="11"/>
        <v>1.1949999999999998</v>
      </c>
      <c r="W75" s="164">
        <f>IFERROR(VLOOKUP(E:E,'Grids Youth'!Z:AA,2,FALSE),1)</f>
        <v>1</v>
      </c>
      <c r="X75" s="166">
        <f>V75*IFERROR(VLOOKUP(E:E,'Grids Youth'!Z:AA,2,FALSE),1)</f>
        <v>1.1949999999999998</v>
      </c>
      <c r="Y75" s="604">
        <f t="shared" si="12"/>
        <v>1.1949999999999998</v>
      </c>
      <c r="Z75" s="162"/>
    </row>
    <row r="76" spans="1:26" hidden="1" x14ac:dyDescent="0.35">
      <c r="A76" s="163"/>
      <c r="B76" s="60">
        <v>72</v>
      </c>
      <c r="C76" s="100">
        <f>VLOOKUP(B:B,'Start List Youth'!C:F,2,FALSE)</f>
        <v>0</v>
      </c>
      <c r="D76" s="483">
        <f>VLOOKUP(B:B,'Start List Youth'!C:F,3,FALSE)</f>
        <v>0</v>
      </c>
      <c r="E76" s="127">
        <f>VLOOKUP(B:B,'Start List Youth'!C:F,4,FALSE)</f>
        <v>0</v>
      </c>
      <c r="F76" s="164">
        <f>VLOOKUP(C:C,'Upper-Lower body'!C:N,12,FALSE)</f>
        <v>0</v>
      </c>
      <c r="G76" s="165">
        <f>VLOOKUP(C:C,'Upper-Lower body'!C:O,13,FALSE)</f>
        <v>2.6666666666666665</v>
      </c>
      <c r="H76" s="165" t="str">
        <f>VLOOKUP(C:C,'Core Strength'!C:H,6,FALSE)</f>
        <v xml:space="preserve"> </v>
      </c>
      <c r="I76" s="165">
        <f>VLOOKUP(C:C,'Flex-Extension'!C:Q,15,FALSE)</f>
        <v>4</v>
      </c>
      <c r="J76" s="165">
        <f>VLOOKUP(C:C,'Flex-Extension'!C:R,16,FALSE)</f>
        <v>6</v>
      </c>
      <c r="K76" s="165">
        <f>VLOOKUP(C:C,'Flex-Extension'!C:S,17,FALSE)</f>
        <v>7.25</v>
      </c>
      <c r="L76" s="165" t="str">
        <f>VLOOKUP(C:C,'Stand Leg Ext'!C:G,5,FALSE)</f>
        <v xml:space="preserve"> </v>
      </c>
      <c r="M76" s="165" t="str">
        <f>VLOOKUP(C:C,'Basic Acro'!C:G,5,FALSE)</f>
        <v xml:space="preserve"> </v>
      </c>
      <c r="N76" s="166">
        <f t="shared" si="9"/>
        <v>3.9833333333333329</v>
      </c>
      <c r="O76" s="164">
        <f>VLOOKUP(C:C,'Propulsion combination'!C:AS,43,FALSE)</f>
        <v>0</v>
      </c>
      <c r="P76" s="165">
        <f>VLOOKUP(C:C,'Bodyboost Baracuda'!C:AT,44,FALSE)</f>
        <v>0</v>
      </c>
      <c r="Q76" s="165">
        <f>VLOOKUP(C:C,Height!C:AH,32,FALSE)</f>
        <v>0</v>
      </c>
      <c r="R76" s="160">
        <f>VLOOKUP(C:C,'Routine Set'!C:BL,62,FALSE)</f>
        <v>0</v>
      </c>
      <c r="S76" s="165">
        <f>VLOOKUP(C:C,'Flexibility in water'!C:U,19,FALSE)</f>
        <v>0</v>
      </c>
      <c r="T76" s="166">
        <f t="shared" si="10"/>
        <v>0</v>
      </c>
      <c r="U76" s="96">
        <f>VLOOKUP(C:C,Figures!C:H,6,FALSE)</f>
        <v>0</v>
      </c>
      <c r="V76" s="607">
        <f t="shared" si="11"/>
        <v>1.1949999999999998</v>
      </c>
      <c r="W76" s="164">
        <f>IFERROR(VLOOKUP(E:E,'Grids Youth'!Z:AA,2,FALSE),1)</f>
        <v>1</v>
      </c>
      <c r="X76" s="166">
        <f>V76*IFERROR(VLOOKUP(E:E,'Grids Youth'!Z:AA,2,FALSE),1)</f>
        <v>1.1949999999999998</v>
      </c>
      <c r="Y76" s="604">
        <f t="shared" si="12"/>
        <v>1.1949999999999998</v>
      </c>
      <c r="Z76" s="162"/>
    </row>
    <row r="77" spans="1:26" hidden="1" x14ac:dyDescent="0.35">
      <c r="A77" s="163"/>
      <c r="B77" s="60">
        <v>73</v>
      </c>
      <c r="C77" s="100">
        <f>VLOOKUP(B:B,'Start List Youth'!C:F,2,FALSE)</f>
        <v>0</v>
      </c>
      <c r="D77" s="483">
        <f>VLOOKUP(B:B,'Start List Youth'!C:F,3,FALSE)</f>
        <v>0</v>
      </c>
      <c r="E77" s="127">
        <f>VLOOKUP(B:B,'Start List Youth'!C:F,4,FALSE)</f>
        <v>0</v>
      </c>
      <c r="F77" s="164">
        <f>VLOOKUP(C:C,'Upper-Lower body'!C:N,12,FALSE)</f>
        <v>0</v>
      </c>
      <c r="G77" s="165">
        <f>VLOOKUP(C:C,'Upper-Lower body'!C:O,13,FALSE)</f>
        <v>2.6666666666666665</v>
      </c>
      <c r="H77" s="165" t="str">
        <f>VLOOKUP(C:C,'Core Strength'!C:H,6,FALSE)</f>
        <v xml:space="preserve"> </v>
      </c>
      <c r="I77" s="165">
        <f>VLOOKUP(C:C,'Flex-Extension'!C:Q,15,FALSE)</f>
        <v>4</v>
      </c>
      <c r="J77" s="165">
        <f>VLOOKUP(C:C,'Flex-Extension'!C:R,16,FALSE)</f>
        <v>6</v>
      </c>
      <c r="K77" s="165">
        <f>VLOOKUP(C:C,'Flex-Extension'!C:S,17,FALSE)</f>
        <v>7.25</v>
      </c>
      <c r="L77" s="165" t="str">
        <f>VLOOKUP(C:C,'Stand Leg Ext'!C:G,5,FALSE)</f>
        <v xml:space="preserve"> </v>
      </c>
      <c r="M77" s="165" t="str">
        <f>VLOOKUP(C:C,'Basic Acro'!C:G,5,FALSE)</f>
        <v xml:space="preserve"> </v>
      </c>
      <c r="N77" s="166">
        <f t="shared" si="9"/>
        <v>3.9833333333333329</v>
      </c>
      <c r="O77" s="164">
        <f>VLOOKUP(C:C,'Propulsion combination'!C:AS,43,FALSE)</f>
        <v>0</v>
      </c>
      <c r="P77" s="165">
        <f>VLOOKUP(C:C,'Bodyboost Baracuda'!C:AT,44,FALSE)</f>
        <v>0</v>
      </c>
      <c r="Q77" s="165">
        <f>VLOOKUP(C:C,Height!C:AH,32,FALSE)</f>
        <v>0</v>
      </c>
      <c r="R77" s="160">
        <f>VLOOKUP(C:C,'Routine Set'!C:BL,62,FALSE)</f>
        <v>0</v>
      </c>
      <c r="S77" s="165">
        <f>VLOOKUP(C:C,'Flexibility in water'!C:U,19,FALSE)</f>
        <v>0</v>
      </c>
      <c r="T77" s="166">
        <f t="shared" si="10"/>
        <v>0</v>
      </c>
      <c r="U77" s="96">
        <f>VLOOKUP(C:C,Figures!C:H,6,FALSE)</f>
        <v>0</v>
      </c>
      <c r="V77" s="607">
        <f t="shared" si="11"/>
        <v>1.1949999999999998</v>
      </c>
      <c r="W77" s="164">
        <f>IFERROR(VLOOKUP(E:E,'Grids Youth'!Z:AA,2,FALSE),1)</f>
        <v>1</v>
      </c>
      <c r="X77" s="166">
        <f>V77*IFERROR(VLOOKUP(E:E,'Grids Youth'!Z:AA,2,FALSE),1)</f>
        <v>1.1949999999999998</v>
      </c>
      <c r="Y77" s="604">
        <f t="shared" si="12"/>
        <v>1.1949999999999998</v>
      </c>
      <c r="Z77" s="162"/>
    </row>
    <row r="78" spans="1:26" hidden="1" x14ac:dyDescent="0.35">
      <c r="A78" s="163"/>
      <c r="B78" s="60">
        <v>74</v>
      </c>
      <c r="C78" s="100">
        <f>VLOOKUP(B:B,'Start List Youth'!C:F,2,FALSE)</f>
        <v>0</v>
      </c>
      <c r="D78" s="483">
        <f>VLOOKUP(B:B,'Start List Youth'!C:F,3,FALSE)</f>
        <v>0</v>
      </c>
      <c r="E78" s="127">
        <f>VLOOKUP(B:B,'Start List Youth'!C:F,4,FALSE)</f>
        <v>0</v>
      </c>
      <c r="F78" s="164">
        <f>VLOOKUP(C:C,'Upper-Lower body'!C:N,12,FALSE)</f>
        <v>0</v>
      </c>
      <c r="G78" s="165">
        <f>VLOOKUP(C:C,'Upper-Lower body'!C:O,13,FALSE)</f>
        <v>2.6666666666666665</v>
      </c>
      <c r="H78" s="165" t="str">
        <f>VLOOKUP(C:C,'Core Strength'!C:H,6,FALSE)</f>
        <v xml:space="preserve"> </v>
      </c>
      <c r="I78" s="165">
        <f>VLOOKUP(C:C,'Flex-Extension'!C:Q,15,FALSE)</f>
        <v>4</v>
      </c>
      <c r="J78" s="165">
        <f>VLOOKUP(C:C,'Flex-Extension'!C:R,16,FALSE)</f>
        <v>6</v>
      </c>
      <c r="K78" s="165">
        <f>VLOOKUP(C:C,'Flex-Extension'!C:S,17,FALSE)</f>
        <v>7.25</v>
      </c>
      <c r="L78" s="165" t="str">
        <f>VLOOKUP(C:C,'Stand Leg Ext'!C:G,5,FALSE)</f>
        <v xml:space="preserve"> </v>
      </c>
      <c r="M78" s="165" t="str">
        <f>VLOOKUP(C:C,'Basic Acro'!C:G,5,FALSE)</f>
        <v xml:space="preserve"> </v>
      </c>
      <c r="N78" s="166">
        <f t="shared" si="9"/>
        <v>3.9833333333333329</v>
      </c>
      <c r="O78" s="164">
        <f>VLOOKUP(C:C,'Propulsion combination'!C:AS,43,FALSE)</f>
        <v>0</v>
      </c>
      <c r="P78" s="165">
        <f>VLOOKUP(C:C,'Bodyboost Baracuda'!C:AT,44,FALSE)</f>
        <v>0</v>
      </c>
      <c r="Q78" s="165">
        <f>VLOOKUP(C:C,Height!C:AH,32,FALSE)</f>
        <v>0</v>
      </c>
      <c r="R78" s="160">
        <f>VLOOKUP(C:C,'Routine Set'!C:BL,62,FALSE)</f>
        <v>0</v>
      </c>
      <c r="S78" s="165">
        <f>VLOOKUP(C:C,'Flexibility in water'!C:U,19,FALSE)</f>
        <v>0</v>
      </c>
      <c r="T78" s="166">
        <f t="shared" si="10"/>
        <v>0</v>
      </c>
      <c r="U78" s="96">
        <f>VLOOKUP(C:C,Figures!C:H,6,FALSE)</f>
        <v>0</v>
      </c>
      <c r="V78" s="607">
        <f t="shared" si="11"/>
        <v>1.1949999999999998</v>
      </c>
      <c r="W78" s="164">
        <f>IFERROR(VLOOKUP(E:E,'Grids Youth'!Z:AA,2,FALSE),1)</f>
        <v>1</v>
      </c>
      <c r="X78" s="166">
        <f>V78*IFERROR(VLOOKUP(E:E,'Grids Youth'!Z:AA,2,FALSE),1)</f>
        <v>1.1949999999999998</v>
      </c>
      <c r="Y78" s="604">
        <f t="shared" si="12"/>
        <v>1.1949999999999998</v>
      </c>
      <c r="Z78" s="162"/>
    </row>
    <row r="79" spans="1:26" hidden="1" x14ac:dyDescent="0.35">
      <c r="A79" s="163"/>
      <c r="B79" s="60">
        <v>75</v>
      </c>
      <c r="C79" s="100">
        <f>VLOOKUP(B:B,'Start List Youth'!C:F,2,FALSE)</f>
        <v>0</v>
      </c>
      <c r="D79" s="483">
        <f>VLOOKUP(B:B,'Start List Youth'!C:F,3,FALSE)</f>
        <v>0</v>
      </c>
      <c r="E79" s="127">
        <f>VLOOKUP(B:B,'Start List Youth'!C:F,4,FALSE)</f>
        <v>0</v>
      </c>
      <c r="F79" s="164">
        <f>VLOOKUP(C:C,'Upper-Lower body'!C:N,12,FALSE)</f>
        <v>0</v>
      </c>
      <c r="G79" s="165">
        <f>VLOOKUP(C:C,'Upper-Lower body'!C:O,13,FALSE)</f>
        <v>2.6666666666666665</v>
      </c>
      <c r="H79" s="165" t="str">
        <f>VLOOKUP(C:C,'Core Strength'!C:H,6,FALSE)</f>
        <v xml:space="preserve"> </v>
      </c>
      <c r="I79" s="165">
        <f>VLOOKUP(C:C,'Flex-Extension'!C:Q,15,FALSE)</f>
        <v>4</v>
      </c>
      <c r="J79" s="165">
        <f>VLOOKUP(C:C,'Flex-Extension'!C:R,16,FALSE)</f>
        <v>6</v>
      </c>
      <c r="K79" s="165">
        <f>VLOOKUP(C:C,'Flex-Extension'!C:S,17,FALSE)</f>
        <v>7.25</v>
      </c>
      <c r="L79" s="165" t="str">
        <f>VLOOKUP(C:C,'Stand Leg Ext'!C:G,5,FALSE)</f>
        <v xml:space="preserve"> </v>
      </c>
      <c r="M79" s="165" t="str">
        <f>VLOOKUP(C:C,'Basic Acro'!C:G,5,FALSE)</f>
        <v xml:space="preserve"> </v>
      </c>
      <c r="N79" s="166">
        <f t="shared" si="9"/>
        <v>3.9833333333333329</v>
      </c>
      <c r="O79" s="164">
        <f>VLOOKUP(C:C,'Propulsion combination'!C:AS,43,FALSE)</f>
        <v>0</v>
      </c>
      <c r="P79" s="165">
        <f>VLOOKUP(C:C,'Bodyboost Baracuda'!C:AT,44,FALSE)</f>
        <v>0</v>
      </c>
      <c r="Q79" s="165">
        <f>VLOOKUP(C:C,Height!C:AH,32,FALSE)</f>
        <v>0</v>
      </c>
      <c r="R79" s="160">
        <f>VLOOKUP(C:C,'Routine Set'!C:BL,62,FALSE)</f>
        <v>0</v>
      </c>
      <c r="S79" s="165">
        <f>VLOOKUP(C:C,'Flexibility in water'!C:U,19,FALSE)</f>
        <v>0</v>
      </c>
      <c r="T79" s="166">
        <f t="shared" si="10"/>
        <v>0</v>
      </c>
      <c r="U79" s="96">
        <f>VLOOKUP(C:C,Figures!C:H,6,FALSE)</f>
        <v>0</v>
      </c>
      <c r="V79" s="607">
        <f t="shared" si="11"/>
        <v>1.1949999999999998</v>
      </c>
      <c r="W79" s="164">
        <f>IFERROR(VLOOKUP(E:E,'Grids Youth'!Z:AA,2,FALSE),1)</f>
        <v>1</v>
      </c>
      <c r="X79" s="166">
        <f>V79*IFERROR(VLOOKUP(E:E,'Grids Youth'!Z:AA,2,FALSE),1)</f>
        <v>1.1949999999999998</v>
      </c>
      <c r="Y79" s="604">
        <f t="shared" si="12"/>
        <v>1.1949999999999998</v>
      </c>
      <c r="Z79" s="162"/>
    </row>
    <row r="80" spans="1:26" hidden="1" x14ac:dyDescent="0.35">
      <c r="A80" s="163"/>
      <c r="B80" s="60">
        <v>76</v>
      </c>
      <c r="C80" s="100">
        <f>VLOOKUP(B:B,'Start List Youth'!C:F,2,FALSE)</f>
        <v>0</v>
      </c>
      <c r="D80" s="483">
        <f>VLOOKUP(B:B,'Start List Youth'!C:F,3,FALSE)</f>
        <v>0</v>
      </c>
      <c r="E80" s="127">
        <f>VLOOKUP(B:B,'Start List Youth'!C:F,4,FALSE)</f>
        <v>0</v>
      </c>
      <c r="F80" s="164">
        <f>VLOOKUP(C:C,'Upper-Lower body'!C:N,12,FALSE)</f>
        <v>0</v>
      </c>
      <c r="G80" s="165">
        <f>VLOOKUP(C:C,'Upper-Lower body'!C:O,13,FALSE)</f>
        <v>2.6666666666666665</v>
      </c>
      <c r="H80" s="165" t="str">
        <f>VLOOKUP(C:C,'Core Strength'!C:H,6,FALSE)</f>
        <v xml:space="preserve"> </v>
      </c>
      <c r="I80" s="165">
        <f>VLOOKUP(C:C,'Flex-Extension'!C:Q,15,FALSE)</f>
        <v>4</v>
      </c>
      <c r="J80" s="165">
        <f>VLOOKUP(C:C,'Flex-Extension'!C:R,16,FALSE)</f>
        <v>6</v>
      </c>
      <c r="K80" s="165">
        <f>VLOOKUP(C:C,'Flex-Extension'!C:S,17,FALSE)</f>
        <v>7.25</v>
      </c>
      <c r="L80" s="165" t="str">
        <f>VLOOKUP(C:C,'Stand Leg Ext'!C:G,5,FALSE)</f>
        <v xml:space="preserve"> </v>
      </c>
      <c r="M80" s="165" t="str">
        <f>VLOOKUP(C:C,'Basic Acro'!C:G,5,FALSE)</f>
        <v xml:space="preserve"> </v>
      </c>
      <c r="N80" s="166">
        <f t="shared" si="9"/>
        <v>3.9833333333333329</v>
      </c>
      <c r="O80" s="164">
        <f>VLOOKUP(C:C,'Propulsion combination'!C:AS,43,FALSE)</f>
        <v>0</v>
      </c>
      <c r="P80" s="165">
        <f>VLOOKUP(C:C,'Bodyboost Baracuda'!C:AT,44,FALSE)</f>
        <v>0</v>
      </c>
      <c r="Q80" s="165">
        <f>VLOOKUP(C:C,Height!C:AH,32,FALSE)</f>
        <v>0</v>
      </c>
      <c r="R80" s="160">
        <f>VLOOKUP(C:C,'Routine Set'!C:BL,62,FALSE)</f>
        <v>0</v>
      </c>
      <c r="S80" s="165">
        <f>VLOOKUP(C:C,'Flexibility in water'!C:U,19,FALSE)</f>
        <v>0</v>
      </c>
      <c r="T80" s="166">
        <f t="shared" si="10"/>
        <v>0</v>
      </c>
      <c r="U80" s="96">
        <f>VLOOKUP(C:C,Figures!C:H,6,FALSE)</f>
        <v>0</v>
      </c>
      <c r="V80" s="607">
        <f t="shared" si="11"/>
        <v>1.1949999999999998</v>
      </c>
      <c r="W80" s="164">
        <f>IFERROR(VLOOKUP(E:E,'Grids Youth'!Z:AA,2,FALSE),1)</f>
        <v>1</v>
      </c>
      <c r="X80" s="166">
        <f>V80*IFERROR(VLOOKUP(E:E,'Grids Youth'!Z:AA,2,FALSE),1)</f>
        <v>1.1949999999999998</v>
      </c>
      <c r="Y80" s="604">
        <f t="shared" si="12"/>
        <v>1.1949999999999998</v>
      </c>
      <c r="Z80" s="162"/>
    </row>
    <row r="81" spans="1:26" hidden="1" x14ac:dyDescent="0.35">
      <c r="A81" s="163"/>
      <c r="B81" s="60">
        <v>77</v>
      </c>
      <c r="C81" s="100">
        <f>VLOOKUP(B:B,'Start List Youth'!C:F,2,FALSE)</f>
        <v>0</v>
      </c>
      <c r="D81" s="483">
        <f>VLOOKUP(B:B,'Start List Youth'!C:F,3,FALSE)</f>
        <v>0</v>
      </c>
      <c r="E81" s="127">
        <f>VLOOKUP(B:B,'Start List Youth'!C:F,4,FALSE)</f>
        <v>0</v>
      </c>
      <c r="F81" s="164">
        <f>VLOOKUP(C:C,'Upper-Lower body'!C:N,12,FALSE)</f>
        <v>0</v>
      </c>
      <c r="G81" s="165">
        <f>VLOOKUP(C:C,'Upper-Lower body'!C:O,13,FALSE)</f>
        <v>2.6666666666666665</v>
      </c>
      <c r="H81" s="165" t="str">
        <f>VLOOKUP(C:C,'Core Strength'!C:H,6,FALSE)</f>
        <v xml:space="preserve"> </v>
      </c>
      <c r="I81" s="165">
        <f>VLOOKUP(C:C,'Flex-Extension'!C:Q,15,FALSE)</f>
        <v>4</v>
      </c>
      <c r="J81" s="165">
        <f>VLOOKUP(C:C,'Flex-Extension'!C:R,16,FALSE)</f>
        <v>6</v>
      </c>
      <c r="K81" s="165">
        <f>VLOOKUP(C:C,'Flex-Extension'!C:S,17,FALSE)</f>
        <v>7.25</v>
      </c>
      <c r="L81" s="165" t="str">
        <f>VLOOKUP(C:C,'Stand Leg Ext'!C:G,5,FALSE)</f>
        <v xml:space="preserve"> </v>
      </c>
      <c r="M81" s="165" t="str">
        <f>VLOOKUP(C:C,'Basic Acro'!C:G,5,FALSE)</f>
        <v xml:space="preserve"> </v>
      </c>
      <c r="N81" s="166">
        <f t="shared" si="9"/>
        <v>3.9833333333333329</v>
      </c>
      <c r="O81" s="164">
        <f>VLOOKUP(C:C,'Propulsion combination'!C:AS,43,FALSE)</f>
        <v>0</v>
      </c>
      <c r="P81" s="165">
        <f>VLOOKUP(C:C,'Bodyboost Baracuda'!C:AT,44,FALSE)</f>
        <v>0</v>
      </c>
      <c r="Q81" s="165">
        <f>VLOOKUP(C:C,Height!C:AH,32,FALSE)</f>
        <v>0</v>
      </c>
      <c r="R81" s="160">
        <f>VLOOKUP(C:C,'Routine Set'!C:BL,62,FALSE)</f>
        <v>0</v>
      </c>
      <c r="S81" s="165">
        <f>VLOOKUP(C:C,'Flexibility in water'!C:U,19,FALSE)</f>
        <v>0</v>
      </c>
      <c r="T81" s="166">
        <f t="shared" si="10"/>
        <v>0</v>
      </c>
      <c r="U81" s="96">
        <f>VLOOKUP(C:C,Figures!C:H,6,FALSE)</f>
        <v>0</v>
      </c>
      <c r="V81" s="607">
        <f t="shared" si="11"/>
        <v>1.1949999999999998</v>
      </c>
      <c r="W81" s="164">
        <f>IFERROR(VLOOKUP(E:E,'Grids Youth'!Z:AA,2,FALSE),1)</f>
        <v>1</v>
      </c>
      <c r="X81" s="166">
        <f>V81*IFERROR(VLOOKUP(E:E,'Grids Youth'!Z:AA,2,FALSE),1)</f>
        <v>1.1949999999999998</v>
      </c>
      <c r="Y81" s="604">
        <f t="shared" si="12"/>
        <v>1.1949999999999998</v>
      </c>
      <c r="Z81" s="162"/>
    </row>
    <row r="82" spans="1:26" hidden="1" x14ac:dyDescent="0.35">
      <c r="A82" s="163"/>
      <c r="B82" s="60">
        <v>78</v>
      </c>
      <c r="C82" s="100">
        <f>VLOOKUP(B:B,'Start List Youth'!C:F,2,FALSE)</f>
        <v>0</v>
      </c>
      <c r="D82" s="483">
        <f>VLOOKUP(B:B,'Start List Youth'!C:F,3,FALSE)</f>
        <v>0</v>
      </c>
      <c r="E82" s="127">
        <f>VLOOKUP(B:B,'Start List Youth'!C:F,4,FALSE)</f>
        <v>0</v>
      </c>
      <c r="F82" s="164">
        <f>VLOOKUP(C:C,'Upper-Lower body'!C:N,12,FALSE)</f>
        <v>0</v>
      </c>
      <c r="G82" s="165">
        <f>VLOOKUP(C:C,'Upper-Lower body'!C:O,13,FALSE)</f>
        <v>2.6666666666666665</v>
      </c>
      <c r="H82" s="165" t="str">
        <f>VLOOKUP(C:C,'Core Strength'!C:H,6,FALSE)</f>
        <v xml:space="preserve"> </v>
      </c>
      <c r="I82" s="165">
        <f>VLOOKUP(C:C,'Flex-Extension'!C:Q,15,FALSE)</f>
        <v>4</v>
      </c>
      <c r="J82" s="165">
        <f>VLOOKUP(C:C,'Flex-Extension'!C:R,16,FALSE)</f>
        <v>6</v>
      </c>
      <c r="K82" s="165">
        <f>VLOOKUP(C:C,'Flex-Extension'!C:S,17,FALSE)</f>
        <v>7.25</v>
      </c>
      <c r="L82" s="165" t="str">
        <f>VLOOKUP(C:C,'Stand Leg Ext'!C:G,5,FALSE)</f>
        <v xml:space="preserve"> </v>
      </c>
      <c r="M82" s="165" t="str">
        <f>VLOOKUP(C:C,'Basic Acro'!C:G,5,FALSE)</f>
        <v xml:space="preserve"> </v>
      </c>
      <c r="N82" s="166">
        <f t="shared" si="9"/>
        <v>3.9833333333333329</v>
      </c>
      <c r="O82" s="164">
        <f>VLOOKUP(C:C,'Propulsion combination'!C:AS,43,FALSE)</f>
        <v>0</v>
      </c>
      <c r="P82" s="165">
        <f>VLOOKUP(C:C,'Bodyboost Baracuda'!C:AT,44,FALSE)</f>
        <v>0</v>
      </c>
      <c r="Q82" s="165">
        <f>VLOOKUP(C:C,Height!C:AH,32,FALSE)</f>
        <v>0</v>
      </c>
      <c r="R82" s="160">
        <f>VLOOKUP(C:C,'Routine Set'!C:BL,62,FALSE)</f>
        <v>0</v>
      </c>
      <c r="S82" s="165">
        <f>VLOOKUP(C:C,'Flexibility in water'!C:U,19,FALSE)</f>
        <v>0</v>
      </c>
      <c r="T82" s="166">
        <f t="shared" si="10"/>
        <v>0</v>
      </c>
      <c r="U82" s="96">
        <f>VLOOKUP(C:C,Figures!C:H,6,FALSE)</f>
        <v>0</v>
      </c>
      <c r="V82" s="607">
        <f t="shared" si="11"/>
        <v>1.1949999999999998</v>
      </c>
      <c r="W82" s="164">
        <f>IFERROR(VLOOKUP(E:E,'Grids Youth'!Z:AA,2,FALSE),1)</f>
        <v>1</v>
      </c>
      <c r="X82" s="166">
        <f>V82*IFERROR(VLOOKUP(E:E,'Grids Youth'!Z:AA,2,FALSE),1)</f>
        <v>1.1949999999999998</v>
      </c>
      <c r="Y82" s="604">
        <f t="shared" si="12"/>
        <v>1.1949999999999998</v>
      </c>
      <c r="Z82" s="162"/>
    </row>
    <row r="83" spans="1:26" hidden="1" x14ac:dyDescent="0.35">
      <c r="A83" s="163"/>
      <c r="B83" s="60">
        <v>79</v>
      </c>
      <c r="C83" s="100">
        <f>VLOOKUP(B:B,'Start List Youth'!C:F,2,FALSE)</f>
        <v>0</v>
      </c>
      <c r="D83" s="483">
        <f>VLOOKUP(B:B,'Start List Youth'!C:F,3,FALSE)</f>
        <v>0</v>
      </c>
      <c r="E83" s="127">
        <f>VLOOKUP(B:B,'Start List Youth'!C:F,4,FALSE)</f>
        <v>0</v>
      </c>
      <c r="F83" s="164">
        <f>VLOOKUP(C:C,'Upper-Lower body'!C:N,12,FALSE)</f>
        <v>0</v>
      </c>
      <c r="G83" s="165">
        <f>VLOOKUP(C:C,'Upper-Lower body'!C:O,13,FALSE)</f>
        <v>2.6666666666666665</v>
      </c>
      <c r="H83" s="165" t="str">
        <f>VLOOKUP(C:C,'Core Strength'!C:H,6,FALSE)</f>
        <v xml:space="preserve"> </v>
      </c>
      <c r="I83" s="165">
        <f>VLOOKUP(C:C,'Flex-Extension'!C:Q,15,FALSE)</f>
        <v>4</v>
      </c>
      <c r="J83" s="165">
        <f>VLOOKUP(C:C,'Flex-Extension'!C:R,16,FALSE)</f>
        <v>6</v>
      </c>
      <c r="K83" s="165">
        <f>VLOOKUP(C:C,'Flex-Extension'!C:S,17,FALSE)</f>
        <v>7.25</v>
      </c>
      <c r="L83" s="165" t="str">
        <f>VLOOKUP(C:C,'Stand Leg Ext'!C:G,5,FALSE)</f>
        <v xml:space="preserve"> </v>
      </c>
      <c r="M83" s="165" t="str">
        <f>VLOOKUP(C:C,'Basic Acro'!C:G,5,FALSE)</f>
        <v xml:space="preserve"> </v>
      </c>
      <c r="N83" s="166">
        <f t="shared" si="9"/>
        <v>3.9833333333333329</v>
      </c>
      <c r="O83" s="164">
        <f>VLOOKUP(C:C,'Propulsion combination'!C:AS,43,FALSE)</f>
        <v>0</v>
      </c>
      <c r="P83" s="165">
        <f>VLOOKUP(C:C,'Bodyboost Baracuda'!C:AT,44,FALSE)</f>
        <v>0</v>
      </c>
      <c r="Q83" s="165">
        <f>VLOOKUP(C:C,Height!C:AH,32,FALSE)</f>
        <v>0</v>
      </c>
      <c r="R83" s="160">
        <f>VLOOKUP(C:C,'Routine Set'!C:BL,62,FALSE)</f>
        <v>0</v>
      </c>
      <c r="S83" s="165">
        <f>VLOOKUP(C:C,'Flexibility in water'!C:U,19,FALSE)</f>
        <v>0</v>
      </c>
      <c r="T83" s="166">
        <f t="shared" si="10"/>
        <v>0</v>
      </c>
      <c r="U83" s="96">
        <f>VLOOKUP(C:C,Figures!C:H,6,FALSE)</f>
        <v>0</v>
      </c>
      <c r="V83" s="607">
        <f t="shared" si="11"/>
        <v>1.1949999999999998</v>
      </c>
      <c r="W83" s="164">
        <f>IFERROR(VLOOKUP(E:E,'Grids Youth'!Z:AA,2,FALSE),1)</f>
        <v>1</v>
      </c>
      <c r="X83" s="166">
        <f>V83*IFERROR(VLOOKUP(E:E,'Grids Youth'!Z:AA,2,FALSE),1)</f>
        <v>1.1949999999999998</v>
      </c>
      <c r="Y83" s="604">
        <f t="shared" si="12"/>
        <v>1.1949999999999998</v>
      </c>
      <c r="Z83" s="162"/>
    </row>
    <row r="84" spans="1:26" hidden="1" x14ac:dyDescent="0.35">
      <c r="A84" s="163"/>
      <c r="B84" s="60">
        <v>80</v>
      </c>
      <c r="C84" s="100">
        <f>VLOOKUP(B:B,'Start List Youth'!C:F,2,FALSE)</f>
        <v>0</v>
      </c>
      <c r="D84" s="483">
        <f>VLOOKUP(B:B,'Start List Youth'!C:F,3,FALSE)</f>
        <v>0</v>
      </c>
      <c r="E84" s="127">
        <f>VLOOKUP(B:B,'Start List Youth'!C:F,4,FALSE)</f>
        <v>0</v>
      </c>
      <c r="F84" s="164">
        <f>VLOOKUP(C:C,'Upper-Lower body'!C:N,12,FALSE)</f>
        <v>0</v>
      </c>
      <c r="G84" s="165">
        <f>VLOOKUP(C:C,'Upper-Lower body'!C:O,13,FALSE)</f>
        <v>2.6666666666666665</v>
      </c>
      <c r="H84" s="165" t="str">
        <f>VLOOKUP(C:C,'Core Strength'!C:H,6,FALSE)</f>
        <v xml:space="preserve"> </v>
      </c>
      <c r="I84" s="165">
        <f>VLOOKUP(C:C,'Flex-Extension'!C:Q,15,FALSE)</f>
        <v>4</v>
      </c>
      <c r="J84" s="165">
        <f>VLOOKUP(C:C,'Flex-Extension'!C:R,16,FALSE)</f>
        <v>6</v>
      </c>
      <c r="K84" s="165">
        <f>VLOOKUP(C:C,'Flex-Extension'!C:S,17,FALSE)</f>
        <v>7.25</v>
      </c>
      <c r="L84" s="165" t="str">
        <f>VLOOKUP(C:C,'Stand Leg Ext'!C:G,5,FALSE)</f>
        <v xml:space="preserve"> </v>
      </c>
      <c r="M84" s="165" t="str">
        <f>VLOOKUP(C:C,'Basic Acro'!C:G,5,FALSE)</f>
        <v xml:space="preserve"> </v>
      </c>
      <c r="N84" s="166">
        <f t="shared" si="9"/>
        <v>3.9833333333333329</v>
      </c>
      <c r="O84" s="164">
        <f>VLOOKUP(C:C,'Propulsion combination'!C:AS,43,FALSE)</f>
        <v>0</v>
      </c>
      <c r="P84" s="165">
        <f>VLOOKUP(C:C,'Bodyboost Baracuda'!C:AT,44,FALSE)</f>
        <v>0</v>
      </c>
      <c r="Q84" s="165">
        <f>VLOOKUP(C:C,Height!C:AH,32,FALSE)</f>
        <v>0</v>
      </c>
      <c r="R84" s="160">
        <f>VLOOKUP(C:C,'Routine Set'!C:BL,62,FALSE)</f>
        <v>0</v>
      </c>
      <c r="S84" s="165">
        <f>VLOOKUP(C:C,'Flexibility in water'!C:U,19,FALSE)</f>
        <v>0</v>
      </c>
      <c r="T84" s="166">
        <f t="shared" si="10"/>
        <v>0</v>
      </c>
      <c r="U84" s="96">
        <f>VLOOKUP(C:C,Figures!C:H,6,FALSE)</f>
        <v>0</v>
      </c>
      <c r="V84" s="607">
        <f t="shared" si="11"/>
        <v>1.1949999999999998</v>
      </c>
      <c r="W84" s="164">
        <f>IFERROR(VLOOKUP(E:E,'Grids Youth'!Z:AA,2,FALSE),1)</f>
        <v>1</v>
      </c>
      <c r="X84" s="166">
        <f>V84*IFERROR(VLOOKUP(E:E,'Grids Youth'!Z:AA,2,FALSE),1)</f>
        <v>1.1949999999999998</v>
      </c>
      <c r="Y84" s="604">
        <f t="shared" si="12"/>
        <v>1.1949999999999998</v>
      </c>
      <c r="Z84" s="162"/>
    </row>
    <row r="85" spans="1:26" hidden="1" x14ac:dyDescent="0.35">
      <c r="A85" s="163"/>
      <c r="B85" s="60">
        <v>81</v>
      </c>
      <c r="C85" s="100">
        <f>VLOOKUP(B:B,'Start List Youth'!C:F,2,FALSE)</f>
        <v>0</v>
      </c>
      <c r="D85" s="483">
        <f>VLOOKUP(B:B,'Start List Youth'!C:F,3,FALSE)</f>
        <v>0</v>
      </c>
      <c r="E85" s="127">
        <f>VLOOKUP(B:B,'Start List Youth'!C:F,4,FALSE)</f>
        <v>0</v>
      </c>
      <c r="F85" s="164">
        <f>VLOOKUP(C:C,'Upper-Lower body'!C:N,12,FALSE)</f>
        <v>0</v>
      </c>
      <c r="G85" s="165">
        <f>VLOOKUP(C:C,'Upper-Lower body'!C:O,13,FALSE)</f>
        <v>2.6666666666666665</v>
      </c>
      <c r="H85" s="165" t="str">
        <f>VLOOKUP(C:C,'Core Strength'!C:H,6,FALSE)</f>
        <v xml:space="preserve"> </v>
      </c>
      <c r="I85" s="165">
        <f>VLOOKUP(C:C,'Flex-Extension'!C:Q,15,FALSE)</f>
        <v>4</v>
      </c>
      <c r="J85" s="165">
        <f>VLOOKUP(C:C,'Flex-Extension'!C:R,16,FALSE)</f>
        <v>6</v>
      </c>
      <c r="K85" s="165">
        <f>VLOOKUP(C:C,'Flex-Extension'!C:S,17,FALSE)</f>
        <v>7.25</v>
      </c>
      <c r="L85" s="165" t="str">
        <f>VLOOKUP(C:C,'Stand Leg Ext'!C:G,5,FALSE)</f>
        <v xml:space="preserve"> </v>
      </c>
      <c r="M85" s="165" t="str">
        <f>VLOOKUP(C:C,'Basic Acro'!C:G,5,FALSE)</f>
        <v xml:space="preserve"> </v>
      </c>
      <c r="N85" s="166">
        <f t="shared" si="9"/>
        <v>3.9833333333333329</v>
      </c>
      <c r="O85" s="164">
        <f>VLOOKUP(C:C,'Propulsion combination'!C:AS,43,FALSE)</f>
        <v>0</v>
      </c>
      <c r="P85" s="165">
        <f>VLOOKUP(C:C,'Bodyboost Baracuda'!C:AT,44,FALSE)</f>
        <v>0</v>
      </c>
      <c r="Q85" s="165">
        <f>VLOOKUP(C:C,Height!C:AH,32,FALSE)</f>
        <v>0</v>
      </c>
      <c r="R85" s="160">
        <f>VLOOKUP(C:C,'Routine Set'!C:BL,62,FALSE)</f>
        <v>0</v>
      </c>
      <c r="S85" s="165">
        <f>VLOOKUP(C:C,'Flexibility in water'!C:U,19,FALSE)</f>
        <v>0</v>
      </c>
      <c r="T85" s="166">
        <f t="shared" si="10"/>
        <v>0</v>
      </c>
      <c r="U85" s="96">
        <f>VLOOKUP(C:C,Figures!C:H,6,FALSE)</f>
        <v>0</v>
      </c>
      <c r="V85" s="607">
        <f t="shared" si="11"/>
        <v>1.1949999999999998</v>
      </c>
      <c r="W85" s="164">
        <f>IFERROR(VLOOKUP(E:E,'Grids Youth'!Z:AA,2,FALSE),1)</f>
        <v>1</v>
      </c>
      <c r="X85" s="166">
        <f>V85*IFERROR(VLOOKUP(E:E,'Grids Youth'!Z:AA,2,FALSE),1)</f>
        <v>1.1949999999999998</v>
      </c>
      <c r="Y85" s="604">
        <f t="shared" si="12"/>
        <v>1.1949999999999998</v>
      </c>
      <c r="Z85" s="162"/>
    </row>
    <row r="86" spans="1:26" hidden="1" x14ac:dyDescent="0.35">
      <c r="A86" s="163"/>
      <c r="B86" s="60">
        <v>82</v>
      </c>
      <c r="C86" s="100">
        <f>VLOOKUP(B:B,'Start List Youth'!C:F,2,FALSE)</f>
        <v>0</v>
      </c>
      <c r="D86" s="483">
        <f>VLOOKUP(B:B,'Start List Youth'!C:F,3,FALSE)</f>
        <v>0</v>
      </c>
      <c r="E86" s="127">
        <f>VLOOKUP(B:B,'Start List Youth'!C:F,4,FALSE)</f>
        <v>0</v>
      </c>
      <c r="F86" s="164">
        <f>VLOOKUP(C:C,'Upper-Lower body'!C:N,12,FALSE)</f>
        <v>0</v>
      </c>
      <c r="G86" s="165">
        <f>VLOOKUP(C:C,'Upper-Lower body'!C:O,13,FALSE)</f>
        <v>2.6666666666666665</v>
      </c>
      <c r="H86" s="165" t="str">
        <f>VLOOKUP(C:C,'Core Strength'!C:H,6,FALSE)</f>
        <v xml:space="preserve"> </v>
      </c>
      <c r="I86" s="165">
        <f>VLOOKUP(C:C,'Flex-Extension'!C:Q,15,FALSE)</f>
        <v>4</v>
      </c>
      <c r="J86" s="165">
        <f>VLOOKUP(C:C,'Flex-Extension'!C:R,16,FALSE)</f>
        <v>6</v>
      </c>
      <c r="K86" s="165">
        <f>VLOOKUP(C:C,'Flex-Extension'!C:S,17,FALSE)</f>
        <v>7.25</v>
      </c>
      <c r="L86" s="165" t="str">
        <f>VLOOKUP(C:C,'Stand Leg Ext'!C:G,5,FALSE)</f>
        <v xml:space="preserve"> </v>
      </c>
      <c r="M86" s="165" t="str">
        <f>VLOOKUP(C:C,'Basic Acro'!C:G,5,FALSE)</f>
        <v xml:space="preserve"> </v>
      </c>
      <c r="N86" s="166">
        <f t="shared" si="9"/>
        <v>3.9833333333333329</v>
      </c>
      <c r="O86" s="164">
        <f>VLOOKUP(C:C,'Propulsion combination'!C:AS,43,FALSE)</f>
        <v>0</v>
      </c>
      <c r="P86" s="165">
        <f>VLOOKUP(C:C,'Bodyboost Baracuda'!C:AT,44,FALSE)</f>
        <v>0</v>
      </c>
      <c r="Q86" s="165">
        <f>VLOOKUP(C:C,Height!C:AH,32,FALSE)</f>
        <v>0</v>
      </c>
      <c r="R86" s="160">
        <f>VLOOKUP(C:C,'Routine Set'!C:BL,62,FALSE)</f>
        <v>0</v>
      </c>
      <c r="S86" s="165">
        <f>VLOOKUP(C:C,'Flexibility in water'!C:U,19,FALSE)</f>
        <v>0</v>
      </c>
      <c r="T86" s="166">
        <f t="shared" si="10"/>
        <v>0</v>
      </c>
      <c r="U86" s="96">
        <f>VLOOKUP(C:C,Figures!C:H,6,FALSE)</f>
        <v>0</v>
      </c>
      <c r="V86" s="607">
        <f t="shared" si="11"/>
        <v>1.1949999999999998</v>
      </c>
      <c r="W86" s="164">
        <f>IFERROR(VLOOKUP(E:E,'Grids Youth'!Z:AA,2,FALSE),1)</f>
        <v>1</v>
      </c>
      <c r="X86" s="166">
        <f>V86*IFERROR(VLOOKUP(E:E,'Grids Youth'!Z:AA,2,FALSE),1)</f>
        <v>1.1949999999999998</v>
      </c>
      <c r="Y86" s="604">
        <f t="shared" si="12"/>
        <v>1.1949999999999998</v>
      </c>
      <c r="Z86" s="162"/>
    </row>
    <row r="87" spans="1:26" hidden="1" x14ac:dyDescent="0.35">
      <c r="A87" s="163"/>
      <c r="B87" s="60">
        <v>83</v>
      </c>
      <c r="C87" s="100">
        <f>VLOOKUP(B:B,'Start List Youth'!C:F,2,FALSE)</f>
        <v>0</v>
      </c>
      <c r="D87" s="483">
        <f>VLOOKUP(B:B,'Start List Youth'!C:F,3,FALSE)</f>
        <v>0</v>
      </c>
      <c r="E87" s="127">
        <f>VLOOKUP(B:B,'Start List Youth'!C:F,4,FALSE)</f>
        <v>0</v>
      </c>
      <c r="F87" s="164">
        <f>VLOOKUP(C:C,'Upper-Lower body'!C:N,12,FALSE)</f>
        <v>0</v>
      </c>
      <c r="G87" s="165">
        <f>VLOOKUP(C:C,'Upper-Lower body'!C:O,13,FALSE)</f>
        <v>2.6666666666666665</v>
      </c>
      <c r="H87" s="165" t="str">
        <f>VLOOKUP(C:C,'Core Strength'!C:H,6,FALSE)</f>
        <v xml:space="preserve"> </v>
      </c>
      <c r="I87" s="165">
        <f>VLOOKUP(C:C,'Flex-Extension'!C:Q,15,FALSE)</f>
        <v>4</v>
      </c>
      <c r="J87" s="165">
        <f>VLOOKUP(C:C,'Flex-Extension'!C:R,16,FALSE)</f>
        <v>6</v>
      </c>
      <c r="K87" s="165">
        <f>VLOOKUP(C:C,'Flex-Extension'!C:S,17,FALSE)</f>
        <v>7.25</v>
      </c>
      <c r="L87" s="165" t="str">
        <f>VLOOKUP(C:C,'Stand Leg Ext'!C:G,5,FALSE)</f>
        <v xml:space="preserve"> </v>
      </c>
      <c r="M87" s="165" t="str">
        <f>VLOOKUP(C:C,'Basic Acro'!C:G,5,FALSE)</f>
        <v xml:space="preserve"> </v>
      </c>
      <c r="N87" s="166">
        <f t="shared" si="9"/>
        <v>3.9833333333333329</v>
      </c>
      <c r="O87" s="164">
        <f>VLOOKUP(C:C,'Propulsion combination'!C:AS,43,FALSE)</f>
        <v>0</v>
      </c>
      <c r="P87" s="165">
        <f>VLOOKUP(C:C,'Bodyboost Baracuda'!C:AT,44,FALSE)</f>
        <v>0</v>
      </c>
      <c r="Q87" s="165">
        <f>VLOOKUP(C:C,Height!C:AH,32,FALSE)</f>
        <v>0</v>
      </c>
      <c r="R87" s="160">
        <f>VLOOKUP(C:C,'Routine Set'!C:BL,62,FALSE)</f>
        <v>0</v>
      </c>
      <c r="S87" s="165">
        <f>VLOOKUP(C:C,'Flexibility in water'!C:U,19,FALSE)</f>
        <v>0</v>
      </c>
      <c r="T87" s="166">
        <f t="shared" si="10"/>
        <v>0</v>
      </c>
      <c r="U87" s="96">
        <f>VLOOKUP(C:C,Figures!C:H,6,FALSE)</f>
        <v>0</v>
      </c>
      <c r="V87" s="607">
        <f t="shared" si="11"/>
        <v>1.1949999999999998</v>
      </c>
      <c r="W87" s="164">
        <f>IFERROR(VLOOKUP(E:E,'Grids Youth'!Z:AA,2,FALSE),1)</f>
        <v>1</v>
      </c>
      <c r="X87" s="166">
        <f>V87*IFERROR(VLOOKUP(E:E,'Grids Youth'!Z:AA,2,FALSE),1)</f>
        <v>1.1949999999999998</v>
      </c>
      <c r="Y87" s="604">
        <f t="shared" si="12"/>
        <v>1.1949999999999998</v>
      </c>
      <c r="Z87" s="162"/>
    </row>
    <row r="88" spans="1:26" hidden="1" x14ac:dyDescent="0.35">
      <c r="A88" s="163"/>
      <c r="B88" s="60">
        <v>84</v>
      </c>
      <c r="C88" s="100">
        <f>VLOOKUP(B:B,'Start List Youth'!C:F,2,FALSE)</f>
        <v>0</v>
      </c>
      <c r="D88" s="483">
        <f>VLOOKUP(B:B,'Start List Youth'!C:F,3,FALSE)</f>
        <v>0</v>
      </c>
      <c r="E88" s="127">
        <f>VLOOKUP(B:B,'Start List Youth'!C:F,4,FALSE)</f>
        <v>0</v>
      </c>
      <c r="F88" s="164">
        <f>VLOOKUP(C:C,'Upper-Lower body'!C:N,12,FALSE)</f>
        <v>0</v>
      </c>
      <c r="G88" s="165">
        <f>VLOOKUP(C:C,'Upper-Lower body'!C:O,13,FALSE)</f>
        <v>2.6666666666666665</v>
      </c>
      <c r="H88" s="165" t="str">
        <f>VLOOKUP(C:C,'Core Strength'!C:H,6,FALSE)</f>
        <v xml:space="preserve"> </v>
      </c>
      <c r="I88" s="165">
        <f>VLOOKUP(C:C,'Flex-Extension'!C:Q,15,FALSE)</f>
        <v>4</v>
      </c>
      <c r="J88" s="165">
        <f>VLOOKUP(C:C,'Flex-Extension'!C:R,16,FALSE)</f>
        <v>6</v>
      </c>
      <c r="K88" s="165">
        <f>VLOOKUP(C:C,'Flex-Extension'!C:S,17,FALSE)</f>
        <v>7.25</v>
      </c>
      <c r="L88" s="165" t="str">
        <f>VLOOKUP(C:C,'Stand Leg Ext'!C:G,5,FALSE)</f>
        <v xml:space="preserve"> </v>
      </c>
      <c r="M88" s="165" t="str">
        <f>VLOOKUP(C:C,'Basic Acro'!C:G,5,FALSE)</f>
        <v xml:space="preserve"> </v>
      </c>
      <c r="N88" s="166">
        <f t="shared" si="9"/>
        <v>3.9833333333333329</v>
      </c>
      <c r="O88" s="164">
        <f>VLOOKUP(C:C,'Propulsion combination'!C:AS,43,FALSE)</f>
        <v>0</v>
      </c>
      <c r="P88" s="165">
        <f>VLOOKUP(C:C,'Bodyboost Baracuda'!C:AT,44,FALSE)</f>
        <v>0</v>
      </c>
      <c r="Q88" s="165">
        <f>VLOOKUP(C:C,Height!C:AH,32,FALSE)</f>
        <v>0</v>
      </c>
      <c r="R88" s="160">
        <f>VLOOKUP(C:C,'Routine Set'!C:BL,62,FALSE)</f>
        <v>0</v>
      </c>
      <c r="S88" s="165">
        <f>VLOOKUP(C:C,'Flexibility in water'!C:U,19,FALSE)</f>
        <v>0</v>
      </c>
      <c r="T88" s="166">
        <f t="shared" si="10"/>
        <v>0</v>
      </c>
      <c r="U88" s="96">
        <f>VLOOKUP(C:C,Figures!C:H,6,FALSE)</f>
        <v>0</v>
      </c>
      <c r="V88" s="607">
        <f t="shared" si="11"/>
        <v>1.1949999999999998</v>
      </c>
      <c r="W88" s="164">
        <f>IFERROR(VLOOKUP(E:E,'Grids Youth'!Z:AA,2,FALSE),1)</f>
        <v>1</v>
      </c>
      <c r="X88" s="166">
        <f>V88*IFERROR(VLOOKUP(E:E,'Grids Youth'!Z:AA,2,FALSE),1)</f>
        <v>1.1949999999999998</v>
      </c>
      <c r="Y88" s="604">
        <f t="shared" si="12"/>
        <v>1.1949999999999998</v>
      </c>
      <c r="Z88" s="162"/>
    </row>
    <row r="89" spans="1:26" hidden="1" x14ac:dyDescent="0.35">
      <c r="A89" s="163"/>
      <c r="B89" s="60">
        <v>85</v>
      </c>
      <c r="C89" s="100">
        <f>VLOOKUP(B:B,'Start List Youth'!C:F,2,FALSE)</f>
        <v>0</v>
      </c>
      <c r="D89" s="483">
        <f>VLOOKUP(B:B,'Start List Youth'!C:F,3,FALSE)</f>
        <v>0</v>
      </c>
      <c r="E89" s="127">
        <f>VLOOKUP(B:B,'Start List Youth'!C:F,4,FALSE)</f>
        <v>0</v>
      </c>
      <c r="F89" s="164">
        <f>VLOOKUP(C:C,'Upper-Lower body'!C:N,12,FALSE)</f>
        <v>0</v>
      </c>
      <c r="G89" s="165">
        <f>VLOOKUP(C:C,'Upper-Lower body'!C:O,13,FALSE)</f>
        <v>2.6666666666666665</v>
      </c>
      <c r="H89" s="165" t="str">
        <f>VLOOKUP(C:C,'Core Strength'!C:H,6,FALSE)</f>
        <v xml:space="preserve"> </v>
      </c>
      <c r="I89" s="165">
        <f>VLOOKUP(C:C,'Flex-Extension'!C:Q,15,FALSE)</f>
        <v>4</v>
      </c>
      <c r="J89" s="165">
        <f>VLOOKUP(C:C,'Flex-Extension'!C:R,16,FALSE)</f>
        <v>6</v>
      </c>
      <c r="K89" s="165">
        <f>VLOOKUP(C:C,'Flex-Extension'!C:S,17,FALSE)</f>
        <v>7.25</v>
      </c>
      <c r="L89" s="165" t="str">
        <f>VLOOKUP(C:C,'Stand Leg Ext'!C:G,5,FALSE)</f>
        <v xml:space="preserve"> </v>
      </c>
      <c r="M89" s="165" t="str">
        <f>VLOOKUP(C:C,'Basic Acro'!C:G,5,FALSE)</f>
        <v xml:space="preserve"> </v>
      </c>
      <c r="N89" s="166">
        <f t="shared" si="9"/>
        <v>3.9833333333333329</v>
      </c>
      <c r="O89" s="164">
        <f>VLOOKUP(C:C,'Propulsion combination'!C:AS,43,FALSE)</f>
        <v>0</v>
      </c>
      <c r="P89" s="165">
        <f>VLOOKUP(C:C,'Bodyboost Baracuda'!C:AT,44,FALSE)</f>
        <v>0</v>
      </c>
      <c r="Q89" s="165">
        <f>VLOOKUP(C:C,Height!C:AH,32,FALSE)</f>
        <v>0</v>
      </c>
      <c r="R89" s="160">
        <f>VLOOKUP(C:C,'Routine Set'!C:BL,62,FALSE)</f>
        <v>0</v>
      </c>
      <c r="S89" s="165">
        <f>VLOOKUP(C:C,'Flexibility in water'!C:U,19,FALSE)</f>
        <v>0</v>
      </c>
      <c r="T89" s="166">
        <f t="shared" si="10"/>
        <v>0</v>
      </c>
      <c r="U89" s="96">
        <f>VLOOKUP(C:C,Figures!C:H,6,FALSE)</f>
        <v>0</v>
      </c>
      <c r="V89" s="607">
        <f t="shared" si="11"/>
        <v>1.1949999999999998</v>
      </c>
      <c r="W89" s="164">
        <f>IFERROR(VLOOKUP(E:E,'Grids Youth'!Z:AA,2,FALSE),1)</f>
        <v>1</v>
      </c>
      <c r="X89" s="166">
        <f>V89*IFERROR(VLOOKUP(E:E,'Grids Youth'!Z:AA,2,FALSE),1)</f>
        <v>1.1949999999999998</v>
      </c>
      <c r="Y89" s="604">
        <f t="shared" si="12"/>
        <v>1.1949999999999998</v>
      </c>
      <c r="Z89" s="162"/>
    </row>
    <row r="90" spans="1:26" hidden="1" x14ac:dyDescent="0.35">
      <c r="A90" s="163"/>
      <c r="B90" s="60">
        <v>86</v>
      </c>
      <c r="C90" s="100">
        <f>VLOOKUP(B:B,'Start List Youth'!C:F,2,FALSE)</f>
        <v>0</v>
      </c>
      <c r="D90" s="483">
        <f>VLOOKUP(B:B,'Start List Youth'!C:F,3,FALSE)</f>
        <v>0</v>
      </c>
      <c r="E90" s="127">
        <f>VLOOKUP(B:B,'Start List Youth'!C:F,4,FALSE)</f>
        <v>0</v>
      </c>
      <c r="F90" s="164">
        <f>VLOOKUP(C:C,'Upper-Lower body'!C:N,12,FALSE)</f>
        <v>0</v>
      </c>
      <c r="G90" s="165">
        <f>VLOOKUP(C:C,'Upper-Lower body'!C:O,13,FALSE)</f>
        <v>2.6666666666666665</v>
      </c>
      <c r="H90" s="165" t="str">
        <f>VLOOKUP(C:C,'Core Strength'!C:H,6,FALSE)</f>
        <v xml:space="preserve"> </v>
      </c>
      <c r="I90" s="165">
        <f>VLOOKUP(C:C,'Flex-Extension'!C:Q,15,FALSE)</f>
        <v>4</v>
      </c>
      <c r="J90" s="165">
        <f>VLOOKUP(C:C,'Flex-Extension'!C:R,16,FALSE)</f>
        <v>6</v>
      </c>
      <c r="K90" s="165">
        <f>VLOOKUP(C:C,'Flex-Extension'!C:S,17,FALSE)</f>
        <v>7.25</v>
      </c>
      <c r="L90" s="165" t="str">
        <f>VLOOKUP(C:C,'Stand Leg Ext'!C:G,5,FALSE)</f>
        <v xml:space="preserve"> </v>
      </c>
      <c r="M90" s="165" t="str">
        <f>VLOOKUP(C:C,'Basic Acro'!C:G,5,FALSE)</f>
        <v xml:space="preserve"> </v>
      </c>
      <c r="N90" s="166">
        <f t="shared" si="9"/>
        <v>3.9833333333333329</v>
      </c>
      <c r="O90" s="164">
        <f>VLOOKUP(C:C,'Propulsion combination'!C:AS,43,FALSE)</f>
        <v>0</v>
      </c>
      <c r="P90" s="165">
        <f>VLOOKUP(C:C,'Bodyboost Baracuda'!C:AT,44,FALSE)</f>
        <v>0</v>
      </c>
      <c r="Q90" s="165">
        <f>VLOOKUP(C:C,Height!C:AH,32,FALSE)</f>
        <v>0</v>
      </c>
      <c r="R90" s="160">
        <f>VLOOKUP(C:C,'Routine Set'!C:BL,62,FALSE)</f>
        <v>0</v>
      </c>
      <c r="S90" s="165">
        <f>VLOOKUP(C:C,'Flexibility in water'!C:U,19,FALSE)</f>
        <v>0</v>
      </c>
      <c r="T90" s="166">
        <f t="shared" si="10"/>
        <v>0</v>
      </c>
      <c r="U90" s="96">
        <f>VLOOKUP(C:C,Figures!C:H,6,FALSE)</f>
        <v>0</v>
      </c>
      <c r="V90" s="607">
        <f t="shared" si="11"/>
        <v>1.1949999999999998</v>
      </c>
      <c r="W90" s="164">
        <f>IFERROR(VLOOKUP(E:E,'Grids Youth'!Z:AA,2,FALSE),1)</f>
        <v>1</v>
      </c>
      <c r="X90" s="166">
        <f>V90*IFERROR(VLOOKUP(E:E,'Grids Youth'!Z:AA,2,FALSE),1)</f>
        <v>1.1949999999999998</v>
      </c>
      <c r="Y90" s="604">
        <f t="shared" si="12"/>
        <v>1.1949999999999998</v>
      </c>
      <c r="Z90" s="162"/>
    </row>
    <row r="91" spans="1:26" hidden="1" x14ac:dyDescent="0.35">
      <c r="A91" s="163"/>
      <c r="B91" s="60">
        <v>87</v>
      </c>
      <c r="C91" s="100">
        <f>VLOOKUP(B:B,'Start List Youth'!C:F,2,FALSE)</f>
        <v>0</v>
      </c>
      <c r="D91" s="483">
        <f>VLOOKUP(B:B,'Start List Youth'!C:F,3,FALSE)</f>
        <v>0</v>
      </c>
      <c r="E91" s="127">
        <f>VLOOKUP(B:B,'Start List Youth'!C:F,4,FALSE)</f>
        <v>0</v>
      </c>
      <c r="F91" s="164">
        <f>VLOOKUP(C:C,'Upper-Lower body'!C:N,12,FALSE)</f>
        <v>0</v>
      </c>
      <c r="G91" s="165">
        <f>VLOOKUP(C:C,'Upper-Lower body'!C:O,13,FALSE)</f>
        <v>2.6666666666666665</v>
      </c>
      <c r="H91" s="165" t="str">
        <f>VLOOKUP(C:C,'Core Strength'!C:H,6,FALSE)</f>
        <v xml:space="preserve"> </v>
      </c>
      <c r="I91" s="165">
        <f>VLOOKUP(C:C,'Flex-Extension'!C:Q,15,FALSE)</f>
        <v>4</v>
      </c>
      <c r="J91" s="165">
        <f>VLOOKUP(C:C,'Flex-Extension'!C:R,16,FALSE)</f>
        <v>6</v>
      </c>
      <c r="K91" s="165">
        <f>VLOOKUP(C:C,'Flex-Extension'!C:S,17,FALSE)</f>
        <v>7.25</v>
      </c>
      <c r="L91" s="165" t="str">
        <f>VLOOKUP(C:C,'Stand Leg Ext'!C:G,5,FALSE)</f>
        <v xml:space="preserve"> </v>
      </c>
      <c r="M91" s="165" t="str">
        <f>VLOOKUP(C:C,'Basic Acro'!C:G,5,FALSE)</f>
        <v xml:space="preserve"> </v>
      </c>
      <c r="N91" s="166">
        <f t="shared" si="9"/>
        <v>3.9833333333333329</v>
      </c>
      <c r="O91" s="164">
        <f>VLOOKUP(C:C,'Propulsion combination'!C:AS,43,FALSE)</f>
        <v>0</v>
      </c>
      <c r="P91" s="165">
        <f>VLOOKUP(C:C,'Bodyboost Baracuda'!C:AT,44,FALSE)</f>
        <v>0</v>
      </c>
      <c r="Q91" s="165">
        <f>VLOOKUP(C:C,Height!C:AH,32,FALSE)</f>
        <v>0</v>
      </c>
      <c r="R91" s="160">
        <f>VLOOKUP(C:C,'Routine Set'!C:BL,62,FALSE)</f>
        <v>0</v>
      </c>
      <c r="S91" s="165">
        <f>VLOOKUP(C:C,'Flexibility in water'!C:U,19,FALSE)</f>
        <v>0</v>
      </c>
      <c r="T91" s="166">
        <f t="shared" si="10"/>
        <v>0</v>
      </c>
      <c r="U91" s="96">
        <f>VLOOKUP(C:C,Figures!C:H,6,FALSE)</f>
        <v>0</v>
      </c>
      <c r="V91" s="607">
        <f t="shared" si="11"/>
        <v>1.1949999999999998</v>
      </c>
      <c r="W91" s="164">
        <f>IFERROR(VLOOKUP(E:E,'Grids Youth'!Z:AA,2,FALSE),1)</f>
        <v>1</v>
      </c>
      <c r="X91" s="166">
        <f>V91*IFERROR(VLOOKUP(E:E,'Grids Youth'!Z:AA,2,FALSE),1)</f>
        <v>1.1949999999999998</v>
      </c>
      <c r="Y91" s="604">
        <f t="shared" si="12"/>
        <v>1.1949999999999998</v>
      </c>
      <c r="Z91" s="162"/>
    </row>
    <row r="92" spans="1:26" hidden="1" x14ac:dyDescent="0.35">
      <c r="A92" s="163"/>
      <c r="B92" s="60">
        <v>88</v>
      </c>
      <c r="C92" s="100">
        <f>VLOOKUP(B:B,'Start List Youth'!C:F,2,FALSE)</f>
        <v>0</v>
      </c>
      <c r="D92" s="483">
        <f>VLOOKUP(B:B,'Start List Youth'!C:F,3,FALSE)</f>
        <v>0</v>
      </c>
      <c r="E92" s="127">
        <f>VLOOKUP(B:B,'Start List Youth'!C:F,4,FALSE)</f>
        <v>0</v>
      </c>
      <c r="F92" s="164">
        <f>VLOOKUP(C:C,'Upper-Lower body'!C:N,12,FALSE)</f>
        <v>0</v>
      </c>
      <c r="G92" s="165">
        <f>VLOOKUP(C:C,'Upper-Lower body'!C:O,13,FALSE)</f>
        <v>2.6666666666666665</v>
      </c>
      <c r="H92" s="165" t="str">
        <f>VLOOKUP(C:C,'Core Strength'!C:H,6,FALSE)</f>
        <v xml:space="preserve"> </v>
      </c>
      <c r="I92" s="165">
        <f>VLOOKUP(C:C,'Flex-Extension'!C:Q,15,FALSE)</f>
        <v>4</v>
      </c>
      <c r="J92" s="165">
        <f>VLOOKUP(C:C,'Flex-Extension'!C:R,16,FALSE)</f>
        <v>6</v>
      </c>
      <c r="K92" s="165">
        <f>VLOOKUP(C:C,'Flex-Extension'!C:S,17,FALSE)</f>
        <v>7.25</v>
      </c>
      <c r="L92" s="165" t="str">
        <f>VLOOKUP(C:C,'Stand Leg Ext'!C:G,5,FALSE)</f>
        <v xml:space="preserve"> </v>
      </c>
      <c r="M92" s="165" t="str">
        <f>VLOOKUP(C:C,'Basic Acro'!C:G,5,FALSE)</f>
        <v xml:space="preserve"> </v>
      </c>
      <c r="N92" s="166">
        <f t="shared" si="9"/>
        <v>3.9833333333333329</v>
      </c>
      <c r="O92" s="164">
        <f>VLOOKUP(C:C,'Propulsion combination'!C:AS,43,FALSE)</f>
        <v>0</v>
      </c>
      <c r="P92" s="165">
        <f>VLOOKUP(C:C,'Bodyboost Baracuda'!C:AT,44,FALSE)</f>
        <v>0</v>
      </c>
      <c r="Q92" s="165">
        <f>VLOOKUP(C:C,Height!C:AH,32,FALSE)</f>
        <v>0</v>
      </c>
      <c r="R92" s="160">
        <f>VLOOKUP(C:C,'Routine Set'!C:BL,62,FALSE)</f>
        <v>0</v>
      </c>
      <c r="S92" s="165">
        <f>VLOOKUP(C:C,'Flexibility in water'!C:U,19,FALSE)</f>
        <v>0</v>
      </c>
      <c r="T92" s="166">
        <f t="shared" si="10"/>
        <v>0</v>
      </c>
      <c r="U92" s="96">
        <f>VLOOKUP(C:C,Figures!C:H,6,FALSE)</f>
        <v>0</v>
      </c>
      <c r="V92" s="607">
        <f t="shared" si="11"/>
        <v>1.1949999999999998</v>
      </c>
      <c r="W92" s="164">
        <f>IFERROR(VLOOKUP(E:E,'Grids Youth'!Z:AA,2,FALSE),1)</f>
        <v>1</v>
      </c>
      <c r="X92" s="166">
        <f>V92*IFERROR(VLOOKUP(E:E,'Grids Youth'!Z:AA,2,FALSE),1)</f>
        <v>1.1949999999999998</v>
      </c>
      <c r="Y92" s="604">
        <f t="shared" si="12"/>
        <v>1.1949999999999998</v>
      </c>
      <c r="Z92" s="162"/>
    </row>
    <row r="93" spans="1:26" hidden="1" x14ac:dyDescent="0.35">
      <c r="A93" s="163"/>
      <c r="B93" s="60">
        <v>89</v>
      </c>
      <c r="C93" s="100">
        <f>VLOOKUP(B:B,'Start List Youth'!C:F,2,FALSE)</f>
        <v>0</v>
      </c>
      <c r="D93" s="483">
        <f>VLOOKUP(B:B,'Start List Youth'!C:F,3,FALSE)</f>
        <v>0</v>
      </c>
      <c r="E93" s="127">
        <f>VLOOKUP(B:B,'Start List Youth'!C:F,4,FALSE)</f>
        <v>0</v>
      </c>
      <c r="F93" s="164">
        <f>VLOOKUP(C:C,'Upper-Lower body'!C:N,12,FALSE)</f>
        <v>0</v>
      </c>
      <c r="G93" s="165">
        <f>VLOOKUP(C:C,'Upper-Lower body'!C:O,13,FALSE)</f>
        <v>2.6666666666666665</v>
      </c>
      <c r="H93" s="165" t="str">
        <f>VLOOKUP(C:C,'Core Strength'!C:H,6,FALSE)</f>
        <v xml:space="preserve"> </v>
      </c>
      <c r="I93" s="165">
        <f>VLOOKUP(C:C,'Flex-Extension'!C:Q,15,FALSE)</f>
        <v>4</v>
      </c>
      <c r="J93" s="165">
        <f>VLOOKUP(C:C,'Flex-Extension'!C:R,16,FALSE)</f>
        <v>6</v>
      </c>
      <c r="K93" s="165">
        <f>VLOOKUP(C:C,'Flex-Extension'!C:S,17,FALSE)</f>
        <v>7.25</v>
      </c>
      <c r="L93" s="165" t="str">
        <f>VLOOKUP(C:C,'Stand Leg Ext'!C:G,5,FALSE)</f>
        <v xml:space="preserve"> </v>
      </c>
      <c r="M93" s="165" t="str">
        <f>VLOOKUP(C:C,'Basic Acro'!C:G,5,FALSE)</f>
        <v xml:space="preserve"> </v>
      </c>
      <c r="N93" s="166">
        <f t="shared" si="9"/>
        <v>3.9833333333333329</v>
      </c>
      <c r="O93" s="164">
        <f>VLOOKUP(C:C,'Propulsion combination'!C:AS,43,FALSE)</f>
        <v>0</v>
      </c>
      <c r="P93" s="165">
        <f>VLOOKUP(C:C,'Bodyboost Baracuda'!C:AT,44,FALSE)</f>
        <v>0</v>
      </c>
      <c r="Q93" s="165">
        <f>VLOOKUP(C:C,Height!C:AH,32,FALSE)</f>
        <v>0</v>
      </c>
      <c r="R93" s="160">
        <f>VLOOKUP(C:C,'Routine Set'!C:BL,62,FALSE)</f>
        <v>0</v>
      </c>
      <c r="S93" s="165">
        <f>VLOOKUP(C:C,'Flexibility in water'!C:U,19,FALSE)</f>
        <v>0</v>
      </c>
      <c r="T93" s="166">
        <f t="shared" si="10"/>
        <v>0</v>
      </c>
      <c r="U93" s="96">
        <f>VLOOKUP(C:C,Figures!C:H,6,FALSE)</f>
        <v>0</v>
      </c>
      <c r="V93" s="607">
        <f t="shared" si="11"/>
        <v>1.1949999999999998</v>
      </c>
      <c r="W93" s="164">
        <f>IFERROR(VLOOKUP(E:E,'Grids Youth'!Z:AA,2,FALSE),1)</f>
        <v>1</v>
      </c>
      <c r="X93" s="166">
        <f>V93*IFERROR(VLOOKUP(E:E,'Grids Youth'!Z:AA,2,FALSE),1)</f>
        <v>1.1949999999999998</v>
      </c>
      <c r="Y93" s="604">
        <f t="shared" si="12"/>
        <v>1.1949999999999998</v>
      </c>
      <c r="Z93" s="162"/>
    </row>
    <row r="94" spans="1:26" hidden="1" x14ac:dyDescent="0.35">
      <c r="A94" s="163"/>
      <c r="B94" s="60">
        <v>90</v>
      </c>
      <c r="C94" s="100">
        <f>VLOOKUP(B:B,'Start List Youth'!C:F,2,FALSE)</f>
        <v>0</v>
      </c>
      <c r="D94" s="483">
        <f>VLOOKUP(B:B,'Start List Youth'!C:F,3,FALSE)</f>
        <v>0</v>
      </c>
      <c r="E94" s="127">
        <f>VLOOKUP(B:B,'Start List Youth'!C:F,4,FALSE)</f>
        <v>0</v>
      </c>
      <c r="F94" s="164">
        <f>VLOOKUP(C:C,'Upper-Lower body'!C:N,12,FALSE)</f>
        <v>0</v>
      </c>
      <c r="G94" s="165">
        <f>VLOOKUP(C:C,'Upper-Lower body'!C:O,13,FALSE)</f>
        <v>2.6666666666666665</v>
      </c>
      <c r="H94" s="165" t="str">
        <f>VLOOKUP(C:C,'Core Strength'!C:H,6,FALSE)</f>
        <v xml:space="preserve"> </v>
      </c>
      <c r="I94" s="165">
        <f>VLOOKUP(C:C,'Flex-Extension'!C:Q,15,FALSE)</f>
        <v>4</v>
      </c>
      <c r="J94" s="165">
        <f>VLOOKUP(C:C,'Flex-Extension'!C:R,16,FALSE)</f>
        <v>6</v>
      </c>
      <c r="K94" s="165">
        <f>VLOOKUP(C:C,'Flex-Extension'!C:S,17,FALSE)</f>
        <v>7.25</v>
      </c>
      <c r="L94" s="165" t="str">
        <f>VLOOKUP(C:C,'Stand Leg Ext'!C:G,5,FALSE)</f>
        <v xml:space="preserve"> </v>
      </c>
      <c r="M94" s="165" t="str">
        <f>VLOOKUP(C:C,'Basic Acro'!C:G,5,FALSE)</f>
        <v xml:space="preserve"> </v>
      </c>
      <c r="N94" s="166">
        <f t="shared" si="9"/>
        <v>3.9833333333333329</v>
      </c>
      <c r="O94" s="164">
        <f>VLOOKUP(C:C,'Propulsion combination'!C:AS,43,FALSE)</f>
        <v>0</v>
      </c>
      <c r="P94" s="165">
        <f>VLOOKUP(C:C,'Bodyboost Baracuda'!C:AT,44,FALSE)</f>
        <v>0</v>
      </c>
      <c r="Q94" s="165">
        <f>VLOOKUP(C:C,Height!C:AH,32,FALSE)</f>
        <v>0</v>
      </c>
      <c r="R94" s="160">
        <f>VLOOKUP(C:C,'Routine Set'!C:BL,62,FALSE)</f>
        <v>0</v>
      </c>
      <c r="S94" s="165">
        <f>VLOOKUP(C:C,'Flexibility in water'!C:U,19,FALSE)</f>
        <v>0</v>
      </c>
      <c r="T94" s="166">
        <f t="shared" si="10"/>
        <v>0</v>
      </c>
      <c r="U94" s="96">
        <f>VLOOKUP(C:C,Figures!C:H,6,FALSE)</f>
        <v>0</v>
      </c>
      <c r="V94" s="607">
        <f t="shared" si="11"/>
        <v>1.1949999999999998</v>
      </c>
      <c r="W94" s="164">
        <f>IFERROR(VLOOKUP(E:E,'Grids Youth'!Z:AA,2,FALSE),1)</f>
        <v>1</v>
      </c>
      <c r="X94" s="166">
        <f>V94*IFERROR(VLOOKUP(E:E,'Grids Youth'!Z:AA,2,FALSE),1)</f>
        <v>1.1949999999999998</v>
      </c>
      <c r="Y94" s="604">
        <f t="shared" si="12"/>
        <v>1.1949999999999998</v>
      </c>
      <c r="Z94" s="162"/>
    </row>
    <row r="95" spans="1:26" hidden="1" x14ac:dyDescent="0.35">
      <c r="A95" s="163"/>
      <c r="B95" s="60">
        <v>91</v>
      </c>
      <c r="C95" s="100">
        <f>VLOOKUP(B:B,'Start List Youth'!C:F,2,FALSE)</f>
        <v>0</v>
      </c>
      <c r="D95" s="483">
        <f>VLOOKUP(B:B,'Start List Youth'!C:F,3,FALSE)</f>
        <v>0</v>
      </c>
      <c r="E95" s="127">
        <f>VLOOKUP(B:B,'Start List Youth'!C:F,4,FALSE)</f>
        <v>0</v>
      </c>
      <c r="F95" s="164">
        <f>VLOOKUP(C:C,'Upper-Lower body'!C:N,12,FALSE)</f>
        <v>0</v>
      </c>
      <c r="G95" s="165">
        <f>VLOOKUP(C:C,'Upper-Lower body'!C:O,13,FALSE)</f>
        <v>2.6666666666666665</v>
      </c>
      <c r="H95" s="165" t="str">
        <f>VLOOKUP(C:C,'Core Strength'!C:H,6,FALSE)</f>
        <v xml:space="preserve"> </v>
      </c>
      <c r="I95" s="165">
        <f>VLOOKUP(C:C,'Flex-Extension'!C:Q,15,FALSE)</f>
        <v>4</v>
      </c>
      <c r="J95" s="165">
        <f>VLOOKUP(C:C,'Flex-Extension'!C:R,16,FALSE)</f>
        <v>6</v>
      </c>
      <c r="K95" s="165">
        <f>VLOOKUP(C:C,'Flex-Extension'!C:S,17,FALSE)</f>
        <v>7.25</v>
      </c>
      <c r="L95" s="165" t="str">
        <f>VLOOKUP(C:C,'Stand Leg Ext'!C:G,5,FALSE)</f>
        <v xml:space="preserve"> </v>
      </c>
      <c r="M95" s="165" t="str">
        <f>VLOOKUP(C:C,'Basic Acro'!C:G,5,FALSE)</f>
        <v xml:space="preserve"> </v>
      </c>
      <c r="N95" s="166">
        <f t="shared" si="9"/>
        <v>3.9833333333333329</v>
      </c>
      <c r="O95" s="164">
        <f>VLOOKUP(C:C,'Propulsion combination'!C:AS,43,FALSE)</f>
        <v>0</v>
      </c>
      <c r="P95" s="165">
        <f>VLOOKUP(C:C,'Bodyboost Baracuda'!C:AT,44,FALSE)</f>
        <v>0</v>
      </c>
      <c r="Q95" s="165">
        <f>VLOOKUP(C:C,Height!C:AH,32,FALSE)</f>
        <v>0</v>
      </c>
      <c r="R95" s="160">
        <f>VLOOKUP(C:C,'Routine Set'!C:BL,62,FALSE)</f>
        <v>0</v>
      </c>
      <c r="S95" s="165">
        <f>VLOOKUP(C:C,'Flexibility in water'!C:U,19,FALSE)</f>
        <v>0</v>
      </c>
      <c r="T95" s="166">
        <f t="shared" si="10"/>
        <v>0</v>
      </c>
      <c r="U95" s="96">
        <f>VLOOKUP(C:C,Figures!C:H,6,FALSE)</f>
        <v>0</v>
      </c>
      <c r="V95" s="607">
        <f t="shared" si="11"/>
        <v>1.1949999999999998</v>
      </c>
      <c r="W95" s="164">
        <f>IFERROR(VLOOKUP(E:E,'Grids Youth'!Z:AA,2,FALSE),1)</f>
        <v>1</v>
      </c>
      <c r="X95" s="166">
        <f>V95*IFERROR(VLOOKUP(E:E,'Grids Youth'!Z:AA,2,FALSE),1)</f>
        <v>1.1949999999999998</v>
      </c>
      <c r="Y95" s="604">
        <f t="shared" si="12"/>
        <v>1.1949999999999998</v>
      </c>
      <c r="Z95" s="162"/>
    </row>
    <row r="96" spans="1:26" hidden="1" x14ac:dyDescent="0.35">
      <c r="A96" s="163"/>
      <c r="B96" s="60">
        <v>92</v>
      </c>
      <c r="C96" s="100">
        <f>VLOOKUP(B:B,'Start List Youth'!C:F,2,FALSE)</f>
        <v>0</v>
      </c>
      <c r="D96" s="483">
        <f>VLOOKUP(B:B,'Start List Youth'!C:F,3,FALSE)</f>
        <v>0</v>
      </c>
      <c r="E96" s="127">
        <f>VLOOKUP(B:B,'Start List Youth'!C:F,4,FALSE)</f>
        <v>0</v>
      </c>
      <c r="F96" s="164">
        <f>VLOOKUP(C:C,'Upper-Lower body'!C:N,12,FALSE)</f>
        <v>0</v>
      </c>
      <c r="G96" s="165">
        <f>VLOOKUP(C:C,'Upper-Lower body'!C:O,13,FALSE)</f>
        <v>2.6666666666666665</v>
      </c>
      <c r="H96" s="165" t="str">
        <f>VLOOKUP(C:C,'Core Strength'!C:H,6,FALSE)</f>
        <v xml:space="preserve"> </v>
      </c>
      <c r="I96" s="165">
        <f>VLOOKUP(C:C,'Flex-Extension'!C:Q,15,FALSE)</f>
        <v>4</v>
      </c>
      <c r="J96" s="165">
        <f>VLOOKUP(C:C,'Flex-Extension'!C:R,16,FALSE)</f>
        <v>6</v>
      </c>
      <c r="K96" s="165">
        <f>VLOOKUP(C:C,'Flex-Extension'!C:S,17,FALSE)</f>
        <v>7.25</v>
      </c>
      <c r="L96" s="165" t="str">
        <f>VLOOKUP(C:C,'Stand Leg Ext'!C:G,5,FALSE)</f>
        <v xml:space="preserve"> </v>
      </c>
      <c r="M96" s="165" t="str">
        <f>VLOOKUP(C:C,'Basic Acro'!C:G,5,FALSE)</f>
        <v xml:space="preserve"> </v>
      </c>
      <c r="N96" s="166">
        <f t="shared" si="9"/>
        <v>3.9833333333333329</v>
      </c>
      <c r="O96" s="164">
        <f>VLOOKUP(C:C,'Propulsion combination'!C:AS,43,FALSE)</f>
        <v>0</v>
      </c>
      <c r="P96" s="165">
        <f>VLOOKUP(C:C,'Bodyboost Baracuda'!C:AT,44,FALSE)</f>
        <v>0</v>
      </c>
      <c r="Q96" s="165">
        <f>VLOOKUP(C:C,Height!C:AH,32,FALSE)</f>
        <v>0</v>
      </c>
      <c r="R96" s="160">
        <f>VLOOKUP(C:C,'Routine Set'!C:BL,62,FALSE)</f>
        <v>0</v>
      </c>
      <c r="S96" s="165">
        <f>VLOOKUP(C:C,'Flexibility in water'!C:U,19,FALSE)</f>
        <v>0</v>
      </c>
      <c r="T96" s="166">
        <f t="shared" si="10"/>
        <v>0</v>
      </c>
      <c r="U96" s="96">
        <f>VLOOKUP(C:C,Figures!C:H,6,FALSE)</f>
        <v>0</v>
      </c>
      <c r="V96" s="607">
        <f t="shared" si="11"/>
        <v>1.1949999999999998</v>
      </c>
      <c r="W96" s="164">
        <f>IFERROR(VLOOKUP(E:E,'Grids Youth'!Z:AA,2,FALSE),1)</f>
        <v>1</v>
      </c>
      <c r="X96" s="166">
        <f>V96*IFERROR(VLOOKUP(E:E,'Grids Youth'!Z:AA,2,FALSE),1)</f>
        <v>1.1949999999999998</v>
      </c>
      <c r="Y96" s="604">
        <f t="shared" si="12"/>
        <v>1.1949999999999998</v>
      </c>
      <c r="Z96" s="162"/>
    </row>
    <row r="97" spans="1:26" hidden="1" x14ac:dyDescent="0.35">
      <c r="A97" s="163"/>
      <c r="B97" s="60">
        <v>93</v>
      </c>
      <c r="C97" s="100">
        <f>VLOOKUP(B:B,'Start List Youth'!C:F,2,FALSE)</f>
        <v>0</v>
      </c>
      <c r="D97" s="483">
        <f>VLOOKUP(B:B,'Start List Youth'!C:F,3,FALSE)</f>
        <v>0</v>
      </c>
      <c r="E97" s="127">
        <f>VLOOKUP(B:B,'Start List Youth'!C:F,4,FALSE)</f>
        <v>0</v>
      </c>
      <c r="F97" s="164">
        <f>VLOOKUP(C:C,'Upper-Lower body'!C:N,12,FALSE)</f>
        <v>0</v>
      </c>
      <c r="G97" s="165">
        <f>VLOOKUP(C:C,'Upper-Lower body'!C:O,13,FALSE)</f>
        <v>2.6666666666666665</v>
      </c>
      <c r="H97" s="165" t="str">
        <f>VLOOKUP(C:C,'Core Strength'!C:H,6,FALSE)</f>
        <v xml:space="preserve"> </v>
      </c>
      <c r="I97" s="165">
        <f>VLOOKUP(C:C,'Flex-Extension'!C:Q,15,FALSE)</f>
        <v>4</v>
      </c>
      <c r="J97" s="165">
        <f>VLOOKUP(C:C,'Flex-Extension'!C:R,16,FALSE)</f>
        <v>6</v>
      </c>
      <c r="K97" s="165">
        <f>VLOOKUP(C:C,'Flex-Extension'!C:S,17,FALSE)</f>
        <v>7.25</v>
      </c>
      <c r="L97" s="165" t="str">
        <f>VLOOKUP(C:C,'Stand Leg Ext'!C:G,5,FALSE)</f>
        <v xml:space="preserve"> </v>
      </c>
      <c r="M97" s="165" t="str">
        <f>VLOOKUP(C:C,'Basic Acro'!C:G,5,FALSE)</f>
        <v xml:space="preserve"> </v>
      </c>
      <c r="N97" s="166">
        <f t="shared" si="9"/>
        <v>3.9833333333333329</v>
      </c>
      <c r="O97" s="164">
        <f>VLOOKUP(C:C,'Propulsion combination'!C:AS,43,FALSE)</f>
        <v>0</v>
      </c>
      <c r="P97" s="165">
        <f>VLOOKUP(C:C,'Bodyboost Baracuda'!C:AT,44,FALSE)</f>
        <v>0</v>
      </c>
      <c r="Q97" s="165">
        <f>VLOOKUP(C:C,Height!C:AH,32,FALSE)</f>
        <v>0</v>
      </c>
      <c r="R97" s="160">
        <f>VLOOKUP(C:C,'Routine Set'!C:BL,62,FALSE)</f>
        <v>0</v>
      </c>
      <c r="S97" s="165">
        <f>VLOOKUP(C:C,'Flexibility in water'!C:U,19,FALSE)</f>
        <v>0</v>
      </c>
      <c r="T97" s="166">
        <f t="shared" si="10"/>
        <v>0</v>
      </c>
      <c r="U97" s="96">
        <f>VLOOKUP(C:C,Figures!C:H,6,FALSE)</f>
        <v>0</v>
      </c>
      <c r="V97" s="607">
        <f t="shared" si="11"/>
        <v>1.1949999999999998</v>
      </c>
      <c r="W97" s="164">
        <f>IFERROR(VLOOKUP(E:E,'Grids Youth'!Z:AA,2,FALSE),1)</f>
        <v>1</v>
      </c>
      <c r="X97" s="166">
        <f>V97*IFERROR(VLOOKUP(E:E,'Grids Youth'!Z:AA,2,FALSE),1)</f>
        <v>1.1949999999999998</v>
      </c>
      <c r="Y97" s="604">
        <f t="shared" si="12"/>
        <v>1.1949999999999998</v>
      </c>
      <c r="Z97" s="162"/>
    </row>
    <row r="98" spans="1:26" hidden="1" x14ac:dyDescent="0.35">
      <c r="A98" s="163"/>
      <c r="B98" s="60">
        <v>94</v>
      </c>
      <c r="C98" s="100">
        <f>VLOOKUP(B:B,'Start List Youth'!C:F,2,FALSE)</f>
        <v>0</v>
      </c>
      <c r="D98" s="483">
        <f>VLOOKUP(B:B,'Start List Youth'!C:F,3,FALSE)</f>
        <v>0</v>
      </c>
      <c r="E98" s="127">
        <f>VLOOKUP(B:B,'Start List Youth'!C:F,4,FALSE)</f>
        <v>0</v>
      </c>
      <c r="F98" s="164">
        <f>VLOOKUP(C:C,'Upper-Lower body'!C:N,12,FALSE)</f>
        <v>0</v>
      </c>
      <c r="G98" s="165">
        <f>VLOOKUP(C:C,'Upper-Lower body'!C:O,13,FALSE)</f>
        <v>2.6666666666666665</v>
      </c>
      <c r="H98" s="165" t="str">
        <f>VLOOKUP(C:C,'Core Strength'!C:H,6,FALSE)</f>
        <v xml:space="preserve"> </v>
      </c>
      <c r="I98" s="165">
        <f>VLOOKUP(C:C,'Flex-Extension'!C:Q,15,FALSE)</f>
        <v>4</v>
      </c>
      <c r="J98" s="165">
        <f>VLOOKUP(C:C,'Flex-Extension'!C:R,16,FALSE)</f>
        <v>6</v>
      </c>
      <c r="K98" s="165">
        <f>VLOOKUP(C:C,'Flex-Extension'!C:S,17,FALSE)</f>
        <v>7.25</v>
      </c>
      <c r="L98" s="165" t="str">
        <f>VLOOKUP(C:C,'Stand Leg Ext'!C:G,5,FALSE)</f>
        <v xml:space="preserve"> </v>
      </c>
      <c r="M98" s="165" t="str">
        <f>VLOOKUP(C:C,'Basic Acro'!C:G,5,FALSE)</f>
        <v xml:space="preserve"> </v>
      </c>
      <c r="N98" s="166">
        <f t="shared" si="9"/>
        <v>3.9833333333333329</v>
      </c>
      <c r="O98" s="164">
        <f>VLOOKUP(C:C,'Propulsion combination'!C:AS,43,FALSE)</f>
        <v>0</v>
      </c>
      <c r="P98" s="165">
        <f>VLOOKUP(C:C,'Bodyboost Baracuda'!C:AT,44,FALSE)</f>
        <v>0</v>
      </c>
      <c r="Q98" s="165">
        <f>VLOOKUP(C:C,Height!C:AH,32,FALSE)</f>
        <v>0</v>
      </c>
      <c r="R98" s="160">
        <f>VLOOKUP(C:C,'Routine Set'!C:BL,62,FALSE)</f>
        <v>0</v>
      </c>
      <c r="S98" s="165">
        <f>VLOOKUP(C:C,'Flexibility in water'!C:U,19,FALSE)</f>
        <v>0</v>
      </c>
      <c r="T98" s="166">
        <f t="shared" si="10"/>
        <v>0</v>
      </c>
      <c r="U98" s="96">
        <f>VLOOKUP(C:C,Figures!C:H,6,FALSE)</f>
        <v>0</v>
      </c>
      <c r="V98" s="607">
        <f t="shared" si="11"/>
        <v>1.1949999999999998</v>
      </c>
      <c r="W98" s="164">
        <f>IFERROR(VLOOKUP(E:E,'Grids Youth'!Z:AA,2,FALSE),1)</f>
        <v>1</v>
      </c>
      <c r="X98" s="166">
        <f>V98*IFERROR(VLOOKUP(E:E,'Grids Youth'!Z:AA,2,FALSE),1)</f>
        <v>1.1949999999999998</v>
      </c>
      <c r="Y98" s="604">
        <f t="shared" si="12"/>
        <v>1.1949999999999998</v>
      </c>
      <c r="Z98" s="162"/>
    </row>
    <row r="99" spans="1:26" hidden="1" x14ac:dyDescent="0.35">
      <c r="A99" s="163"/>
      <c r="B99" s="60">
        <v>95</v>
      </c>
      <c r="C99" s="100">
        <f>VLOOKUP(B:B,'Start List Youth'!C:F,2,FALSE)</f>
        <v>0</v>
      </c>
      <c r="D99" s="483">
        <f>VLOOKUP(B:B,'Start List Youth'!C:F,3,FALSE)</f>
        <v>0</v>
      </c>
      <c r="E99" s="127">
        <f>VLOOKUP(B:B,'Start List Youth'!C:F,4,FALSE)</f>
        <v>0</v>
      </c>
      <c r="F99" s="164">
        <f>VLOOKUP(C:C,'Upper-Lower body'!C:N,12,FALSE)</f>
        <v>0</v>
      </c>
      <c r="G99" s="165">
        <f>VLOOKUP(C:C,'Upper-Lower body'!C:O,13,FALSE)</f>
        <v>2.6666666666666665</v>
      </c>
      <c r="H99" s="165" t="str">
        <f>VLOOKUP(C:C,'Core Strength'!C:H,6,FALSE)</f>
        <v xml:space="preserve"> </v>
      </c>
      <c r="I99" s="165">
        <f>VLOOKUP(C:C,'Flex-Extension'!C:Q,15,FALSE)</f>
        <v>4</v>
      </c>
      <c r="J99" s="165">
        <f>VLOOKUP(C:C,'Flex-Extension'!C:R,16,FALSE)</f>
        <v>6</v>
      </c>
      <c r="K99" s="165">
        <f>VLOOKUP(C:C,'Flex-Extension'!C:S,17,FALSE)</f>
        <v>7.25</v>
      </c>
      <c r="L99" s="165" t="str">
        <f>VLOOKUP(C:C,'Stand Leg Ext'!C:G,5,FALSE)</f>
        <v xml:space="preserve"> </v>
      </c>
      <c r="M99" s="165" t="str">
        <f>VLOOKUP(C:C,'Basic Acro'!C:G,5,FALSE)</f>
        <v xml:space="preserve"> </v>
      </c>
      <c r="N99" s="166">
        <f t="shared" si="9"/>
        <v>3.9833333333333329</v>
      </c>
      <c r="O99" s="164">
        <f>VLOOKUP(C:C,'Propulsion combination'!C:AS,43,FALSE)</f>
        <v>0</v>
      </c>
      <c r="P99" s="165">
        <f>VLOOKUP(C:C,'Bodyboost Baracuda'!C:AT,44,FALSE)</f>
        <v>0</v>
      </c>
      <c r="Q99" s="165">
        <f>VLOOKUP(C:C,Height!C:AH,32,FALSE)</f>
        <v>0</v>
      </c>
      <c r="R99" s="160">
        <f>VLOOKUP(C:C,'Routine Set'!C:BL,62,FALSE)</f>
        <v>0</v>
      </c>
      <c r="S99" s="165">
        <f>VLOOKUP(C:C,'Flexibility in water'!C:U,19,FALSE)</f>
        <v>0</v>
      </c>
      <c r="T99" s="166">
        <f t="shared" si="10"/>
        <v>0</v>
      </c>
      <c r="U99" s="96">
        <f>VLOOKUP(C:C,Figures!C:H,6,FALSE)</f>
        <v>0</v>
      </c>
      <c r="V99" s="607">
        <f t="shared" si="11"/>
        <v>1.1949999999999998</v>
      </c>
      <c r="W99" s="164">
        <f>IFERROR(VLOOKUP(E:E,'Grids Youth'!Z:AA,2,FALSE),1)</f>
        <v>1</v>
      </c>
      <c r="X99" s="166">
        <f>V99*IFERROR(VLOOKUP(E:E,'Grids Youth'!Z:AA,2,FALSE),1)</f>
        <v>1.1949999999999998</v>
      </c>
      <c r="Y99" s="604">
        <f t="shared" si="12"/>
        <v>1.1949999999999998</v>
      </c>
      <c r="Z99" s="162"/>
    </row>
    <row r="100" spans="1:26" hidden="1" x14ac:dyDescent="0.35">
      <c r="A100" s="163"/>
      <c r="B100" s="60">
        <v>96</v>
      </c>
      <c r="C100" s="100">
        <f>VLOOKUP(B:B,'Start List Youth'!C:F,2,FALSE)</f>
        <v>0</v>
      </c>
      <c r="D100" s="483">
        <f>VLOOKUP(B:B,'Start List Youth'!C:F,3,FALSE)</f>
        <v>0</v>
      </c>
      <c r="E100" s="127">
        <f>VLOOKUP(B:B,'Start List Youth'!C:F,4,FALSE)</f>
        <v>0</v>
      </c>
      <c r="F100" s="164">
        <f>VLOOKUP(C:C,'Upper-Lower body'!C:N,12,FALSE)</f>
        <v>0</v>
      </c>
      <c r="G100" s="165">
        <f>VLOOKUP(C:C,'Upper-Lower body'!C:O,13,FALSE)</f>
        <v>2.6666666666666665</v>
      </c>
      <c r="H100" s="165" t="str">
        <f>VLOOKUP(C:C,'Core Strength'!C:H,6,FALSE)</f>
        <v xml:space="preserve"> </v>
      </c>
      <c r="I100" s="165">
        <f>VLOOKUP(C:C,'Flex-Extension'!C:Q,15,FALSE)</f>
        <v>4</v>
      </c>
      <c r="J100" s="165">
        <f>VLOOKUP(C:C,'Flex-Extension'!C:R,16,FALSE)</f>
        <v>6</v>
      </c>
      <c r="K100" s="165">
        <f>VLOOKUP(C:C,'Flex-Extension'!C:S,17,FALSE)</f>
        <v>7.25</v>
      </c>
      <c r="L100" s="165" t="str">
        <f>VLOOKUP(C:C,'Stand Leg Ext'!C:G,5,FALSE)</f>
        <v xml:space="preserve"> </v>
      </c>
      <c r="M100" s="165" t="str">
        <f>VLOOKUP(C:C,'Basic Acro'!C:G,5,FALSE)</f>
        <v xml:space="preserve"> </v>
      </c>
      <c r="N100" s="166">
        <f t="shared" si="9"/>
        <v>3.9833333333333329</v>
      </c>
      <c r="O100" s="164">
        <f>VLOOKUP(C:C,'Propulsion combination'!C:AS,43,FALSE)</f>
        <v>0</v>
      </c>
      <c r="P100" s="165">
        <f>VLOOKUP(C:C,'Bodyboost Baracuda'!C:AT,44,FALSE)</f>
        <v>0</v>
      </c>
      <c r="Q100" s="165">
        <f>VLOOKUP(C:C,Height!C:AH,32,FALSE)</f>
        <v>0</v>
      </c>
      <c r="R100" s="160">
        <f>VLOOKUP(C:C,'Routine Set'!C:BL,62,FALSE)</f>
        <v>0</v>
      </c>
      <c r="S100" s="165">
        <f>VLOOKUP(C:C,'Flexibility in water'!C:U,19,FALSE)</f>
        <v>0</v>
      </c>
      <c r="T100" s="166">
        <f t="shared" si="10"/>
        <v>0</v>
      </c>
      <c r="U100" s="96">
        <f>VLOOKUP(C:C,Figures!C:H,6,FALSE)</f>
        <v>0</v>
      </c>
      <c r="V100" s="607">
        <f t="shared" si="11"/>
        <v>1.1949999999999998</v>
      </c>
      <c r="W100" s="164">
        <f>IFERROR(VLOOKUP(E:E,'Grids Youth'!Z:AA,2,FALSE),1)</f>
        <v>1</v>
      </c>
      <c r="X100" s="166">
        <f>V100*IFERROR(VLOOKUP(E:E,'Grids Youth'!Z:AA,2,FALSE),1)</f>
        <v>1.1949999999999998</v>
      </c>
      <c r="Y100" s="604">
        <f t="shared" si="12"/>
        <v>1.1949999999999998</v>
      </c>
      <c r="Z100" s="162"/>
    </row>
    <row r="101" spans="1:26" hidden="1" x14ac:dyDescent="0.35">
      <c r="A101" s="163"/>
      <c r="B101" s="60">
        <v>97</v>
      </c>
      <c r="C101" s="100">
        <f>VLOOKUP(B:B,'Start List Youth'!C:F,2,FALSE)</f>
        <v>0</v>
      </c>
      <c r="D101" s="483">
        <f>VLOOKUP(B:B,'Start List Youth'!C:F,3,FALSE)</f>
        <v>0</v>
      </c>
      <c r="E101" s="127">
        <f>VLOOKUP(B:B,'Start List Youth'!C:F,4,FALSE)</f>
        <v>0</v>
      </c>
      <c r="F101" s="164">
        <f>VLOOKUP(C:C,'Upper-Lower body'!C:N,12,FALSE)</f>
        <v>0</v>
      </c>
      <c r="G101" s="165">
        <f>VLOOKUP(C:C,'Upper-Lower body'!C:O,13,FALSE)</f>
        <v>2.6666666666666665</v>
      </c>
      <c r="H101" s="165" t="str">
        <f>VLOOKUP(C:C,'Core Strength'!C:H,6,FALSE)</f>
        <v xml:space="preserve"> </v>
      </c>
      <c r="I101" s="165">
        <f>VLOOKUP(C:C,'Flex-Extension'!C:Q,15,FALSE)</f>
        <v>4</v>
      </c>
      <c r="J101" s="165">
        <f>VLOOKUP(C:C,'Flex-Extension'!C:R,16,FALSE)</f>
        <v>6</v>
      </c>
      <c r="K101" s="165">
        <f>VLOOKUP(C:C,'Flex-Extension'!C:S,17,FALSE)</f>
        <v>7.25</v>
      </c>
      <c r="L101" s="165" t="str">
        <f>VLOOKUP(C:C,'Stand Leg Ext'!C:G,5,FALSE)</f>
        <v xml:space="preserve"> </v>
      </c>
      <c r="M101" s="165" t="str">
        <f>VLOOKUP(C:C,'Basic Acro'!C:G,5,FALSE)</f>
        <v xml:space="preserve"> </v>
      </c>
      <c r="N101" s="166">
        <f t="shared" ref="N101:N132" si="13">AVERAGE(F101:M101)</f>
        <v>3.9833333333333329</v>
      </c>
      <c r="O101" s="164">
        <f>VLOOKUP(C:C,'Propulsion combination'!C:AS,43,FALSE)</f>
        <v>0</v>
      </c>
      <c r="P101" s="165">
        <f>VLOOKUP(C:C,'Bodyboost Baracuda'!C:AT,44,FALSE)</f>
        <v>0</v>
      </c>
      <c r="Q101" s="165">
        <f>VLOOKUP(C:C,Height!C:AH,32,FALSE)</f>
        <v>0</v>
      </c>
      <c r="R101" s="160">
        <f>VLOOKUP(C:C,'Routine Set'!C:BL,62,FALSE)</f>
        <v>0</v>
      </c>
      <c r="S101" s="165">
        <f>VLOOKUP(C:C,'Flexibility in water'!C:U,19,FALSE)</f>
        <v>0</v>
      </c>
      <c r="T101" s="166">
        <f t="shared" si="10"/>
        <v>0</v>
      </c>
      <c r="U101" s="96">
        <f>VLOOKUP(C:C,Figures!C:H,6,FALSE)</f>
        <v>0</v>
      </c>
      <c r="V101" s="607">
        <f t="shared" si="11"/>
        <v>1.1949999999999998</v>
      </c>
      <c r="W101" s="164">
        <f>IFERROR(VLOOKUP(E:E,'Grids Youth'!Z:AA,2,FALSE),1)</f>
        <v>1</v>
      </c>
      <c r="X101" s="166">
        <f>V101*IFERROR(VLOOKUP(E:E,'Grids Youth'!Z:AA,2,FALSE),1)</f>
        <v>1.1949999999999998</v>
      </c>
      <c r="Y101" s="604">
        <f t="shared" si="12"/>
        <v>1.1949999999999998</v>
      </c>
      <c r="Z101" s="162"/>
    </row>
    <row r="102" spans="1:26" hidden="1" x14ac:dyDescent="0.35">
      <c r="A102" s="163"/>
      <c r="B102" s="60">
        <v>98</v>
      </c>
      <c r="C102" s="100">
        <f>VLOOKUP(B:B,'Start List Youth'!C:F,2,FALSE)</f>
        <v>0</v>
      </c>
      <c r="D102" s="483">
        <f>VLOOKUP(B:B,'Start List Youth'!C:F,3,FALSE)</f>
        <v>0</v>
      </c>
      <c r="E102" s="127">
        <f>VLOOKUP(B:B,'Start List Youth'!C:F,4,FALSE)</f>
        <v>0</v>
      </c>
      <c r="F102" s="164">
        <f>VLOOKUP(C:C,'Upper-Lower body'!C:N,12,FALSE)</f>
        <v>0</v>
      </c>
      <c r="G102" s="165">
        <f>VLOOKUP(C:C,'Upper-Lower body'!C:O,13,FALSE)</f>
        <v>2.6666666666666665</v>
      </c>
      <c r="H102" s="165" t="str">
        <f>VLOOKUP(C:C,'Core Strength'!C:H,6,FALSE)</f>
        <v xml:space="preserve"> </v>
      </c>
      <c r="I102" s="165">
        <f>VLOOKUP(C:C,'Flex-Extension'!C:Q,15,FALSE)</f>
        <v>4</v>
      </c>
      <c r="J102" s="165">
        <f>VLOOKUP(C:C,'Flex-Extension'!C:R,16,FALSE)</f>
        <v>6</v>
      </c>
      <c r="K102" s="165">
        <f>VLOOKUP(C:C,'Flex-Extension'!C:S,17,FALSE)</f>
        <v>7.25</v>
      </c>
      <c r="L102" s="165" t="str">
        <f>VLOOKUP(C:C,'Stand Leg Ext'!C:G,5,FALSE)</f>
        <v xml:space="preserve"> </v>
      </c>
      <c r="M102" s="165" t="str">
        <f>VLOOKUP(C:C,'Basic Acro'!C:G,5,FALSE)</f>
        <v xml:space="preserve"> </v>
      </c>
      <c r="N102" s="166">
        <f t="shared" si="13"/>
        <v>3.9833333333333329</v>
      </c>
      <c r="O102" s="164">
        <f>VLOOKUP(C:C,'Propulsion combination'!C:AS,43,FALSE)</f>
        <v>0</v>
      </c>
      <c r="P102" s="165">
        <f>VLOOKUP(C:C,'Bodyboost Baracuda'!C:AT,44,FALSE)</f>
        <v>0</v>
      </c>
      <c r="Q102" s="165">
        <f>VLOOKUP(C:C,Height!C:AH,32,FALSE)</f>
        <v>0</v>
      </c>
      <c r="R102" s="160">
        <f>VLOOKUP(C:C,'Routine Set'!C:BL,62,FALSE)</f>
        <v>0</v>
      </c>
      <c r="S102" s="165">
        <f>VLOOKUP(C:C,'Flexibility in water'!C:U,19,FALSE)</f>
        <v>0</v>
      </c>
      <c r="T102" s="166">
        <f t="shared" ref="T102:T133" si="14">AVERAGE(O102:S102)</f>
        <v>0</v>
      </c>
      <c r="U102" s="96">
        <f>VLOOKUP(C:C,Figures!C:H,6,FALSE)</f>
        <v>0</v>
      </c>
      <c r="V102" s="607">
        <f t="shared" ref="V102:V133" si="15">+N102*0.3+T102*0.4+U102*0.3</f>
        <v>1.1949999999999998</v>
      </c>
      <c r="W102" s="164">
        <f>IFERROR(VLOOKUP(E:E,'Grids Youth'!Z:AA,2,FALSE),1)</f>
        <v>1</v>
      </c>
      <c r="X102" s="166">
        <f>V102*IFERROR(VLOOKUP(E:E,'Grids Youth'!Z:AA,2,FALSE),1)</f>
        <v>1.1949999999999998</v>
      </c>
      <c r="Y102" s="604">
        <f t="shared" si="12"/>
        <v>1.1949999999999998</v>
      </c>
      <c r="Z102" s="162"/>
    </row>
    <row r="103" spans="1:26" hidden="1" x14ac:dyDescent="0.35">
      <c r="A103" s="163"/>
      <c r="B103" s="60">
        <v>99</v>
      </c>
      <c r="C103" s="100">
        <f>VLOOKUP(B:B,'Start List Youth'!C:F,2,FALSE)</f>
        <v>0</v>
      </c>
      <c r="D103" s="483">
        <f>VLOOKUP(B:B,'Start List Youth'!C:F,3,FALSE)</f>
        <v>0</v>
      </c>
      <c r="E103" s="127">
        <f>VLOOKUP(B:B,'Start List Youth'!C:F,4,FALSE)</f>
        <v>0</v>
      </c>
      <c r="F103" s="164">
        <f>VLOOKUP(C:C,'Upper-Lower body'!C:N,12,FALSE)</f>
        <v>0</v>
      </c>
      <c r="G103" s="165">
        <f>VLOOKUP(C:C,'Upper-Lower body'!C:O,13,FALSE)</f>
        <v>2.6666666666666665</v>
      </c>
      <c r="H103" s="165" t="str">
        <f>VLOOKUP(C:C,'Core Strength'!C:H,6,FALSE)</f>
        <v xml:space="preserve"> </v>
      </c>
      <c r="I103" s="165">
        <f>VLOOKUP(C:C,'Flex-Extension'!C:Q,15,FALSE)</f>
        <v>4</v>
      </c>
      <c r="J103" s="165">
        <f>VLOOKUP(C:C,'Flex-Extension'!C:R,16,FALSE)</f>
        <v>6</v>
      </c>
      <c r="K103" s="165">
        <f>VLOOKUP(C:C,'Flex-Extension'!C:S,17,FALSE)</f>
        <v>7.25</v>
      </c>
      <c r="L103" s="165" t="str">
        <f>VLOOKUP(C:C,'Stand Leg Ext'!C:G,5,FALSE)</f>
        <v xml:space="preserve"> </v>
      </c>
      <c r="M103" s="165" t="str">
        <f>VLOOKUP(C:C,'Basic Acro'!C:G,5,FALSE)</f>
        <v xml:space="preserve"> </v>
      </c>
      <c r="N103" s="166">
        <f t="shared" si="13"/>
        <v>3.9833333333333329</v>
      </c>
      <c r="O103" s="164">
        <f>VLOOKUP(C:C,'Propulsion combination'!C:AS,43,FALSE)</f>
        <v>0</v>
      </c>
      <c r="P103" s="165">
        <f>VLOOKUP(C:C,'Bodyboost Baracuda'!C:AT,44,FALSE)</f>
        <v>0</v>
      </c>
      <c r="Q103" s="165">
        <f>VLOOKUP(C:C,Height!C:AH,32,FALSE)</f>
        <v>0</v>
      </c>
      <c r="R103" s="160">
        <f>VLOOKUP(C:C,'Routine Set'!C:BL,62,FALSE)</f>
        <v>0</v>
      </c>
      <c r="S103" s="165">
        <f>VLOOKUP(C:C,'Flexibility in water'!C:U,19,FALSE)</f>
        <v>0</v>
      </c>
      <c r="T103" s="166">
        <f t="shared" si="14"/>
        <v>0</v>
      </c>
      <c r="U103" s="96">
        <f>VLOOKUP(C:C,Figures!C:H,6,FALSE)</f>
        <v>0</v>
      </c>
      <c r="V103" s="607">
        <f t="shared" si="15"/>
        <v>1.1949999999999998</v>
      </c>
      <c r="W103" s="164">
        <f>IFERROR(VLOOKUP(E:E,'Grids Youth'!Z:AA,2,FALSE),1)</f>
        <v>1</v>
      </c>
      <c r="X103" s="166">
        <f>V103*IFERROR(VLOOKUP(E:E,'Grids Youth'!Z:AA,2,FALSE),1)</f>
        <v>1.1949999999999998</v>
      </c>
      <c r="Y103" s="604">
        <f t="shared" si="12"/>
        <v>1.1949999999999998</v>
      </c>
      <c r="Z103" s="162"/>
    </row>
    <row r="104" spans="1:26" hidden="1" x14ac:dyDescent="0.35">
      <c r="A104" s="163"/>
      <c r="B104" s="60">
        <v>100</v>
      </c>
      <c r="C104" s="100">
        <f>VLOOKUP(B:B,'Start List Youth'!C:F,2,FALSE)</f>
        <v>0</v>
      </c>
      <c r="D104" s="483">
        <f>VLOOKUP(B:B,'Start List Youth'!C:F,3,FALSE)</f>
        <v>0</v>
      </c>
      <c r="E104" s="127">
        <f>VLOOKUP(B:B,'Start List Youth'!C:F,4,FALSE)</f>
        <v>0</v>
      </c>
      <c r="F104" s="164">
        <f>VLOOKUP(C:C,'Upper-Lower body'!C:N,12,FALSE)</f>
        <v>0</v>
      </c>
      <c r="G104" s="165">
        <f>VLOOKUP(C:C,'Upper-Lower body'!C:O,13,FALSE)</f>
        <v>2.6666666666666665</v>
      </c>
      <c r="H104" s="165" t="str">
        <f>VLOOKUP(C:C,'Core Strength'!C:H,6,FALSE)</f>
        <v xml:space="preserve"> </v>
      </c>
      <c r="I104" s="165">
        <f>VLOOKUP(C:C,'Flex-Extension'!C:Q,15,FALSE)</f>
        <v>4</v>
      </c>
      <c r="J104" s="165">
        <f>VLOOKUP(C:C,'Flex-Extension'!C:R,16,FALSE)</f>
        <v>6</v>
      </c>
      <c r="K104" s="165">
        <f>VLOOKUP(C:C,'Flex-Extension'!C:S,17,FALSE)</f>
        <v>7.25</v>
      </c>
      <c r="L104" s="165" t="str">
        <f>VLOOKUP(C:C,'Stand Leg Ext'!C:G,5,FALSE)</f>
        <v xml:space="preserve"> </v>
      </c>
      <c r="M104" s="165" t="str">
        <f>VLOOKUP(C:C,'Basic Acro'!C:G,5,FALSE)</f>
        <v xml:space="preserve"> </v>
      </c>
      <c r="N104" s="166">
        <f t="shared" si="13"/>
        <v>3.9833333333333329</v>
      </c>
      <c r="O104" s="164">
        <f>VLOOKUP(C:C,'Propulsion combination'!C:AS,43,FALSE)</f>
        <v>0</v>
      </c>
      <c r="P104" s="165">
        <f>VLOOKUP(C:C,'Bodyboost Baracuda'!C:AT,44,FALSE)</f>
        <v>0</v>
      </c>
      <c r="Q104" s="165">
        <f>VLOOKUP(C:C,Height!C:AH,32,FALSE)</f>
        <v>0</v>
      </c>
      <c r="R104" s="160">
        <f>VLOOKUP(C:C,'Routine Set'!C:BL,62,FALSE)</f>
        <v>0</v>
      </c>
      <c r="S104" s="165">
        <f>VLOOKUP(C:C,'Flexibility in water'!C:U,19,FALSE)</f>
        <v>0</v>
      </c>
      <c r="T104" s="166">
        <f t="shared" si="14"/>
        <v>0</v>
      </c>
      <c r="U104" s="96">
        <f>VLOOKUP(C:C,Figures!C:H,6,FALSE)</f>
        <v>0</v>
      </c>
      <c r="V104" s="607">
        <f t="shared" si="15"/>
        <v>1.1949999999999998</v>
      </c>
      <c r="W104" s="164">
        <f>IFERROR(VLOOKUP(E:E,'Grids Youth'!Z:AA,2,FALSE),1)</f>
        <v>1</v>
      </c>
      <c r="X104" s="166">
        <f>V104*IFERROR(VLOOKUP(E:E,'Grids Youth'!Z:AA,2,FALSE),1)</f>
        <v>1.1949999999999998</v>
      </c>
      <c r="Y104" s="604">
        <f t="shared" si="12"/>
        <v>1.1949999999999998</v>
      </c>
      <c r="Z104" s="162"/>
    </row>
    <row r="105" spans="1:26" hidden="1" x14ac:dyDescent="0.35">
      <c r="A105" s="163"/>
      <c r="B105" s="60">
        <v>101</v>
      </c>
      <c r="C105" s="100">
        <f>VLOOKUP(B:B,'Start List Youth'!C:F,2,FALSE)</f>
        <v>0</v>
      </c>
      <c r="D105" s="483">
        <f>VLOOKUP(B:B,'Start List Youth'!C:F,3,FALSE)</f>
        <v>0</v>
      </c>
      <c r="E105" s="127">
        <f>VLOOKUP(B:B,'Start List Youth'!C:F,4,FALSE)</f>
        <v>0</v>
      </c>
      <c r="F105" s="164">
        <f>VLOOKUP(C:C,'Upper-Lower body'!C:N,12,FALSE)</f>
        <v>0</v>
      </c>
      <c r="G105" s="165">
        <f>VLOOKUP(C:C,'Upper-Lower body'!C:O,13,FALSE)</f>
        <v>2.6666666666666665</v>
      </c>
      <c r="H105" s="165" t="str">
        <f>VLOOKUP(C:C,'Core Strength'!C:H,6,FALSE)</f>
        <v xml:space="preserve"> </v>
      </c>
      <c r="I105" s="165">
        <f>VLOOKUP(C:C,'Flex-Extension'!C:Q,15,FALSE)</f>
        <v>4</v>
      </c>
      <c r="J105" s="165">
        <f>VLOOKUP(C:C,'Flex-Extension'!C:R,16,FALSE)</f>
        <v>6</v>
      </c>
      <c r="K105" s="165">
        <f>VLOOKUP(C:C,'Flex-Extension'!C:S,17,FALSE)</f>
        <v>7.25</v>
      </c>
      <c r="L105" s="165" t="str">
        <f>VLOOKUP(C:C,'Stand Leg Ext'!C:G,5,FALSE)</f>
        <v xml:space="preserve"> </v>
      </c>
      <c r="M105" s="165" t="str">
        <f>VLOOKUP(C:C,'Basic Acro'!C:G,5,FALSE)</f>
        <v xml:space="preserve"> </v>
      </c>
      <c r="N105" s="166">
        <f t="shared" si="13"/>
        <v>3.9833333333333329</v>
      </c>
      <c r="O105" s="164">
        <f>VLOOKUP(C:C,'Propulsion combination'!C:AS,43,FALSE)</f>
        <v>0</v>
      </c>
      <c r="P105" s="165">
        <f>VLOOKUP(C:C,'Bodyboost Baracuda'!C:AT,44,FALSE)</f>
        <v>0</v>
      </c>
      <c r="Q105" s="165">
        <f>VLOOKUP(C:C,Height!C:AH,32,FALSE)</f>
        <v>0</v>
      </c>
      <c r="R105" s="160">
        <f>VLOOKUP(C:C,'Routine Set'!C:BL,62,FALSE)</f>
        <v>0</v>
      </c>
      <c r="S105" s="165">
        <f>VLOOKUP(C:C,'Flexibility in water'!C:U,19,FALSE)</f>
        <v>0</v>
      </c>
      <c r="T105" s="166">
        <f t="shared" si="14"/>
        <v>0</v>
      </c>
      <c r="U105" s="96">
        <f>VLOOKUP(C:C,Figures!C:H,6,FALSE)</f>
        <v>0</v>
      </c>
      <c r="V105" s="607">
        <f t="shared" si="15"/>
        <v>1.1949999999999998</v>
      </c>
      <c r="W105" s="164">
        <f>IFERROR(VLOOKUP(E:E,'Grids Youth'!Z:AA,2,FALSE),1)</f>
        <v>1</v>
      </c>
      <c r="X105" s="166">
        <f>V105*IFERROR(VLOOKUP(E:E,'Grids Youth'!Z:AA,2,FALSE),1)</f>
        <v>1.1949999999999998</v>
      </c>
      <c r="Y105" s="604">
        <f t="shared" si="12"/>
        <v>1.1949999999999998</v>
      </c>
      <c r="Z105" s="162"/>
    </row>
    <row r="106" spans="1:26" hidden="1" x14ac:dyDescent="0.35">
      <c r="A106" s="163"/>
      <c r="B106" s="60">
        <v>102</v>
      </c>
      <c r="C106" s="100">
        <f>VLOOKUP(B:B,'Start List Youth'!C:F,2,FALSE)</f>
        <v>0</v>
      </c>
      <c r="D106" s="483">
        <f>VLOOKUP(B:B,'Start List Youth'!C:F,3,FALSE)</f>
        <v>0</v>
      </c>
      <c r="E106" s="127">
        <f>VLOOKUP(B:B,'Start List Youth'!C:F,4,FALSE)</f>
        <v>0</v>
      </c>
      <c r="F106" s="164">
        <f>VLOOKUP(C:C,'Upper-Lower body'!C:N,12,FALSE)</f>
        <v>0</v>
      </c>
      <c r="G106" s="165">
        <f>VLOOKUP(C:C,'Upper-Lower body'!C:O,13,FALSE)</f>
        <v>2.6666666666666665</v>
      </c>
      <c r="H106" s="165" t="str">
        <f>VLOOKUP(C:C,'Core Strength'!C:H,6,FALSE)</f>
        <v xml:space="preserve"> </v>
      </c>
      <c r="I106" s="165">
        <f>VLOOKUP(C:C,'Flex-Extension'!C:Q,15,FALSE)</f>
        <v>4</v>
      </c>
      <c r="J106" s="165">
        <f>VLOOKUP(C:C,'Flex-Extension'!C:R,16,FALSE)</f>
        <v>6</v>
      </c>
      <c r="K106" s="165">
        <f>VLOOKUP(C:C,'Flex-Extension'!C:S,17,FALSE)</f>
        <v>7.25</v>
      </c>
      <c r="L106" s="165" t="str">
        <f>VLOOKUP(C:C,'Stand Leg Ext'!C:G,5,FALSE)</f>
        <v xml:space="preserve"> </v>
      </c>
      <c r="M106" s="165" t="str">
        <f>VLOOKUP(C:C,'Basic Acro'!C:G,5,FALSE)</f>
        <v xml:space="preserve"> </v>
      </c>
      <c r="N106" s="166">
        <f t="shared" si="13"/>
        <v>3.9833333333333329</v>
      </c>
      <c r="O106" s="164">
        <f>VLOOKUP(C:C,'Propulsion combination'!C:AS,43,FALSE)</f>
        <v>0</v>
      </c>
      <c r="P106" s="165">
        <f>VLOOKUP(C:C,'Bodyboost Baracuda'!C:AT,44,FALSE)</f>
        <v>0</v>
      </c>
      <c r="Q106" s="165">
        <f>VLOOKUP(C:C,Height!C:AH,32,FALSE)</f>
        <v>0</v>
      </c>
      <c r="R106" s="160">
        <f>VLOOKUP(C:C,'Routine Set'!C:BL,62,FALSE)</f>
        <v>0</v>
      </c>
      <c r="S106" s="165">
        <f>VLOOKUP(C:C,'Flexibility in water'!C:U,19,FALSE)</f>
        <v>0</v>
      </c>
      <c r="T106" s="166">
        <f t="shared" si="14"/>
        <v>0</v>
      </c>
      <c r="U106" s="96">
        <f>VLOOKUP(C:C,Figures!C:H,6,FALSE)</f>
        <v>0</v>
      </c>
      <c r="V106" s="607">
        <f t="shared" si="15"/>
        <v>1.1949999999999998</v>
      </c>
      <c r="W106" s="164">
        <f>IFERROR(VLOOKUP(E:E,'Grids Youth'!Z:AA,2,FALSE),1)</f>
        <v>1</v>
      </c>
      <c r="X106" s="166">
        <f>V106*IFERROR(VLOOKUP(E:E,'Grids Youth'!Z:AA,2,FALSE),1)</f>
        <v>1.1949999999999998</v>
      </c>
      <c r="Y106" s="604">
        <f t="shared" si="12"/>
        <v>1.1949999999999998</v>
      </c>
      <c r="Z106" s="162"/>
    </row>
    <row r="107" spans="1:26" hidden="1" x14ac:dyDescent="0.35">
      <c r="A107" s="163"/>
      <c r="B107" s="60">
        <v>103</v>
      </c>
      <c r="C107" s="100">
        <f>VLOOKUP(B:B,'Start List Youth'!C:F,2,FALSE)</f>
        <v>0</v>
      </c>
      <c r="D107" s="483">
        <f>VLOOKUP(B:B,'Start List Youth'!C:F,3,FALSE)</f>
        <v>0</v>
      </c>
      <c r="E107" s="127">
        <f>VLOOKUP(B:B,'Start List Youth'!C:F,4,FALSE)</f>
        <v>0</v>
      </c>
      <c r="F107" s="164">
        <f>VLOOKUP(C:C,'Upper-Lower body'!C:N,12,FALSE)</f>
        <v>0</v>
      </c>
      <c r="G107" s="165">
        <f>VLOOKUP(C:C,'Upper-Lower body'!C:O,13,FALSE)</f>
        <v>2.6666666666666665</v>
      </c>
      <c r="H107" s="165" t="str">
        <f>VLOOKUP(C:C,'Core Strength'!C:H,6,FALSE)</f>
        <v xml:space="preserve"> </v>
      </c>
      <c r="I107" s="165">
        <f>VLOOKUP(C:C,'Flex-Extension'!C:Q,15,FALSE)</f>
        <v>4</v>
      </c>
      <c r="J107" s="165">
        <f>VLOOKUP(C:C,'Flex-Extension'!C:R,16,FALSE)</f>
        <v>6</v>
      </c>
      <c r="K107" s="165">
        <f>VLOOKUP(C:C,'Flex-Extension'!C:S,17,FALSE)</f>
        <v>7.25</v>
      </c>
      <c r="L107" s="165" t="str">
        <f>VLOOKUP(C:C,'Stand Leg Ext'!C:G,5,FALSE)</f>
        <v xml:space="preserve"> </v>
      </c>
      <c r="M107" s="165" t="str">
        <f>VLOOKUP(C:C,'Basic Acro'!C:G,5,FALSE)</f>
        <v xml:space="preserve"> </v>
      </c>
      <c r="N107" s="166">
        <f t="shared" si="13"/>
        <v>3.9833333333333329</v>
      </c>
      <c r="O107" s="164">
        <f>VLOOKUP(C:C,'Propulsion combination'!C:AS,43,FALSE)</f>
        <v>0</v>
      </c>
      <c r="P107" s="165">
        <f>VLOOKUP(C:C,'Bodyboost Baracuda'!C:AT,44,FALSE)</f>
        <v>0</v>
      </c>
      <c r="Q107" s="165">
        <f>VLOOKUP(C:C,Height!C:AH,32,FALSE)</f>
        <v>0</v>
      </c>
      <c r="R107" s="160">
        <f>VLOOKUP(C:C,'Routine Set'!C:BL,62,FALSE)</f>
        <v>0</v>
      </c>
      <c r="S107" s="165">
        <f>VLOOKUP(C:C,'Flexibility in water'!C:U,19,FALSE)</f>
        <v>0</v>
      </c>
      <c r="T107" s="166">
        <f t="shared" si="14"/>
        <v>0</v>
      </c>
      <c r="U107" s="96">
        <f>VLOOKUP(C:C,Figures!C:H,6,FALSE)</f>
        <v>0</v>
      </c>
      <c r="V107" s="607">
        <f t="shared" si="15"/>
        <v>1.1949999999999998</v>
      </c>
      <c r="W107" s="164">
        <f>IFERROR(VLOOKUP(E:E,'Grids Youth'!Z:AA,2,FALSE),1)</f>
        <v>1</v>
      </c>
      <c r="X107" s="166">
        <f>V107*IFERROR(VLOOKUP(E:E,'Grids Youth'!Z:AA,2,FALSE),1)</f>
        <v>1.1949999999999998</v>
      </c>
      <c r="Y107" s="604">
        <f t="shared" si="12"/>
        <v>1.1949999999999998</v>
      </c>
      <c r="Z107" s="162"/>
    </row>
    <row r="108" spans="1:26" hidden="1" x14ac:dyDescent="0.35">
      <c r="A108" s="163"/>
      <c r="B108" s="60">
        <v>104</v>
      </c>
      <c r="C108" s="100">
        <f>VLOOKUP(B:B,'Start List Youth'!C:F,2,FALSE)</f>
        <v>0</v>
      </c>
      <c r="D108" s="483">
        <f>VLOOKUP(B:B,'Start List Youth'!C:F,3,FALSE)</f>
        <v>0</v>
      </c>
      <c r="E108" s="127">
        <f>VLOOKUP(B:B,'Start List Youth'!C:F,4,FALSE)</f>
        <v>0</v>
      </c>
      <c r="F108" s="164">
        <f>VLOOKUP(C:C,'Upper-Lower body'!C:N,12,FALSE)</f>
        <v>0</v>
      </c>
      <c r="G108" s="165">
        <f>VLOOKUP(C:C,'Upper-Lower body'!C:O,13,FALSE)</f>
        <v>2.6666666666666665</v>
      </c>
      <c r="H108" s="165" t="str">
        <f>VLOOKUP(C:C,'Core Strength'!C:H,6,FALSE)</f>
        <v xml:space="preserve"> </v>
      </c>
      <c r="I108" s="165">
        <f>VLOOKUP(C:C,'Flex-Extension'!C:Q,15,FALSE)</f>
        <v>4</v>
      </c>
      <c r="J108" s="165">
        <f>VLOOKUP(C:C,'Flex-Extension'!C:R,16,FALSE)</f>
        <v>6</v>
      </c>
      <c r="K108" s="165">
        <f>VLOOKUP(C:C,'Flex-Extension'!C:S,17,FALSE)</f>
        <v>7.25</v>
      </c>
      <c r="L108" s="165" t="str">
        <f>VLOOKUP(C:C,'Stand Leg Ext'!C:G,5,FALSE)</f>
        <v xml:space="preserve"> </v>
      </c>
      <c r="M108" s="165" t="str">
        <f>VLOOKUP(C:C,'Basic Acro'!C:G,5,FALSE)</f>
        <v xml:space="preserve"> </v>
      </c>
      <c r="N108" s="166">
        <f t="shared" si="13"/>
        <v>3.9833333333333329</v>
      </c>
      <c r="O108" s="164">
        <f>VLOOKUP(C:C,'Propulsion combination'!C:AS,43,FALSE)</f>
        <v>0</v>
      </c>
      <c r="P108" s="165">
        <f>VLOOKUP(C:C,'Bodyboost Baracuda'!C:AT,44,FALSE)</f>
        <v>0</v>
      </c>
      <c r="Q108" s="165">
        <f>VLOOKUP(C:C,Height!C:AH,32,FALSE)</f>
        <v>0</v>
      </c>
      <c r="R108" s="160">
        <f>VLOOKUP(C:C,'Routine Set'!C:BL,62,FALSE)</f>
        <v>0</v>
      </c>
      <c r="S108" s="165">
        <f>VLOOKUP(C:C,'Flexibility in water'!C:U,19,FALSE)</f>
        <v>0</v>
      </c>
      <c r="T108" s="166">
        <f t="shared" si="14"/>
        <v>0</v>
      </c>
      <c r="U108" s="96">
        <f>VLOOKUP(C:C,Figures!C:H,6,FALSE)</f>
        <v>0</v>
      </c>
      <c r="V108" s="607">
        <f t="shared" si="15"/>
        <v>1.1949999999999998</v>
      </c>
      <c r="W108" s="164">
        <f>IFERROR(VLOOKUP(E:E,'Grids Youth'!Z:AA,2,FALSE),1)</f>
        <v>1</v>
      </c>
      <c r="X108" s="166">
        <f>V108*IFERROR(VLOOKUP(E:E,'Grids Youth'!Z:AA,2,FALSE),1)</f>
        <v>1.1949999999999998</v>
      </c>
      <c r="Y108" s="604">
        <f t="shared" si="12"/>
        <v>1.1949999999999998</v>
      </c>
      <c r="Z108" s="162"/>
    </row>
    <row r="109" spans="1:26" hidden="1" x14ac:dyDescent="0.35">
      <c r="A109" s="163"/>
      <c r="B109" s="60">
        <v>105</v>
      </c>
      <c r="C109" s="100">
        <f>VLOOKUP(B:B,'Start List Youth'!C:F,2,FALSE)</f>
        <v>0</v>
      </c>
      <c r="D109" s="483">
        <f>VLOOKUP(B:B,'Start List Youth'!C:F,3,FALSE)</f>
        <v>0</v>
      </c>
      <c r="E109" s="127">
        <f>VLOOKUP(B:B,'Start List Youth'!C:F,4,FALSE)</f>
        <v>0</v>
      </c>
      <c r="F109" s="164">
        <f>VLOOKUP(C:C,'Upper-Lower body'!C:N,12,FALSE)</f>
        <v>0</v>
      </c>
      <c r="G109" s="165">
        <f>VLOOKUP(C:C,'Upper-Lower body'!C:O,13,FALSE)</f>
        <v>2.6666666666666665</v>
      </c>
      <c r="H109" s="165" t="str">
        <f>VLOOKUP(C:C,'Core Strength'!C:H,6,FALSE)</f>
        <v xml:space="preserve"> </v>
      </c>
      <c r="I109" s="165">
        <f>VLOOKUP(C:C,'Flex-Extension'!C:Q,15,FALSE)</f>
        <v>4</v>
      </c>
      <c r="J109" s="165">
        <f>VLOOKUP(C:C,'Flex-Extension'!C:R,16,FALSE)</f>
        <v>6</v>
      </c>
      <c r="K109" s="165">
        <f>VLOOKUP(C:C,'Flex-Extension'!C:S,17,FALSE)</f>
        <v>7.25</v>
      </c>
      <c r="L109" s="165" t="str">
        <f>VLOOKUP(C:C,'Stand Leg Ext'!C:G,5,FALSE)</f>
        <v xml:space="preserve"> </v>
      </c>
      <c r="M109" s="165" t="str">
        <f>VLOOKUP(C:C,'Basic Acro'!C:G,5,FALSE)</f>
        <v xml:space="preserve"> </v>
      </c>
      <c r="N109" s="166">
        <f t="shared" si="13"/>
        <v>3.9833333333333329</v>
      </c>
      <c r="O109" s="164">
        <f>VLOOKUP(C:C,'Propulsion combination'!C:AS,43,FALSE)</f>
        <v>0</v>
      </c>
      <c r="P109" s="165">
        <f>VLOOKUP(C:C,'Bodyboost Baracuda'!C:AT,44,FALSE)</f>
        <v>0</v>
      </c>
      <c r="Q109" s="165">
        <f>VLOOKUP(C:C,Height!C:AH,32,FALSE)</f>
        <v>0</v>
      </c>
      <c r="R109" s="160">
        <f>VLOOKUP(C:C,'Routine Set'!C:BL,62,FALSE)</f>
        <v>0</v>
      </c>
      <c r="S109" s="165">
        <f>VLOOKUP(C:C,'Flexibility in water'!C:U,19,FALSE)</f>
        <v>0</v>
      </c>
      <c r="T109" s="166">
        <f t="shared" si="14"/>
        <v>0</v>
      </c>
      <c r="U109" s="96">
        <f>VLOOKUP(C:C,Figures!C:H,6,FALSE)</f>
        <v>0</v>
      </c>
      <c r="V109" s="607">
        <f t="shared" si="15"/>
        <v>1.1949999999999998</v>
      </c>
      <c r="W109" s="164">
        <f>IFERROR(VLOOKUP(E:E,'Grids Youth'!Z:AA,2,FALSE),1)</f>
        <v>1</v>
      </c>
      <c r="X109" s="166">
        <f>V109*IFERROR(VLOOKUP(E:E,'Grids Youth'!Z:AA,2,FALSE),1)</f>
        <v>1.1949999999999998</v>
      </c>
      <c r="Y109" s="604">
        <f t="shared" si="12"/>
        <v>1.1949999999999998</v>
      </c>
      <c r="Z109" s="162"/>
    </row>
    <row r="110" spans="1:26" hidden="1" x14ac:dyDescent="0.35">
      <c r="A110" s="163"/>
      <c r="B110" s="60">
        <v>106</v>
      </c>
      <c r="C110" s="100">
        <f>VLOOKUP(B:B,'Start List Youth'!C:F,2,FALSE)</f>
        <v>0</v>
      </c>
      <c r="D110" s="483">
        <f>VLOOKUP(B:B,'Start List Youth'!C:F,3,FALSE)</f>
        <v>0</v>
      </c>
      <c r="E110" s="127">
        <f>VLOOKUP(B:B,'Start List Youth'!C:F,4,FALSE)</f>
        <v>0</v>
      </c>
      <c r="F110" s="164">
        <f>VLOOKUP(C:C,'Upper-Lower body'!C:N,12,FALSE)</f>
        <v>0</v>
      </c>
      <c r="G110" s="165">
        <f>VLOOKUP(C:C,'Upper-Lower body'!C:O,13,FALSE)</f>
        <v>2.6666666666666665</v>
      </c>
      <c r="H110" s="165" t="str">
        <f>VLOOKUP(C:C,'Core Strength'!C:H,6,FALSE)</f>
        <v xml:space="preserve"> </v>
      </c>
      <c r="I110" s="165">
        <f>VLOOKUP(C:C,'Flex-Extension'!C:Q,15,FALSE)</f>
        <v>4</v>
      </c>
      <c r="J110" s="165">
        <f>VLOOKUP(C:C,'Flex-Extension'!C:R,16,FALSE)</f>
        <v>6</v>
      </c>
      <c r="K110" s="165">
        <f>VLOOKUP(C:C,'Flex-Extension'!C:S,17,FALSE)</f>
        <v>7.25</v>
      </c>
      <c r="L110" s="165" t="str">
        <f>VLOOKUP(C:C,'Stand Leg Ext'!C:G,5,FALSE)</f>
        <v xml:space="preserve"> </v>
      </c>
      <c r="M110" s="165" t="str">
        <f>VLOOKUP(C:C,'Basic Acro'!C:G,5,FALSE)</f>
        <v xml:space="preserve"> </v>
      </c>
      <c r="N110" s="166">
        <f t="shared" si="13"/>
        <v>3.9833333333333329</v>
      </c>
      <c r="O110" s="164">
        <f>VLOOKUP(C:C,'Propulsion combination'!C:AS,43,FALSE)</f>
        <v>0</v>
      </c>
      <c r="P110" s="165">
        <f>VLOOKUP(C:C,'Bodyboost Baracuda'!C:AT,44,FALSE)</f>
        <v>0</v>
      </c>
      <c r="Q110" s="165">
        <f>VLOOKUP(C:C,Height!C:AH,32,FALSE)</f>
        <v>0</v>
      </c>
      <c r="R110" s="160">
        <f>VLOOKUP(C:C,'Routine Set'!C:BL,62,FALSE)</f>
        <v>0</v>
      </c>
      <c r="S110" s="165">
        <f>VLOOKUP(C:C,'Flexibility in water'!C:U,19,FALSE)</f>
        <v>0</v>
      </c>
      <c r="T110" s="166">
        <f t="shared" si="14"/>
        <v>0</v>
      </c>
      <c r="U110" s="96">
        <f>VLOOKUP(C:C,Figures!C:H,6,FALSE)</f>
        <v>0</v>
      </c>
      <c r="V110" s="607">
        <f t="shared" si="15"/>
        <v>1.1949999999999998</v>
      </c>
      <c r="W110" s="164">
        <f>IFERROR(VLOOKUP(E:E,'Grids Youth'!Z:AA,2,FALSE),1)</f>
        <v>1</v>
      </c>
      <c r="X110" s="166">
        <f>V110*IFERROR(VLOOKUP(E:E,'Grids Youth'!Z:AA,2,FALSE),1)</f>
        <v>1.1949999999999998</v>
      </c>
      <c r="Y110" s="604">
        <f t="shared" si="12"/>
        <v>1.1949999999999998</v>
      </c>
      <c r="Z110" s="162"/>
    </row>
    <row r="111" spans="1:26" hidden="1" x14ac:dyDescent="0.35">
      <c r="A111" s="163"/>
      <c r="B111" s="60">
        <v>107</v>
      </c>
      <c r="C111" s="100">
        <f>VLOOKUP(B:B,'Start List Youth'!C:F,2,FALSE)</f>
        <v>0</v>
      </c>
      <c r="D111" s="483">
        <f>VLOOKUP(B:B,'Start List Youth'!C:F,3,FALSE)</f>
        <v>0</v>
      </c>
      <c r="E111" s="127">
        <f>VLOOKUP(B:B,'Start List Youth'!C:F,4,FALSE)</f>
        <v>0</v>
      </c>
      <c r="F111" s="164">
        <f>VLOOKUP(C:C,'Upper-Lower body'!C:N,12,FALSE)</f>
        <v>0</v>
      </c>
      <c r="G111" s="165">
        <f>VLOOKUP(C:C,'Upper-Lower body'!C:O,13,FALSE)</f>
        <v>2.6666666666666665</v>
      </c>
      <c r="H111" s="165" t="str">
        <f>VLOOKUP(C:C,'Core Strength'!C:H,6,FALSE)</f>
        <v xml:space="preserve"> </v>
      </c>
      <c r="I111" s="165">
        <f>VLOOKUP(C:C,'Flex-Extension'!C:Q,15,FALSE)</f>
        <v>4</v>
      </c>
      <c r="J111" s="165">
        <f>VLOOKUP(C:C,'Flex-Extension'!C:R,16,FALSE)</f>
        <v>6</v>
      </c>
      <c r="K111" s="165">
        <f>VLOOKUP(C:C,'Flex-Extension'!C:S,17,FALSE)</f>
        <v>7.25</v>
      </c>
      <c r="L111" s="165" t="str">
        <f>VLOOKUP(C:C,'Stand Leg Ext'!C:G,5,FALSE)</f>
        <v xml:space="preserve"> </v>
      </c>
      <c r="M111" s="165" t="str">
        <f>VLOOKUP(C:C,'Basic Acro'!C:G,5,FALSE)</f>
        <v xml:space="preserve"> </v>
      </c>
      <c r="N111" s="166">
        <f t="shared" si="13"/>
        <v>3.9833333333333329</v>
      </c>
      <c r="O111" s="164">
        <f>VLOOKUP(C:C,'Propulsion combination'!C:AS,43,FALSE)</f>
        <v>0</v>
      </c>
      <c r="P111" s="165">
        <f>VLOOKUP(C:C,'Bodyboost Baracuda'!C:AT,44,FALSE)</f>
        <v>0</v>
      </c>
      <c r="Q111" s="165">
        <f>VLOOKUP(C:C,Height!C:AH,32,FALSE)</f>
        <v>0</v>
      </c>
      <c r="R111" s="160">
        <f>VLOOKUP(C:C,'Routine Set'!C:BL,62,FALSE)</f>
        <v>0</v>
      </c>
      <c r="S111" s="165">
        <f>VLOOKUP(C:C,'Flexibility in water'!C:U,19,FALSE)</f>
        <v>0</v>
      </c>
      <c r="T111" s="166">
        <f t="shared" si="14"/>
        <v>0</v>
      </c>
      <c r="U111" s="96">
        <f>VLOOKUP(C:C,Figures!C:H,6,FALSE)</f>
        <v>0</v>
      </c>
      <c r="V111" s="607">
        <f t="shared" si="15"/>
        <v>1.1949999999999998</v>
      </c>
      <c r="W111" s="164">
        <f>IFERROR(VLOOKUP(E:E,'Grids Youth'!Z:AA,2,FALSE),1)</f>
        <v>1</v>
      </c>
      <c r="X111" s="166">
        <f>V111*IFERROR(VLOOKUP(E:E,'Grids Youth'!Z:AA,2,FALSE),1)</f>
        <v>1.1949999999999998</v>
      </c>
      <c r="Y111" s="604">
        <f t="shared" si="12"/>
        <v>1.1949999999999998</v>
      </c>
      <c r="Z111" s="162"/>
    </row>
    <row r="112" spans="1:26" hidden="1" x14ac:dyDescent="0.35">
      <c r="A112" s="163"/>
      <c r="B112" s="60">
        <v>108</v>
      </c>
      <c r="C112" s="100">
        <f>VLOOKUP(B:B,'Start List Youth'!C:F,2,FALSE)</f>
        <v>0</v>
      </c>
      <c r="D112" s="483">
        <f>VLOOKUP(B:B,'Start List Youth'!C:F,3,FALSE)</f>
        <v>0</v>
      </c>
      <c r="E112" s="127">
        <f>VLOOKUP(B:B,'Start List Youth'!C:F,4,FALSE)</f>
        <v>0</v>
      </c>
      <c r="F112" s="164">
        <f>VLOOKUP(C:C,'Upper-Lower body'!C:N,12,FALSE)</f>
        <v>0</v>
      </c>
      <c r="G112" s="165">
        <f>VLOOKUP(C:C,'Upper-Lower body'!C:O,13,FALSE)</f>
        <v>2.6666666666666665</v>
      </c>
      <c r="H112" s="165" t="str">
        <f>VLOOKUP(C:C,'Core Strength'!C:H,6,FALSE)</f>
        <v xml:space="preserve"> </v>
      </c>
      <c r="I112" s="165">
        <f>VLOOKUP(C:C,'Flex-Extension'!C:Q,15,FALSE)</f>
        <v>4</v>
      </c>
      <c r="J112" s="165">
        <f>VLOOKUP(C:C,'Flex-Extension'!C:R,16,FALSE)</f>
        <v>6</v>
      </c>
      <c r="K112" s="165">
        <f>VLOOKUP(C:C,'Flex-Extension'!C:S,17,FALSE)</f>
        <v>7.25</v>
      </c>
      <c r="L112" s="165" t="str">
        <f>VLOOKUP(C:C,'Stand Leg Ext'!C:G,5,FALSE)</f>
        <v xml:space="preserve"> </v>
      </c>
      <c r="M112" s="165" t="str">
        <f>VLOOKUP(C:C,'Basic Acro'!C:G,5,FALSE)</f>
        <v xml:space="preserve"> </v>
      </c>
      <c r="N112" s="166">
        <f t="shared" si="13"/>
        <v>3.9833333333333329</v>
      </c>
      <c r="O112" s="164">
        <f>VLOOKUP(C:C,'Propulsion combination'!C:AS,43,FALSE)</f>
        <v>0</v>
      </c>
      <c r="P112" s="165">
        <f>VLOOKUP(C:C,'Bodyboost Baracuda'!C:AT,44,FALSE)</f>
        <v>0</v>
      </c>
      <c r="Q112" s="165">
        <f>VLOOKUP(C:C,Height!C:AH,32,FALSE)</f>
        <v>0</v>
      </c>
      <c r="R112" s="160">
        <f>VLOOKUP(C:C,'Routine Set'!C:BL,62,FALSE)</f>
        <v>0</v>
      </c>
      <c r="S112" s="165">
        <f>VLOOKUP(C:C,'Flexibility in water'!C:U,19,FALSE)</f>
        <v>0</v>
      </c>
      <c r="T112" s="166">
        <f t="shared" si="14"/>
        <v>0</v>
      </c>
      <c r="U112" s="96">
        <f>VLOOKUP(C:C,Figures!C:H,6,FALSE)</f>
        <v>0</v>
      </c>
      <c r="V112" s="607">
        <f t="shared" si="15"/>
        <v>1.1949999999999998</v>
      </c>
      <c r="W112" s="164">
        <f>IFERROR(VLOOKUP(E:E,'Grids Youth'!Z:AA,2,FALSE),1)</f>
        <v>1</v>
      </c>
      <c r="X112" s="166">
        <f>V112*IFERROR(VLOOKUP(E:E,'Grids Youth'!Z:AA,2,FALSE),1)</f>
        <v>1.1949999999999998</v>
      </c>
      <c r="Y112" s="604">
        <f t="shared" si="12"/>
        <v>1.1949999999999998</v>
      </c>
      <c r="Z112" s="162"/>
    </row>
    <row r="113" spans="1:26" hidden="1" x14ac:dyDescent="0.35">
      <c r="A113" s="163"/>
      <c r="B113" s="60">
        <v>109</v>
      </c>
      <c r="C113" s="100">
        <f>VLOOKUP(B:B,'Start List Youth'!C:F,2,FALSE)</f>
        <v>0</v>
      </c>
      <c r="D113" s="483">
        <f>VLOOKUP(B:B,'Start List Youth'!C:F,3,FALSE)</f>
        <v>0</v>
      </c>
      <c r="E113" s="127">
        <f>VLOOKUP(B:B,'Start List Youth'!C:F,4,FALSE)</f>
        <v>0</v>
      </c>
      <c r="F113" s="164">
        <f>VLOOKUP(C:C,'Upper-Lower body'!C:N,12,FALSE)</f>
        <v>0</v>
      </c>
      <c r="G113" s="165">
        <f>VLOOKUP(C:C,'Upper-Lower body'!C:O,13,FALSE)</f>
        <v>2.6666666666666665</v>
      </c>
      <c r="H113" s="165" t="str">
        <f>VLOOKUP(C:C,'Core Strength'!C:H,6,FALSE)</f>
        <v xml:space="preserve"> </v>
      </c>
      <c r="I113" s="165">
        <f>VLOOKUP(C:C,'Flex-Extension'!C:Q,15,FALSE)</f>
        <v>4</v>
      </c>
      <c r="J113" s="165">
        <f>VLOOKUP(C:C,'Flex-Extension'!C:R,16,FALSE)</f>
        <v>6</v>
      </c>
      <c r="K113" s="165">
        <f>VLOOKUP(C:C,'Flex-Extension'!C:S,17,FALSE)</f>
        <v>7.25</v>
      </c>
      <c r="L113" s="165" t="str">
        <f>VLOOKUP(C:C,'Stand Leg Ext'!C:G,5,FALSE)</f>
        <v xml:space="preserve"> </v>
      </c>
      <c r="M113" s="165" t="str">
        <f>VLOOKUP(C:C,'Basic Acro'!C:G,5,FALSE)</f>
        <v xml:space="preserve"> </v>
      </c>
      <c r="N113" s="166">
        <f t="shared" si="13"/>
        <v>3.9833333333333329</v>
      </c>
      <c r="O113" s="164">
        <f>VLOOKUP(C:C,'Propulsion combination'!C:AS,43,FALSE)</f>
        <v>0</v>
      </c>
      <c r="P113" s="165">
        <f>VLOOKUP(C:C,'Bodyboost Baracuda'!C:AT,44,FALSE)</f>
        <v>0</v>
      </c>
      <c r="Q113" s="165">
        <f>VLOOKUP(C:C,Height!C:AH,32,FALSE)</f>
        <v>0</v>
      </c>
      <c r="R113" s="160">
        <f>VLOOKUP(C:C,'Routine Set'!C:BL,62,FALSE)</f>
        <v>0</v>
      </c>
      <c r="S113" s="165">
        <f>VLOOKUP(C:C,'Flexibility in water'!C:U,19,FALSE)</f>
        <v>0</v>
      </c>
      <c r="T113" s="166">
        <f t="shared" si="14"/>
        <v>0</v>
      </c>
      <c r="U113" s="96">
        <f>VLOOKUP(C:C,Figures!C:H,6,FALSE)</f>
        <v>0</v>
      </c>
      <c r="V113" s="607">
        <f t="shared" si="15"/>
        <v>1.1949999999999998</v>
      </c>
      <c r="W113" s="164">
        <f>IFERROR(VLOOKUP(E:E,'Grids Youth'!Z:AA,2,FALSE),1)</f>
        <v>1</v>
      </c>
      <c r="X113" s="166">
        <f>V113*IFERROR(VLOOKUP(E:E,'Grids Youth'!Z:AA,2,FALSE),1)</f>
        <v>1.1949999999999998</v>
      </c>
      <c r="Y113" s="604">
        <f t="shared" si="12"/>
        <v>1.1949999999999998</v>
      </c>
      <c r="Z113" s="162"/>
    </row>
    <row r="114" spans="1:26" hidden="1" x14ac:dyDescent="0.35">
      <c r="A114" s="163"/>
      <c r="B114" s="60">
        <v>110</v>
      </c>
      <c r="C114" s="100">
        <f>VLOOKUP(B:B,'Start List Youth'!C:F,2,FALSE)</f>
        <v>0</v>
      </c>
      <c r="D114" s="483">
        <f>VLOOKUP(B:B,'Start List Youth'!C:F,3,FALSE)</f>
        <v>0</v>
      </c>
      <c r="E114" s="127">
        <f>VLOOKUP(B:B,'Start List Youth'!C:F,4,FALSE)</f>
        <v>0</v>
      </c>
      <c r="F114" s="164">
        <f>VLOOKUP(C:C,'Upper-Lower body'!C:N,12,FALSE)</f>
        <v>0</v>
      </c>
      <c r="G114" s="165">
        <f>VLOOKUP(C:C,'Upper-Lower body'!C:O,13,FALSE)</f>
        <v>2.6666666666666665</v>
      </c>
      <c r="H114" s="165" t="str">
        <f>VLOOKUP(C:C,'Core Strength'!C:H,6,FALSE)</f>
        <v xml:space="preserve"> </v>
      </c>
      <c r="I114" s="165">
        <f>VLOOKUP(C:C,'Flex-Extension'!C:Q,15,FALSE)</f>
        <v>4</v>
      </c>
      <c r="J114" s="165">
        <f>VLOOKUP(C:C,'Flex-Extension'!C:R,16,FALSE)</f>
        <v>6</v>
      </c>
      <c r="K114" s="165">
        <f>VLOOKUP(C:C,'Flex-Extension'!C:S,17,FALSE)</f>
        <v>7.25</v>
      </c>
      <c r="L114" s="165" t="str">
        <f>VLOOKUP(C:C,'Stand Leg Ext'!C:G,5,FALSE)</f>
        <v xml:space="preserve"> </v>
      </c>
      <c r="M114" s="165" t="str">
        <f>VLOOKUP(C:C,'Basic Acro'!C:G,5,FALSE)</f>
        <v xml:space="preserve"> </v>
      </c>
      <c r="N114" s="166">
        <f t="shared" si="13"/>
        <v>3.9833333333333329</v>
      </c>
      <c r="O114" s="164">
        <f>VLOOKUP(C:C,'Propulsion combination'!C:AS,43,FALSE)</f>
        <v>0</v>
      </c>
      <c r="P114" s="165">
        <f>VLOOKUP(C:C,'Bodyboost Baracuda'!C:AT,44,FALSE)</f>
        <v>0</v>
      </c>
      <c r="Q114" s="165">
        <f>VLOOKUP(C:C,Height!C:AH,32,FALSE)</f>
        <v>0</v>
      </c>
      <c r="R114" s="160">
        <f>VLOOKUP(C:C,'Routine Set'!C:BL,62,FALSE)</f>
        <v>0</v>
      </c>
      <c r="S114" s="165">
        <f>VLOOKUP(C:C,'Flexibility in water'!C:U,19,FALSE)</f>
        <v>0</v>
      </c>
      <c r="T114" s="166">
        <f t="shared" si="14"/>
        <v>0</v>
      </c>
      <c r="U114" s="96">
        <f>VLOOKUP(C:C,Figures!C:H,6,FALSE)</f>
        <v>0</v>
      </c>
      <c r="V114" s="607">
        <f t="shared" si="15"/>
        <v>1.1949999999999998</v>
      </c>
      <c r="W114" s="164">
        <f>IFERROR(VLOOKUP(E:E,'Grids Youth'!Z:AA,2,FALSE),1)</f>
        <v>1</v>
      </c>
      <c r="X114" s="166">
        <f>V114*IFERROR(VLOOKUP(E:E,'Grids Youth'!Z:AA,2,FALSE),1)</f>
        <v>1.1949999999999998</v>
      </c>
      <c r="Y114" s="604">
        <f t="shared" si="12"/>
        <v>1.1949999999999998</v>
      </c>
      <c r="Z114" s="162"/>
    </row>
    <row r="115" spans="1:26" hidden="1" x14ac:dyDescent="0.35">
      <c r="A115" s="163"/>
      <c r="B115" s="60">
        <v>111</v>
      </c>
      <c r="C115" s="100">
        <f>VLOOKUP(B:B,'Start List Youth'!C:F,2,FALSE)</f>
        <v>0</v>
      </c>
      <c r="D115" s="483">
        <f>VLOOKUP(B:B,'Start List Youth'!C:F,3,FALSE)</f>
        <v>0</v>
      </c>
      <c r="E115" s="127">
        <f>VLOOKUP(B:B,'Start List Youth'!C:F,4,FALSE)</f>
        <v>0</v>
      </c>
      <c r="F115" s="164">
        <f>VLOOKUP(C:C,'Upper-Lower body'!C:N,12,FALSE)</f>
        <v>0</v>
      </c>
      <c r="G115" s="165">
        <f>VLOOKUP(C:C,'Upper-Lower body'!C:O,13,FALSE)</f>
        <v>2.6666666666666665</v>
      </c>
      <c r="H115" s="165" t="str">
        <f>VLOOKUP(C:C,'Core Strength'!C:H,6,FALSE)</f>
        <v xml:space="preserve"> </v>
      </c>
      <c r="I115" s="165">
        <f>VLOOKUP(C:C,'Flex-Extension'!C:Q,15,FALSE)</f>
        <v>4</v>
      </c>
      <c r="J115" s="165">
        <f>VLOOKUP(C:C,'Flex-Extension'!C:R,16,FALSE)</f>
        <v>6</v>
      </c>
      <c r="K115" s="165">
        <f>VLOOKUP(C:C,'Flex-Extension'!C:S,17,FALSE)</f>
        <v>7.25</v>
      </c>
      <c r="L115" s="165" t="str">
        <f>VLOOKUP(C:C,'Stand Leg Ext'!C:G,5,FALSE)</f>
        <v xml:space="preserve"> </v>
      </c>
      <c r="M115" s="165" t="str">
        <f>VLOOKUP(C:C,'Basic Acro'!C:G,5,FALSE)</f>
        <v xml:space="preserve"> </v>
      </c>
      <c r="N115" s="166">
        <f t="shared" si="13"/>
        <v>3.9833333333333329</v>
      </c>
      <c r="O115" s="164">
        <f>VLOOKUP(C:C,'Propulsion combination'!C:AS,43,FALSE)</f>
        <v>0</v>
      </c>
      <c r="P115" s="165">
        <f>VLOOKUP(C:C,'Bodyboost Baracuda'!C:AT,44,FALSE)</f>
        <v>0</v>
      </c>
      <c r="Q115" s="165">
        <f>VLOOKUP(C:C,Height!C:AH,32,FALSE)</f>
        <v>0</v>
      </c>
      <c r="R115" s="160">
        <f>VLOOKUP(C:C,'Routine Set'!C:BL,62,FALSE)</f>
        <v>0</v>
      </c>
      <c r="S115" s="165">
        <f>VLOOKUP(C:C,'Flexibility in water'!C:U,19,FALSE)</f>
        <v>0</v>
      </c>
      <c r="T115" s="166">
        <f t="shared" si="14"/>
        <v>0</v>
      </c>
      <c r="U115" s="96">
        <f>VLOOKUP(C:C,Figures!C:H,6,FALSE)</f>
        <v>0</v>
      </c>
      <c r="V115" s="607">
        <f t="shared" si="15"/>
        <v>1.1949999999999998</v>
      </c>
      <c r="W115" s="164">
        <f>IFERROR(VLOOKUP(E:E,'Grids Youth'!Z:AA,2,FALSE),1)</f>
        <v>1</v>
      </c>
      <c r="X115" s="166">
        <f>V115*IFERROR(VLOOKUP(E:E,'Grids Youth'!Z:AA,2,FALSE),1)</f>
        <v>1.1949999999999998</v>
      </c>
      <c r="Y115" s="604">
        <f t="shared" si="12"/>
        <v>1.1949999999999998</v>
      </c>
      <c r="Z115" s="162"/>
    </row>
    <row r="116" spans="1:26" hidden="1" x14ac:dyDescent="0.35">
      <c r="A116" s="163"/>
      <c r="B116" s="60">
        <v>112</v>
      </c>
      <c r="C116" s="100">
        <f>VLOOKUP(B:B,'Start List Youth'!C:F,2,FALSE)</f>
        <v>0</v>
      </c>
      <c r="D116" s="483">
        <f>VLOOKUP(B:B,'Start List Youth'!C:F,3,FALSE)</f>
        <v>0</v>
      </c>
      <c r="E116" s="127">
        <f>VLOOKUP(B:B,'Start List Youth'!C:F,4,FALSE)</f>
        <v>0</v>
      </c>
      <c r="F116" s="164">
        <f>VLOOKUP(C:C,'Upper-Lower body'!C:N,12,FALSE)</f>
        <v>0</v>
      </c>
      <c r="G116" s="165">
        <f>VLOOKUP(C:C,'Upper-Lower body'!C:O,13,FALSE)</f>
        <v>2.6666666666666665</v>
      </c>
      <c r="H116" s="165" t="str">
        <f>VLOOKUP(C:C,'Core Strength'!C:H,6,FALSE)</f>
        <v xml:space="preserve"> </v>
      </c>
      <c r="I116" s="165">
        <f>VLOOKUP(C:C,'Flex-Extension'!C:Q,15,FALSE)</f>
        <v>4</v>
      </c>
      <c r="J116" s="165">
        <f>VLOOKUP(C:C,'Flex-Extension'!C:R,16,FALSE)</f>
        <v>6</v>
      </c>
      <c r="K116" s="165">
        <f>VLOOKUP(C:C,'Flex-Extension'!C:S,17,FALSE)</f>
        <v>7.25</v>
      </c>
      <c r="L116" s="165" t="str">
        <f>VLOOKUP(C:C,'Stand Leg Ext'!C:G,5,FALSE)</f>
        <v xml:space="preserve"> </v>
      </c>
      <c r="M116" s="165" t="str">
        <f>VLOOKUP(C:C,'Basic Acro'!C:G,5,FALSE)</f>
        <v xml:space="preserve"> </v>
      </c>
      <c r="N116" s="166">
        <f t="shared" si="13"/>
        <v>3.9833333333333329</v>
      </c>
      <c r="O116" s="164">
        <f>VLOOKUP(C:C,'Propulsion combination'!C:AS,43,FALSE)</f>
        <v>0</v>
      </c>
      <c r="P116" s="165">
        <f>VLOOKUP(C:C,'Bodyboost Baracuda'!C:AT,44,FALSE)</f>
        <v>0</v>
      </c>
      <c r="Q116" s="165">
        <f>VLOOKUP(C:C,Height!C:AH,32,FALSE)</f>
        <v>0</v>
      </c>
      <c r="R116" s="160">
        <f>VLOOKUP(C:C,'Routine Set'!C:BL,62,FALSE)</f>
        <v>0</v>
      </c>
      <c r="S116" s="165">
        <f>VLOOKUP(C:C,'Flexibility in water'!C:U,19,FALSE)</f>
        <v>0</v>
      </c>
      <c r="T116" s="166">
        <f t="shared" si="14"/>
        <v>0</v>
      </c>
      <c r="U116" s="96">
        <f>VLOOKUP(C:C,Figures!C:H,6,FALSE)</f>
        <v>0</v>
      </c>
      <c r="V116" s="607">
        <f t="shared" si="15"/>
        <v>1.1949999999999998</v>
      </c>
      <c r="W116" s="164">
        <f>IFERROR(VLOOKUP(E:E,'Grids Youth'!Z:AA,2,FALSE),1)</f>
        <v>1</v>
      </c>
      <c r="X116" s="166">
        <f>V116*IFERROR(VLOOKUP(E:E,'Grids Youth'!Z:AA,2,FALSE),1)</f>
        <v>1.1949999999999998</v>
      </c>
      <c r="Y116" s="604">
        <f t="shared" si="12"/>
        <v>1.1949999999999998</v>
      </c>
      <c r="Z116" s="162"/>
    </row>
    <row r="117" spans="1:26" hidden="1" x14ac:dyDescent="0.35">
      <c r="A117" s="163"/>
      <c r="B117" s="60">
        <v>113</v>
      </c>
      <c r="C117" s="100">
        <f>VLOOKUP(B:B,'Start List Youth'!C:F,2,FALSE)</f>
        <v>0</v>
      </c>
      <c r="D117" s="483">
        <f>VLOOKUP(B:B,'Start List Youth'!C:F,3,FALSE)</f>
        <v>0</v>
      </c>
      <c r="E117" s="127">
        <f>VLOOKUP(B:B,'Start List Youth'!C:F,4,FALSE)</f>
        <v>0</v>
      </c>
      <c r="F117" s="164">
        <f>VLOOKUP(C:C,'Upper-Lower body'!C:N,12,FALSE)</f>
        <v>0</v>
      </c>
      <c r="G117" s="165">
        <f>VLOOKUP(C:C,'Upper-Lower body'!C:O,13,FALSE)</f>
        <v>2.6666666666666665</v>
      </c>
      <c r="H117" s="165" t="str">
        <f>VLOOKUP(C:C,'Core Strength'!C:H,6,FALSE)</f>
        <v xml:space="preserve"> </v>
      </c>
      <c r="I117" s="165">
        <f>VLOOKUP(C:C,'Flex-Extension'!C:Q,15,FALSE)</f>
        <v>4</v>
      </c>
      <c r="J117" s="165">
        <f>VLOOKUP(C:C,'Flex-Extension'!C:R,16,FALSE)</f>
        <v>6</v>
      </c>
      <c r="K117" s="165">
        <f>VLOOKUP(C:C,'Flex-Extension'!C:S,17,FALSE)</f>
        <v>7.25</v>
      </c>
      <c r="L117" s="165" t="str">
        <f>VLOOKUP(C:C,'Stand Leg Ext'!C:G,5,FALSE)</f>
        <v xml:space="preserve"> </v>
      </c>
      <c r="M117" s="165" t="str">
        <f>VLOOKUP(C:C,'Basic Acro'!C:G,5,FALSE)</f>
        <v xml:space="preserve"> </v>
      </c>
      <c r="N117" s="166">
        <f t="shared" si="13"/>
        <v>3.9833333333333329</v>
      </c>
      <c r="O117" s="164">
        <f>VLOOKUP(C:C,'Propulsion combination'!C:AS,43,FALSE)</f>
        <v>0</v>
      </c>
      <c r="P117" s="165">
        <f>VLOOKUP(C:C,'Bodyboost Baracuda'!C:AT,44,FALSE)</f>
        <v>0</v>
      </c>
      <c r="Q117" s="165">
        <f>VLOOKUP(C:C,Height!C:AH,32,FALSE)</f>
        <v>0</v>
      </c>
      <c r="R117" s="160">
        <f>VLOOKUP(C:C,'Routine Set'!C:BL,62,FALSE)</f>
        <v>0</v>
      </c>
      <c r="S117" s="165">
        <f>VLOOKUP(C:C,'Flexibility in water'!C:U,19,FALSE)</f>
        <v>0</v>
      </c>
      <c r="T117" s="166">
        <f t="shared" si="14"/>
        <v>0</v>
      </c>
      <c r="U117" s="96">
        <f>VLOOKUP(C:C,Figures!C:H,6,FALSE)</f>
        <v>0</v>
      </c>
      <c r="V117" s="607">
        <f t="shared" si="15"/>
        <v>1.1949999999999998</v>
      </c>
      <c r="W117" s="164">
        <f>IFERROR(VLOOKUP(E:E,'Grids Youth'!Z:AA,2,FALSE),1)</f>
        <v>1</v>
      </c>
      <c r="X117" s="166">
        <f>V117*IFERROR(VLOOKUP(E:E,'Grids Youth'!Z:AA,2,FALSE),1)</f>
        <v>1.1949999999999998</v>
      </c>
      <c r="Y117" s="604">
        <f t="shared" si="12"/>
        <v>1.1949999999999998</v>
      </c>
      <c r="Z117" s="162"/>
    </row>
    <row r="118" spans="1:26" hidden="1" x14ac:dyDescent="0.35">
      <c r="A118" s="163"/>
      <c r="B118" s="60">
        <v>114</v>
      </c>
      <c r="C118" s="100">
        <f>VLOOKUP(B:B,'Start List Youth'!C:F,2,FALSE)</f>
        <v>0</v>
      </c>
      <c r="D118" s="483">
        <f>VLOOKUP(B:B,'Start List Youth'!C:F,3,FALSE)</f>
        <v>0</v>
      </c>
      <c r="E118" s="127">
        <f>VLOOKUP(B:B,'Start List Youth'!C:F,4,FALSE)</f>
        <v>0</v>
      </c>
      <c r="F118" s="164">
        <f>VLOOKUP(C:C,'Upper-Lower body'!C:N,12,FALSE)</f>
        <v>0</v>
      </c>
      <c r="G118" s="165">
        <f>VLOOKUP(C:C,'Upper-Lower body'!C:O,13,FALSE)</f>
        <v>2.6666666666666665</v>
      </c>
      <c r="H118" s="165" t="str">
        <f>VLOOKUP(C:C,'Core Strength'!C:H,6,FALSE)</f>
        <v xml:space="preserve"> </v>
      </c>
      <c r="I118" s="165">
        <f>VLOOKUP(C:C,'Flex-Extension'!C:Q,15,FALSE)</f>
        <v>4</v>
      </c>
      <c r="J118" s="165">
        <f>VLOOKUP(C:C,'Flex-Extension'!C:R,16,FALSE)</f>
        <v>6</v>
      </c>
      <c r="K118" s="165">
        <f>VLOOKUP(C:C,'Flex-Extension'!C:S,17,FALSE)</f>
        <v>7.25</v>
      </c>
      <c r="L118" s="165" t="str">
        <f>VLOOKUP(C:C,'Stand Leg Ext'!C:G,5,FALSE)</f>
        <v xml:space="preserve"> </v>
      </c>
      <c r="M118" s="165" t="str">
        <f>VLOOKUP(C:C,'Basic Acro'!C:G,5,FALSE)</f>
        <v xml:space="preserve"> </v>
      </c>
      <c r="N118" s="166">
        <f t="shared" si="13"/>
        <v>3.9833333333333329</v>
      </c>
      <c r="O118" s="164">
        <f>VLOOKUP(C:C,'Propulsion combination'!C:AS,43,FALSE)</f>
        <v>0</v>
      </c>
      <c r="P118" s="165">
        <f>VLOOKUP(C:C,'Bodyboost Baracuda'!C:AT,44,FALSE)</f>
        <v>0</v>
      </c>
      <c r="Q118" s="165">
        <f>VLOOKUP(C:C,Height!C:AH,32,FALSE)</f>
        <v>0</v>
      </c>
      <c r="R118" s="160">
        <f>VLOOKUP(C:C,'Routine Set'!C:BL,62,FALSE)</f>
        <v>0</v>
      </c>
      <c r="S118" s="165">
        <f>VLOOKUP(C:C,'Flexibility in water'!C:U,19,FALSE)</f>
        <v>0</v>
      </c>
      <c r="T118" s="166">
        <f t="shared" si="14"/>
        <v>0</v>
      </c>
      <c r="U118" s="96">
        <f>VLOOKUP(C:C,Figures!C:H,6,FALSE)</f>
        <v>0</v>
      </c>
      <c r="V118" s="607">
        <f t="shared" si="15"/>
        <v>1.1949999999999998</v>
      </c>
      <c r="W118" s="164">
        <f>IFERROR(VLOOKUP(E:E,'Grids Youth'!Z:AA,2,FALSE),1)</f>
        <v>1</v>
      </c>
      <c r="X118" s="166">
        <f>V118*IFERROR(VLOOKUP(E:E,'Grids Youth'!Z:AA,2,FALSE),1)</f>
        <v>1.1949999999999998</v>
      </c>
      <c r="Y118" s="604">
        <f t="shared" si="12"/>
        <v>1.1949999999999998</v>
      </c>
      <c r="Z118" s="162"/>
    </row>
    <row r="119" spans="1:26" hidden="1" x14ac:dyDescent="0.35">
      <c r="A119" s="163"/>
      <c r="B119" s="60">
        <v>115</v>
      </c>
      <c r="C119" s="100">
        <f>VLOOKUP(B:B,'Start List Youth'!C:F,2,FALSE)</f>
        <v>0</v>
      </c>
      <c r="D119" s="483">
        <f>VLOOKUP(B:B,'Start List Youth'!C:F,3,FALSE)</f>
        <v>0</v>
      </c>
      <c r="E119" s="127">
        <f>VLOOKUP(B:B,'Start List Youth'!C:F,4,FALSE)</f>
        <v>0</v>
      </c>
      <c r="F119" s="164">
        <f>VLOOKUP(C:C,'Upper-Lower body'!C:N,12,FALSE)</f>
        <v>0</v>
      </c>
      <c r="G119" s="165">
        <f>VLOOKUP(C:C,'Upper-Lower body'!C:O,13,FALSE)</f>
        <v>2.6666666666666665</v>
      </c>
      <c r="H119" s="165" t="str">
        <f>VLOOKUP(C:C,'Core Strength'!C:H,6,FALSE)</f>
        <v xml:space="preserve"> </v>
      </c>
      <c r="I119" s="165">
        <f>VLOOKUP(C:C,'Flex-Extension'!C:Q,15,FALSE)</f>
        <v>4</v>
      </c>
      <c r="J119" s="165">
        <f>VLOOKUP(C:C,'Flex-Extension'!C:R,16,FALSE)</f>
        <v>6</v>
      </c>
      <c r="K119" s="165">
        <f>VLOOKUP(C:C,'Flex-Extension'!C:S,17,FALSE)</f>
        <v>7.25</v>
      </c>
      <c r="L119" s="165" t="str">
        <f>VLOOKUP(C:C,'Stand Leg Ext'!C:G,5,FALSE)</f>
        <v xml:space="preserve"> </v>
      </c>
      <c r="M119" s="165" t="str">
        <f>VLOOKUP(C:C,'Basic Acro'!C:G,5,FALSE)</f>
        <v xml:space="preserve"> </v>
      </c>
      <c r="N119" s="166">
        <f t="shared" si="13"/>
        <v>3.9833333333333329</v>
      </c>
      <c r="O119" s="164">
        <f>VLOOKUP(C:C,'Propulsion combination'!C:AS,43,FALSE)</f>
        <v>0</v>
      </c>
      <c r="P119" s="165">
        <f>VLOOKUP(C:C,'Bodyboost Baracuda'!C:AT,44,FALSE)</f>
        <v>0</v>
      </c>
      <c r="Q119" s="165">
        <f>VLOOKUP(C:C,Height!C:AH,32,FALSE)</f>
        <v>0</v>
      </c>
      <c r="R119" s="160">
        <f>VLOOKUP(C:C,'Routine Set'!C:BL,62,FALSE)</f>
        <v>0</v>
      </c>
      <c r="S119" s="165">
        <f>VLOOKUP(C:C,'Flexibility in water'!C:U,19,FALSE)</f>
        <v>0</v>
      </c>
      <c r="T119" s="166">
        <f t="shared" si="14"/>
        <v>0</v>
      </c>
      <c r="U119" s="96">
        <f>VLOOKUP(C:C,Figures!C:H,6,FALSE)</f>
        <v>0</v>
      </c>
      <c r="V119" s="607">
        <f t="shared" si="15"/>
        <v>1.1949999999999998</v>
      </c>
      <c r="W119" s="164">
        <f>IFERROR(VLOOKUP(E:E,'Grids Youth'!Z:AA,2,FALSE),1)</f>
        <v>1</v>
      </c>
      <c r="X119" s="166">
        <f>V119*IFERROR(VLOOKUP(E:E,'Grids Youth'!Z:AA,2,FALSE),1)</f>
        <v>1.1949999999999998</v>
      </c>
      <c r="Y119" s="604">
        <f t="shared" si="12"/>
        <v>1.1949999999999998</v>
      </c>
      <c r="Z119" s="162"/>
    </row>
    <row r="120" spans="1:26" hidden="1" x14ac:dyDescent="0.35">
      <c r="A120" s="163"/>
      <c r="B120" s="60">
        <v>116</v>
      </c>
      <c r="C120" s="100">
        <f>VLOOKUP(B:B,'Start List Youth'!C:F,2,FALSE)</f>
        <v>0</v>
      </c>
      <c r="D120" s="483">
        <f>VLOOKUP(B:B,'Start List Youth'!C:F,3,FALSE)</f>
        <v>0</v>
      </c>
      <c r="E120" s="127">
        <f>VLOOKUP(B:B,'Start List Youth'!C:F,4,FALSE)</f>
        <v>0</v>
      </c>
      <c r="F120" s="164">
        <f>VLOOKUP(C:C,'Upper-Lower body'!C:N,12,FALSE)</f>
        <v>0</v>
      </c>
      <c r="G120" s="165">
        <f>VLOOKUP(C:C,'Upper-Lower body'!C:O,13,FALSE)</f>
        <v>2.6666666666666665</v>
      </c>
      <c r="H120" s="165" t="str">
        <f>VLOOKUP(C:C,'Core Strength'!C:H,6,FALSE)</f>
        <v xml:space="preserve"> </v>
      </c>
      <c r="I120" s="165">
        <f>VLOOKUP(C:C,'Flex-Extension'!C:Q,15,FALSE)</f>
        <v>4</v>
      </c>
      <c r="J120" s="165">
        <f>VLOOKUP(C:C,'Flex-Extension'!C:R,16,FALSE)</f>
        <v>6</v>
      </c>
      <c r="K120" s="165">
        <f>VLOOKUP(C:C,'Flex-Extension'!C:S,17,FALSE)</f>
        <v>7.25</v>
      </c>
      <c r="L120" s="165" t="str">
        <f>VLOOKUP(C:C,'Stand Leg Ext'!C:G,5,FALSE)</f>
        <v xml:space="preserve"> </v>
      </c>
      <c r="M120" s="165" t="str">
        <f>VLOOKUP(C:C,'Basic Acro'!C:G,5,FALSE)</f>
        <v xml:space="preserve"> </v>
      </c>
      <c r="N120" s="166">
        <f t="shared" si="13"/>
        <v>3.9833333333333329</v>
      </c>
      <c r="O120" s="164">
        <f>VLOOKUP(C:C,'Propulsion combination'!C:AS,43,FALSE)</f>
        <v>0</v>
      </c>
      <c r="P120" s="165">
        <f>VLOOKUP(C:C,'Bodyboost Baracuda'!C:AT,44,FALSE)</f>
        <v>0</v>
      </c>
      <c r="Q120" s="165">
        <f>VLOOKUP(C:C,Height!C:AH,32,FALSE)</f>
        <v>0</v>
      </c>
      <c r="R120" s="160">
        <f>VLOOKUP(C:C,'Routine Set'!C:BL,62,FALSE)</f>
        <v>0</v>
      </c>
      <c r="S120" s="165">
        <f>VLOOKUP(C:C,'Flexibility in water'!C:U,19,FALSE)</f>
        <v>0</v>
      </c>
      <c r="T120" s="166">
        <f t="shared" si="14"/>
        <v>0</v>
      </c>
      <c r="U120" s="96">
        <f>VLOOKUP(C:C,Figures!C:H,6,FALSE)</f>
        <v>0</v>
      </c>
      <c r="V120" s="607">
        <f t="shared" si="15"/>
        <v>1.1949999999999998</v>
      </c>
      <c r="W120" s="164">
        <f>IFERROR(VLOOKUP(E:E,'Grids Youth'!Z:AA,2,FALSE),1)</f>
        <v>1</v>
      </c>
      <c r="X120" s="166">
        <f>V120*IFERROR(VLOOKUP(E:E,'Grids Youth'!Z:AA,2,FALSE),1)</f>
        <v>1.1949999999999998</v>
      </c>
      <c r="Y120" s="604">
        <f t="shared" si="12"/>
        <v>1.1949999999999998</v>
      </c>
      <c r="Z120" s="162"/>
    </row>
    <row r="121" spans="1:26" hidden="1" x14ac:dyDescent="0.35">
      <c r="A121" s="163"/>
      <c r="B121" s="60">
        <v>117</v>
      </c>
      <c r="C121" s="100">
        <f>VLOOKUP(B:B,'Start List Youth'!C:F,2,FALSE)</f>
        <v>0</v>
      </c>
      <c r="D121" s="483">
        <f>VLOOKUP(B:B,'Start List Youth'!C:F,3,FALSE)</f>
        <v>0</v>
      </c>
      <c r="E121" s="127">
        <f>VLOOKUP(B:B,'Start List Youth'!C:F,4,FALSE)</f>
        <v>0</v>
      </c>
      <c r="F121" s="164">
        <f>VLOOKUP(C:C,'Upper-Lower body'!C:N,12,FALSE)</f>
        <v>0</v>
      </c>
      <c r="G121" s="165">
        <f>VLOOKUP(C:C,'Upper-Lower body'!C:O,13,FALSE)</f>
        <v>2.6666666666666665</v>
      </c>
      <c r="H121" s="165" t="str">
        <f>VLOOKUP(C:C,'Core Strength'!C:H,6,FALSE)</f>
        <v xml:space="preserve"> </v>
      </c>
      <c r="I121" s="165">
        <f>VLOOKUP(C:C,'Flex-Extension'!C:Q,15,FALSE)</f>
        <v>4</v>
      </c>
      <c r="J121" s="165">
        <f>VLOOKUP(C:C,'Flex-Extension'!C:R,16,FALSE)</f>
        <v>6</v>
      </c>
      <c r="K121" s="165">
        <f>VLOOKUP(C:C,'Flex-Extension'!C:S,17,FALSE)</f>
        <v>7.25</v>
      </c>
      <c r="L121" s="165" t="str">
        <f>VLOOKUP(C:C,'Stand Leg Ext'!C:G,5,FALSE)</f>
        <v xml:space="preserve"> </v>
      </c>
      <c r="M121" s="165" t="str">
        <f>VLOOKUP(C:C,'Basic Acro'!C:G,5,FALSE)</f>
        <v xml:space="preserve"> </v>
      </c>
      <c r="N121" s="166">
        <f t="shared" si="13"/>
        <v>3.9833333333333329</v>
      </c>
      <c r="O121" s="164">
        <f>VLOOKUP(C:C,'Propulsion combination'!C:AS,43,FALSE)</f>
        <v>0</v>
      </c>
      <c r="P121" s="165">
        <f>VLOOKUP(C:C,'Bodyboost Baracuda'!C:AT,44,FALSE)</f>
        <v>0</v>
      </c>
      <c r="Q121" s="165">
        <f>VLOOKUP(C:C,Height!C:AH,32,FALSE)</f>
        <v>0</v>
      </c>
      <c r="R121" s="160">
        <f>VLOOKUP(C:C,'Routine Set'!C:BL,62,FALSE)</f>
        <v>0</v>
      </c>
      <c r="S121" s="165">
        <f>VLOOKUP(C:C,'Flexibility in water'!C:U,19,FALSE)</f>
        <v>0</v>
      </c>
      <c r="T121" s="166">
        <f t="shared" si="14"/>
        <v>0</v>
      </c>
      <c r="U121" s="96">
        <f>VLOOKUP(C:C,Figures!C:H,6,FALSE)</f>
        <v>0</v>
      </c>
      <c r="V121" s="607">
        <f t="shared" si="15"/>
        <v>1.1949999999999998</v>
      </c>
      <c r="W121" s="164">
        <f>IFERROR(VLOOKUP(E:E,'Grids Youth'!Z:AA,2,FALSE),1)</f>
        <v>1</v>
      </c>
      <c r="X121" s="166">
        <f>V121*IFERROR(VLOOKUP(E:E,'Grids Youth'!Z:AA,2,FALSE),1)</f>
        <v>1.1949999999999998</v>
      </c>
      <c r="Y121" s="604">
        <f t="shared" si="12"/>
        <v>1.1949999999999998</v>
      </c>
      <c r="Z121" s="162"/>
    </row>
    <row r="122" spans="1:26" hidden="1" x14ac:dyDescent="0.35">
      <c r="A122" s="163"/>
      <c r="B122" s="60">
        <v>118</v>
      </c>
      <c r="C122" s="100">
        <f>VLOOKUP(B:B,'Start List Youth'!C:F,2,FALSE)</f>
        <v>0</v>
      </c>
      <c r="D122" s="483">
        <f>VLOOKUP(B:B,'Start List Youth'!C:F,3,FALSE)</f>
        <v>0</v>
      </c>
      <c r="E122" s="127">
        <f>VLOOKUP(B:B,'Start List Youth'!C:F,4,FALSE)</f>
        <v>0</v>
      </c>
      <c r="F122" s="164">
        <f>VLOOKUP(C:C,'Upper-Lower body'!C:N,12,FALSE)</f>
        <v>0</v>
      </c>
      <c r="G122" s="165">
        <f>VLOOKUP(C:C,'Upper-Lower body'!C:O,13,FALSE)</f>
        <v>2.6666666666666665</v>
      </c>
      <c r="H122" s="165" t="str">
        <f>VLOOKUP(C:C,'Core Strength'!C:H,6,FALSE)</f>
        <v xml:space="preserve"> </v>
      </c>
      <c r="I122" s="165">
        <f>VLOOKUP(C:C,'Flex-Extension'!C:Q,15,FALSE)</f>
        <v>4</v>
      </c>
      <c r="J122" s="165">
        <f>VLOOKUP(C:C,'Flex-Extension'!C:R,16,FALSE)</f>
        <v>6</v>
      </c>
      <c r="K122" s="165">
        <f>VLOOKUP(C:C,'Flex-Extension'!C:S,17,FALSE)</f>
        <v>7.25</v>
      </c>
      <c r="L122" s="165" t="str">
        <f>VLOOKUP(C:C,'Stand Leg Ext'!C:G,5,FALSE)</f>
        <v xml:space="preserve"> </v>
      </c>
      <c r="M122" s="165" t="str">
        <f>VLOOKUP(C:C,'Basic Acro'!C:G,5,FALSE)</f>
        <v xml:space="preserve"> </v>
      </c>
      <c r="N122" s="166">
        <f t="shared" si="13"/>
        <v>3.9833333333333329</v>
      </c>
      <c r="O122" s="164">
        <f>VLOOKUP(C:C,'Propulsion combination'!C:AS,43,FALSE)</f>
        <v>0</v>
      </c>
      <c r="P122" s="165">
        <f>VLOOKUP(C:C,'Bodyboost Baracuda'!C:AT,44,FALSE)</f>
        <v>0</v>
      </c>
      <c r="Q122" s="165">
        <f>VLOOKUP(C:C,Height!C:AH,32,FALSE)</f>
        <v>0</v>
      </c>
      <c r="R122" s="160">
        <f>VLOOKUP(C:C,'Routine Set'!C:BL,62,FALSE)</f>
        <v>0</v>
      </c>
      <c r="S122" s="165">
        <f>VLOOKUP(C:C,'Flexibility in water'!C:U,19,FALSE)</f>
        <v>0</v>
      </c>
      <c r="T122" s="166">
        <f t="shared" si="14"/>
        <v>0</v>
      </c>
      <c r="U122" s="96">
        <f>VLOOKUP(C:C,Figures!C:H,6,FALSE)</f>
        <v>0</v>
      </c>
      <c r="V122" s="607">
        <f t="shared" si="15"/>
        <v>1.1949999999999998</v>
      </c>
      <c r="W122" s="164">
        <f>IFERROR(VLOOKUP(E:E,'Grids Youth'!Z:AA,2,FALSE),1)</f>
        <v>1</v>
      </c>
      <c r="X122" s="166">
        <f>V122*IFERROR(VLOOKUP(E:E,'Grids Youth'!Z:AA,2,FALSE),1)</f>
        <v>1.1949999999999998</v>
      </c>
      <c r="Y122" s="604">
        <f t="shared" si="12"/>
        <v>1.1949999999999998</v>
      </c>
      <c r="Z122" s="162"/>
    </row>
    <row r="123" spans="1:26" hidden="1" x14ac:dyDescent="0.35">
      <c r="A123" s="163"/>
      <c r="B123" s="60">
        <v>119</v>
      </c>
      <c r="C123" s="100">
        <f>VLOOKUP(B:B,'Start List Youth'!C:F,2,FALSE)</f>
        <v>0</v>
      </c>
      <c r="D123" s="483">
        <f>VLOOKUP(B:B,'Start List Youth'!C:F,3,FALSE)</f>
        <v>0</v>
      </c>
      <c r="E123" s="127">
        <f>VLOOKUP(B:B,'Start List Youth'!C:F,4,FALSE)</f>
        <v>0</v>
      </c>
      <c r="F123" s="164">
        <f>VLOOKUP(C:C,'Upper-Lower body'!C:N,12,FALSE)</f>
        <v>0</v>
      </c>
      <c r="G123" s="165">
        <f>VLOOKUP(C:C,'Upper-Lower body'!C:O,13,FALSE)</f>
        <v>2.6666666666666665</v>
      </c>
      <c r="H123" s="165" t="str">
        <f>VLOOKUP(C:C,'Core Strength'!C:H,6,FALSE)</f>
        <v xml:space="preserve"> </v>
      </c>
      <c r="I123" s="165">
        <f>VLOOKUP(C:C,'Flex-Extension'!C:Q,15,FALSE)</f>
        <v>4</v>
      </c>
      <c r="J123" s="165">
        <f>VLOOKUP(C:C,'Flex-Extension'!C:R,16,FALSE)</f>
        <v>6</v>
      </c>
      <c r="K123" s="165">
        <f>VLOOKUP(C:C,'Flex-Extension'!C:S,17,FALSE)</f>
        <v>7.25</v>
      </c>
      <c r="L123" s="165" t="str">
        <f>VLOOKUP(C:C,'Stand Leg Ext'!C:G,5,FALSE)</f>
        <v xml:space="preserve"> </v>
      </c>
      <c r="M123" s="165" t="str">
        <f>VLOOKUP(C:C,'Basic Acro'!C:G,5,FALSE)</f>
        <v xml:space="preserve"> </v>
      </c>
      <c r="N123" s="166">
        <f t="shared" si="13"/>
        <v>3.9833333333333329</v>
      </c>
      <c r="O123" s="164">
        <f>VLOOKUP(C:C,'Propulsion combination'!C:AS,43,FALSE)</f>
        <v>0</v>
      </c>
      <c r="P123" s="165">
        <f>VLOOKUP(C:C,'Bodyboost Baracuda'!C:AT,44,FALSE)</f>
        <v>0</v>
      </c>
      <c r="Q123" s="165">
        <f>VLOOKUP(C:C,Height!C:AH,32,FALSE)</f>
        <v>0</v>
      </c>
      <c r="R123" s="160">
        <f>VLOOKUP(C:C,'Routine Set'!C:BL,62,FALSE)</f>
        <v>0</v>
      </c>
      <c r="S123" s="165">
        <f>VLOOKUP(C:C,'Flexibility in water'!C:U,19,FALSE)</f>
        <v>0</v>
      </c>
      <c r="T123" s="166">
        <f t="shared" si="14"/>
        <v>0</v>
      </c>
      <c r="U123" s="96">
        <f>VLOOKUP(C:C,Figures!C:H,6,FALSE)</f>
        <v>0</v>
      </c>
      <c r="V123" s="607">
        <f t="shared" si="15"/>
        <v>1.1949999999999998</v>
      </c>
      <c r="W123" s="164">
        <f>IFERROR(VLOOKUP(E:E,'Grids Youth'!Z:AA,2,FALSE),1)</f>
        <v>1</v>
      </c>
      <c r="X123" s="166">
        <f>V123*IFERROR(VLOOKUP(E:E,'Grids Youth'!Z:AA,2,FALSE),1)</f>
        <v>1.1949999999999998</v>
      </c>
      <c r="Y123" s="604">
        <f t="shared" si="12"/>
        <v>1.1949999999999998</v>
      </c>
      <c r="Z123" s="162"/>
    </row>
    <row r="124" spans="1:26" hidden="1" x14ac:dyDescent="0.35">
      <c r="A124" s="163"/>
      <c r="B124" s="60">
        <v>120</v>
      </c>
      <c r="C124" s="100">
        <f>VLOOKUP(B:B,'Start List Youth'!C:F,2,FALSE)</f>
        <v>0</v>
      </c>
      <c r="D124" s="483">
        <f>VLOOKUP(B:B,'Start List Youth'!C:F,3,FALSE)</f>
        <v>0</v>
      </c>
      <c r="E124" s="127">
        <f>VLOOKUP(B:B,'Start List Youth'!C:F,4,FALSE)</f>
        <v>0</v>
      </c>
      <c r="F124" s="164">
        <f>VLOOKUP(C:C,'Upper-Lower body'!C:N,12,FALSE)</f>
        <v>0</v>
      </c>
      <c r="G124" s="165">
        <f>VLOOKUP(C:C,'Upper-Lower body'!C:O,13,FALSE)</f>
        <v>2.6666666666666665</v>
      </c>
      <c r="H124" s="165" t="str">
        <f>VLOOKUP(C:C,'Core Strength'!C:H,6,FALSE)</f>
        <v xml:space="preserve"> </v>
      </c>
      <c r="I124" s="165">
        <f>VLOOKUP(C:C,'Flex-Extension'!C:Q,15,FALSE)</f>
        <v>4</v>
      </c>
      <c r="J124" s="165">
        <f>VLOOKUP(C:C,'Flex-Extension'!C:R,16,FALSE)</f>
        <v>6</v>
      </c>
      <c r="K124" s="165">
        <f>VLOOKUP(C:C,'Flex-Extension'!C:S,17,FALSE)</f>
        <v>7.25</v>
      </c>
      <c r="L124" s="165" t="str">
        <f>VLOOKUP(C:C,'Stand Leg Ext'!C:G,5,FALSE)</f>
        <v xml:space="preserve"> </v>
      </c>
      <c r="M124" s="165" t="str">
        <f>VLOOKUP(C:C,'Basic Acro'!C:G,5,FALSE)</f>
        <v xml:space="preserve"> </v>
      </c>
      <c r="N124" s="166">
        <f t="shared" si="13"/>
        <v>3.9833333333333329</v>
      </c>
      <c r="O124" s="164">
        <f>VLOOKUP(C:C,'Propulsion combination'!C:AS,43,FALSE)</f>
        <v>0</v>
      </c>
      <c r="P124" s="165">
        <f>VLOOKUP(C:C,'Bodyboost Baracuda'!C:AT,44,FALSE)</f>
        <v>0</v>
      </c>
      <c r="Q124" s="165">
        <f>VLOOKUP(C:C,Height!C:AH,32,FALSE)</f>
        <v>0</v>
      </c>
      <c r="R124" s="160">
        <f>VLOOKUP(C:C,'Routine Set'!C:BL,62,FALSE)</f>
        <v>0</v>
      </c>
      <c r="S124" s="165">
        <f>VLOOKUP(C:C,'Flexibility in water'!C:U,19,FALSE)</f>
        <v>0</v>
      </c>
      <c r="T124" s="166">
        <f t="shared" si="14"/>
        <v>0</v>
      </c>
      <c r="U124" s="96">
        <f>VLOOKUP(C:C,Figures!C:H,6,FALSE)</f>
        <v>0</v>
      </c>
      <c r="V124" s="607">
        <f t="shared" si="15"/>
        <v>1.1949999999999998</v>
      </c>
      <c r="W124" s="164">
        <f>IFERROR(VLOOKUP(E:E,'Grids Youth'!Z:AA,2,FALSE),1)</f>
        <v>1</v>
      </c>
      <c r="X124" s="166">
        <f>V124*IFERROR(VLOOKUP(E:E,'Grids Youth'!Z:AA,2,FALSE),1)</f>
        <v>1.1949999999999998</v>
      </c>
      <c r="Y124" s="604">
        <f t="shared" si="12"/>
        <v>1.1949999999999998</v>
      </c>
      <c r="Z124" s="162"/>
    </row>
    <row r="125" spans="1:26" hidden="1" x14ac:dyDescent="0.35">
      <c r="A125" s="163"/>
      <c r="B125" s="60">
        <v>121</v>
      </c>
      <c r="C125" s="100">
        <f>VLOOKUP(B:B,'Start List Youth'!C:F,2,FALSE)</f>
        <v>0</v>
      </c>
      <c r="D125" s="483">
        <f>VLOOKUP(B:B,'Start List Youth'!C:F,3,FALSE)</f>
        <v>0</v>
      </c>
      <c r="E125" s="127">
        <f>VLOOKUP(B:B,'Start List Youth'!C:F,4,FALSE)</f>
        <v>0</v>
      </c>
      <c r="F125" s="164">
        <f>VLOOKUP(C:C,'Upper-Lower body'!C:N,12,FALSE)</f>
        <v>0</v>
      </c>
      <c r="G125" s="165">
        <f>VLOOKUP(C:C,'Upper-Lower body'!C:O,13,FALSE)</f>
        <v>2.6666666666666665</v>
      </c>
      <c r="H125" s="165" t="str">
        <f>VLOOKUP(C:C,'Core Strength'!C:H,6,FALSE)</f>
        <v xml:space="preserve"> </v>
      </c>
      <c r="I125" s="165">
        <f>VLOOKUP(C:C,'Flex-Extension'!C:Q,15,FALSE)</f>
        <v>4</v>
      </c>
      <c r="J125" s="165">
        <f>VLOOKUP(C:C,'Flex-Extension'!C:R,16,FALSE)</f>
        <v>6</v>
      </c>
      <c r="K125" s="165">
        <f>VLOOKUP(C:C,'Flex-Extension'!C:S,17,FALSE)</f>
        <v>7.25</v>
      </c>
      <c r="L125" s="165" t="str">
        <f>VLOOKUP(C:C,'Stand Leg Ext'!C:G,5,FALSE)</f>
        <v xml:space="preserve"> </v>
      </c>
      <c r="M125" s="165" t="str">
        <f>VLOOKUP(C:C,'Basic Acro'!C:G,5,FALSE)</f>
        <v xml:space="preserve"> </v>
      </c>
      <c r="N125" s="166">
        <f t="shared" si="13"/>
        <v>3.9833333333333329</v>
      </c>
      <c r="O125" s="164">
        <f>VLOOKUP(C:C,'Propulsion combination'!C:AS,43,FALSE)</f>
        <v>0</v>
      </c>
      <c r="P125" s="165">
        <f>VLOOKUP(C:C,'Bodyboost Baracuda'!C:AT,44,FALSE)</f>
        <v>0</v>
      </c>
      <c r="Q125" s="165">
        <f>VLOOKUP(C:C,Height!C:AH,32,FALSE)</f>
        <v>0</v>
      </c>
      <c r="R125" s="160">
        <f>VLOOKUP(C:C,'Routine Set'!C:BL,62,FALSE)</f>
        <v>0</v>
      </c>
      <c r="S125" s="165">
        <f>VLOOKUP(C:C,'Flexibility in water'!C:U,19,FALSE)</f>
        <v>0</v>
      </c>
      <c r="T125" s="166">
        <f t="shared" si="14"/>
        <v>0</v>
      </c>
      <c r="U125" s="96">
        <f>VLOOKUP(C:C,Figures!C:H,6,FALSE)</f>
        <v>0</v>
      </c>
      <c r="V125" s="607">
        <f t="shared" si="15"/>
        <v>1.1949999999999998</v>
      </c>
      <c r="W125" s="164">
        <f>IFERROR(VLOOKUP(E:E,'Grids Youth'!Z:AA,2,FALSE),1)</f>
        <v>1</v>
      </c>
      <c r="X125" s="166">
        <f>V125*IFERROR(VLOOKUP(E:E,'Grids Youth'!Z:AA,2,FALSE),1)</f>
        <v>1.1949999999999998</v>
      </c>
      <c r="Y125" s="604">
        <f t="shared" si="12"/>
        <v>1.1949999999999998</v>
      </c>
      <c r="Z125" s="162"/>
    </row>
    <row r="126" spans="1:26" hidden="1" x14ac:dyDescent="0.35">
      <c r="A126" s="163"/>
      <c r="B126" s="60">
        <v>122</v>
      </c>
      <c r="C126" s="100">
        <f>VLOOKUP(B:B,'Start List Youth'!C:F,2,FALSE)</f>
        <v>0</v>
      </c>
      <c r="D126" s="483">
        <f>VLOOKUP(B:B,'Start List Youth'!C:F,3,FALSE)</f>
        <v>0</v>
      </c>
      <c r="E126" s="127">
        <f>VLOOKUP(B:B,'Start List Youth'!C:F,4,FALSE)</f>
        <v>0</v>
      </c>
      <c r="F126" s="164">
        <f>VLOOKUP(C:C,'Upper-Lower body'!C:N,12,FALSE)</f>
        <v>0</v>
      </c>
      <c r="G126" s="165">
        <f>VLOOKUP(C:C,'Upper-Lower body'!C:O,13,FALSE)</f>
        <v>2.6666666666666665</v>
      </c>
      <c r="H126" s="165" t="str">
        <f>VLOOKUP(C:C,'Core Strength'!C:H,6,FALSE)</f>
        <v xml:space="preserve"> </v>
      </c>
      <c r="I126" s="165">
        <f>VLOOKUP(C:C,'Flex-Extension'!C:Q,15,FALSE)</f>
        <v>4</v>
      </c>
      <c r="J126" s="165">
        <f>VLOOKUP(C:C,'Flex-Extension'!C:R,16,FALSE)</f>
        <v>6</v>
      </c>
      <c r="K126" s="165">
        <f>VLOOKUP(C:C,'Flex-Extension'!C:S,17,FALSE)</f>
        <v>7.25</v>
      </c>
      <c r="L126" s="165" t="str">
        <f>VLOOKUP(C:C,'Stand Leg Ext'!C:G,5,FALSE)</f>
        <v xml:space="preserve"> </v>
      </c>
      <c r="M126" s="165" t="str">
        <f>VLOOKUP(C:C,'Basic Acro'!C:G,5,FALSE)</f>
        <v xml:space="preserve"> </v>
      </c>
      <c r="N126" s="166">
        <f t="shared" si="13"/>
        <v>3.9833333333333329</v>
      </c>
      <c r="O126" s="164">
        <f>VLOOKUP(C:C,'Propulsion combination'!C:AS,43,FALSE)</f>
        <v>0</v>
      </c>
      <c r="P126" s="165">
        <f>VLOOKUP(C:C,'Bodyboost Baracuda'!C:AT,44,FALSE)</f>
        <v>0</v>
      </c>
      <c r="Q126" s="165">
        <f>VLOOKUP(C:C,Height!C:AH,32,FALSE)</f>
        <v>0</v>
      </c>
      <c r="R126" s="160">
        <f>VLOOKUP(C:C,'Routine Set'!C:BL,62,FALSE)</f>
        <v>0</v>
      </c>
      <c r="S126" s="165">
        <f>VLOOKUP(C:C,'Flexibility in water'!C:U,19,FALSE)</f>
        <v>0</v>
      </c>
      <c r="T126" s="166">
        <f t="shared" si="14"/>
        <v>0</v>
      </c>
      <c r="U126" s="96">
        <f>VLOOKUP(C:C,Figures!C:H,6,FALSE)</f>
        <v>0</v>
      </c>
      <c r="V126" s="607">
        <f t="shared" si="15"/>
        <v>1.1949999999999998</v>
      </c>
      <c r="W126" s="164">
        <f>IFERROR(VLOOKUP(E:E,'Grids Youth'!Z:AA,2,FALSE),1)</f>
        <v>1</v>
      </c>
      <c r="X126" s="166">
        <f>V126*IFERROR(VLOOKUP(E:E,'Grids Youth'!Z:AA,2,FALSE),1)</f>
        <v>1.1949999999999998</v>
      </c>
      <c r="Y126" s="604">
        <f t="shared" si="12"/>
        <v>1.1949999999999998</v>
      </c>
      <c r="Z126" s="162"/>
    </row>
    <row r="127" spans="1:26" hidden="1" x14ac:dyDescent="0.35">
      <c r="A127" s="163"/>
      <c r="B127" s="60">
        <v>123</v>
      </c>
      <c r="C127" s="100">
        <f>VLOOKUP(B:B,'Start List Youth'!C:F,2,FALSE)</f>
        <v>0</v>
      </c>
      <c r="D127" s="483">
        <f>VLOOKUP(B:B,'Start List Youth'!C:F,3,FALSE)</f>
        <v>0</v>
      </c>
      <c r="E127" s="127">
        <f>VLOOKUP(B:B,'Start List Youth'!C:F,4,FALSE)</f>
        <v>0</v>
      </c>
      <c r="F127" s="164">
        <f>VLOOKUP(C:C,'Upper-Lower body'!C:N,12,FALSE)</f>
        <v>0</v>
      </c>
      <c r="G127" s="165">
        <f>VLOOKUP(C:C,'Upper-Lower body'!C:O,13,FALSE)</f>
        <v>2.6666666666666665</v>
      </c>
      <c r="H127" s="165" t="str">
        <f>VLOOKUP(C:C,'Core Strength'!C:H,6,FALSE)</f>
        <v xml:space="preserve"> </v>
      </c>
      <c r="I127" s="165">
        <f>VLOOKUP(C:C,'Flex-Extension'!C:Q,15,FALSE)</f>
        <v>4</v>
      </c>
      <c r="J127" s="165">
        <f>VLOOKUP(C:C,'Flex-Extension'!C:R,16,FALSE)</f>
        <v>6</v>
      </c>
      <c r="K127" s="165">
        <f>VLOOKUP(C:C,'Flex-Extension'!C:S,17,FALSE)</f>
        <v>7.25</v>
      </c>
      <c r="L127" s="165" t="str">
        <f>VLOOKUP(C:C,'Stand Leg Ext'!C:G,5,FALSE)</f>
        <v xml:space="preserve"> </v>
      </c>
      <c r="M127" s="165" t="str">
        <f>VLOOKUP(C:C,'Basic Acro'!C:G,5,FALSE)</f>
        <v xml:space="preserve"> </v>
      </c>
      <c r="N127" s="166">
        <f t="shared" si="13"/>
        <v>3.9833333333333329</v>
      </c>
      <c r="O127" s="164">
        <f>VLOOKUP(C:C,'Propulsion combination'!C:AS,43,FALSE)</f>
        <v>0</v>
      </c>
      <c r="P127" s="165">
        <f>VLOOKUP(C:C,'Bodyboost Baracuda'!C:AT,44,FALSE)</f>
        <v>0</v>
      </c>
      <c r="Q127" s="165">
        <f>VLOOKUP(C:C,Height!C:AH,32,FALSE)</f>
        <v>0</v>
      </c>
      <c r="R127" s="160">
        <f>VLOOKUP(C:C,'Routine Set'!C:BL,62,FALSE)</f>
        <v>0</v>
      </c>
      <c r="S127" s="165">
        <f>VLOOKUP(C:C,'Flexibility in water'!C:U,19,FALSE)</f>
        <v>0</v>
      </c>
      <c r="T127" s="166">
        <f t="shared" si="14"/>
        <v>0</v>
      </c>
      <c r="U127" s="96">
        <f>VLOOKUP(C:C,Figures!C:H,6,FALSE)</f>
        <v>0</v>
      </c>
      <c r="V127" s="607">
        <f t="shared" si="15"/>
        <v>1.1949999999999998</v>
      </c>
      <c r="W127" s="164">
        <f>IFERROR(VLOOKUP(E:E,'Grids Youth'!Z:AA,2,FALSE),1)</f>
        <v>1</v>
      </c>
      <c r="X127" s="166">
        <f>V127*IFERROR(VLOOKUP(E:E,'Grids Youth'!Z:AA,2,FALSE),1)</f>
        <v>1.1949999999999998</v>
      </c>
      <c r="Y127" s="604">
        <f t="shared" si="12"/>
        <v>1.1949999999999998</v>
      </c>
      <c r="Z127" s="162"/>
    </row>
    <row r="128" spans="1:26" hidden="1" x14ac:dyDescent="0.35">
      <c r="A128" s="163"/>
      <c r="B128" s="60">
        <v>124</v>
      </c>
      <c r="C128" s="100">
        <f>VLOOKUP(B:B,'Start List Youth'!C:F,2,FALSE)</f>
        <v>0</v>
      </c>
      <c r="D128" s="483">
        <f>VLOOKUP(B:B,'Start List Youth'!C:F,3,FALSE)</f>
        <v>0</v>
      </c>
      <c r="E128" s="127">
        <f>VLOOKUP(B:B,'Start List Youth'!C:F,4,FALSE)</f>
        <v>0</v>
      </c>
      <c r="F128" s="164">
        <f>VLOOKUP(C:C,'Upper-Lower body'!C:N,12,FALSE)</f>
        <v>0</v>
      </c>
      <c r="G128" s="165">
        <f>VLOOKUP(C:C,'Upper-Lower body'!C:O,13,FALSE)</f>
        <v>2.6666666666666665</v>
      </c>
      <c r="H128" s="165" t="str">
        <f>VLOOKUP(C:C,'Core Strength'!C:H,6,FALSE)</f>
        <v xml:space="preserve"> </v>
      </c>
      <c r="I128" s="165">
        <f>VLOOKUP(C:C,'Flex-Extension'!C:Q,15,FALSE)</f>
        <v>4</v>
      </c>
      <c r="J128" s="165">
        <f>VLOOKUP(C:C,'Flex-Extension'!C:R,16,FALSE)</f>
        <v>6</v>
      </c>
      <c r="K128" s="165">
        <f>VLOOKUP(C:C,'Flex-Extension'!C:S,17,FALSE)</f>
        <v>7.25</v>
      </c>
      <c r="L128" s="165" t="str">
        <f>VLOOKUP(C:C,'Stand Leg Ext'!C:G,5,FALSE)</f>
        <v xml:space="preserve"> </v>
      </c>
      <c r="M128" s="165" t="str">
        <f>VLOOKUP(C:C,'Basic Acro'!C:G,5,FALSE)</f>
        <v xml:space="preserve"> </v>
      </c>
      <c r="N128" s="166">
        <f t="shared" si="13"/>
        <v>3.9833333333333329</v>
      </c>
      <c r="O128" s="164">
        <f>VLOOKUP(C:C,'Propulsion combination'!C:AS,43,FALSE)</f>
        <v>0</v>
      </c>
      <c r="P128" s="165">
        <f>VLOOKUP(C:C,'Bodyboost Baracuda'!C:AT,44,FALSE)</f>
        <v>0</v>
      </c>
      <c r="Q128" s="165">
        <f>VLOOKUP(C:C,Height!C:AH,32,FALSE)</f>
        <v>0</v>
      </c>
      <c r="R128" s="160">
        <f>VLOOKUP(C:C,'Routine Set'!C:BL,62,FALSE)</f>
        <v>0</v>
      </c>
      <c r="S128" s="165">
        <f>VLOOKUP(C:C,'Flexibility in water'!C:U,19,FALSE)</f>
        <v>0</v>
      </c>
      <c r="T128" s="166">
        <f t="shared" si="14"/>
        <v>0</v>
      </c>
      <c r="U128" s="96">
        <f>VLOOKUP(C:C,Figures!C:H,6,FALSE)</f>
        <v>0</v>
      </c>
      <c r="V128" s="607">
        <f t="shared" si="15"/>
        <v>1.1949999999999998</v>
      </c>
      <c r="W128" s="164">
        <f>IFERROR(VLOOKUP(E:E,'Grids Youth'!Z:AA,2,FALSE),1)</f>
        <v>1</v>
      </c>
      <c r="X128" s="166">
        <f>V128*IFERROR(VLOOKUP(E:E,'Grids Youth'!Z:AA,2,FALSE),1)</f>
        <v>1.1949999999999998</v>
      </c>
      <c r="Y128" s="604">
        <f t="shared" si="12"/>
        <v>1.1949999999999998</v>
      </c>
      <c r="Z128" s="162"/>
    </row>
    <row r="129" spans="1:26" hidden="1" x14ac:dyDescent="0.35">
      <c r="A129" s="163"/>
      <c r="B129" s="60">
        <v>125</v>
      </c>
      <c r="C129" s="100">
        <f>VLOOKUP(B:B,'Start List Youth'!C:F,2,FALSE)</f>
        <v>0</v>
      </c>
      <c r="D129" s="483">
        <f>VLOOKUP(B:B,'Start List Youth'!C:F,3,FALSE)</f>
        <v>0</v>
      </c>
      <c r="E129" s="127">
        <f>VLOOKUP(B:B,'Start List Youth'!C:F,4,FALSE)</f>
        <v>0</v>
      </c>
      <c r="F129" s="164">
        <f>VLOOKUP(C:C,'Upper-Lower body'!C:N,12,FALSE)</f>
        <v>0</v>
      </c>
      <c r="G129" s="165">
        <f>VLOOKUP(C:C,'Upper-Lower body'!C:O,13,FALSE)</f>
        <v>2.6666666666666665</v>
      </c>
      <c r="H129" s="165" t="str">
        <f>VLOOKUP(C:C,'Core Strength'!C:H,6,FALSE)</f>
        <v xml:space="preserve"> </v>
      </c>
      <c r="I129" s="165">
        <f>VLOOKUP(C:C,'Flex-Extension'!C:Q,15,FALSE)</f>
        <v>4</v>
      </c>
      <c r="J129" s="165">
        <f>VLOOKUP(C:C,'Flex-Extension'!C:R,16,FALSE)</f>
        <v>6</v>
      </c>
      <c r="K129" s="165">
        <f>VLOOKUP(C:C,'Flex-Extension'!C:S,17,FALSE)</f>
        <v>7.25</v>
      </c>
      <c r="L129" s="165" t="str">
        <f>VLOOKUP(C:C,'Stand Leg Ext'!C:G,5,FALSE)</f>
        <v xml:space="preserve"> </v>
      </c>
      <c r="M129" s="165" t="str">
        <f>VLOOKUP(C:C,'Basic Acro'!C:G,5,FALSE)</f>
        <v xml:space="preserve"> </v>
      </c>
      <c r="N129" s="166">
        <f t="shared" si="13"/>
        <v>3.9833333333333329</v>
      </c>
      <c r="O129" s="164">
        <f>VLOOKUP(C:C,'Propulsion combination'!C:AS,43,FALSE)</f>
        <v>0</v>
      </c>
      <c r="P129" s="165">
        <f>VLOOKUP(C:C,'Bodyboost Baracuda'!C:AT,44,FALSE)</f>
        <v>0</v>
      </c>
      <c r="Q129" s="165">
        <f>VLOOKUP(C:C,Height!C:AH,32,FALSE)</f>
        <v>0</v>
      </c>
      <c r="R129" s="160">
        <f>VLOOKUP(C:C,'Routine Set'!C:BL,62,FALSE)</f>
        <v>0</v>
      </c>
      <c r="S129" s="165">
        <f>VLOOKUP(C:C,'Flexibility in water'!C:U,19,FALSE)</f>
        <v>0</v>
      </c>
      <c r="T129" s="166">
        <f t="shared" si="14"/>
        <v>0</v>
      </c>
      <c r="U129" s="96">
        <f>VLOOKUP(C:C,Figures!C:H,6,FALSE)</f>
        <v>0</v>
      </c>
      <c r="V129" s="607">
        <f t="shared" si="15"/>
        <v>1.1949999999999998</v>
      </c>
      <c r="W129" s="164">
        <f>IFERROR(VLOOKUP(E:E,'Grids Youth'!Z:AA,2,FALSE),1)</f>
        <v>1</v>
      </c>
      <c r="X129" s="166">
        <f>V129*IFERROR(VLOOKUP(E:E,'Grids Youth'!Z:AA,2,FALSE),1)</f>
        <v>1.1949999999999998</v>
      </c>
      <c r="Y129" s="604">
        <f t="shared" si="12"/>
        <v>1.1949999999999998</v>
      </c>
      <c r="Z129" s="162"/>
    </row>
    <row r="130" spans="1:26" hidden="1" x14ac:dyDescent="0.35">
      <c r="A130" s="163"/>
      <c r="B130" s="60">
        <v>126</v>
      </c>
      <c r="C130" s="100">
        <f>VLOOKUP(B:B,'Start List Youth'!C:F,2,FALSE)</f>
        <v>0</v>
      </c>
      <c r="D130" s="483">
        <f>VLOOKUP(B:B,'Start List Youth'!C:F,3,FALSE)</f>
        <v>0</v>
      </c>
      <c r="E130" s="127">
        <f>VLOOKUP(B:B,'Start List Youth'!C:F,4,FALSE)</f>
        <v>0</v>
      </c>
      <c r="F130" s="164">
        <f>VLOOKUP(C:C,'Upper-Lower body'!C:N,12,FALSE)</f>
        <v>0</v>
      </c>
      <c r="G130" s="165">
        <f>VLOOKUP(C:C,'Upper-Lower body'!C:O,13,FALSE)</f>
        <v>2.6666666666666665</v>
      </c>
      <c r="H130" s="165" t="str">
        <f>VLOOKUP(C:C,'Core Strength'!C:H,6,FALSE)</f>
        <v xml:space="preserve"> </v>
      </c>
      <c r="I130" s="165">
        <f>VLOOKUP(C:C,'Flex-Extension'!C:Q,15,FALSE)</f>
        <v>4</v>
      </c>
      <c r="J130" s="165">
        <f>VLOOKUP(C:C,'Flex-Extension'!C:R,16,FALSE)</f>
        <v>6</v>
      </c>
      <c r="K130" s="165">
        <f>VLOOKUP(C:C,'Flex-Extension'!C:S,17,FALSE)</f>
        <v>7.25</v>
      </c>
      <c r="L130" s="165" t="str">
        <f>VLOOKUP(C:C,'Stand Leg Ext'!C:G,5,FALSE)</f>
        <v xml:space="preserve"> </v>
      </c>
      <c r="M130" s="165" t="str">
        <f>VLOOKUP(C:C,'Basic Acro'!C:G,5,FALSE)</f>
        <v xml:space="preserve"> </v>
      </c>
      <c r="N130" s="166">
        <f t="shared" si="13"/>
        <v>3.9833333333333329</v>
      </c>
      <c r="O130" s="164">
        <f>VLOOKUP(C:C,'Propulsion combination'!C:AS,43,FALSE)</f>
        <v>0</v>
      </c>
      <c r="P130" s="165">
        <f>VLOOKUP(C:C,'Bodyboost Baracuda'!C:AT,44,FALSE)</f>
        <v>0</v>
      </c>
      <c r="Q130" s="165">
        <f>VLOOKUP(C:C,Height!C:AH,32,FALSE)</f>
        <v>0</v>
      </c>
      <c r="R130" s="160">
        <f>VLOOKUP(C:C,'Routine Set'!C:BL,62,FALSE)</f>
        <v>0</v>
      </c>
      <c r="S130" s="165">
        <f>VLOOKUP(C:C,'Flexibility in water'!C:U,19,FALSE)</f>
        <v>0</v>
      </c>
      <c r="T130" s="166">
        <f t="shared" si="14"/>
        <v>0</v>
      </c>
      <c r="U130" s="96">
        <f>VLOOKUP(C:C,Figures!C:H,6,FALSE)</f>
        <v>0</v>
      </c>
      <c r="V130" s="607">
        <f t="shared" si="15"/>
        <v>1.1949999999999998</v>
      </c>
      <c r="W130" s="164">
        <f>IFERROR(VLOOKUP(E:E,'Grids Youth'!Z:AA,2,FALSE),1)</f>
        <v>1</v>
      </c>
      <c r="X130" s="166">
        <f>V130*IFERROR(VLOOKUP(E:E,'Grids Youth'!Z:AA,2,FALSE),1)</f>
        <v>1.1949999999999998</v>
      </c>
      <c r="Y130" s="604">
        <f t="shared" si="12"/>
        <v>1.1949999999999998</v>
      </c>
      <c r="Z130" s="162"/>
    </row>
    <row r="131" spans="1:26" hidden="1" x14ac:dyDescent="0.35">
      <c r="A131" s="163"/>
      <c r="B131" s="60">
        <v>127</v>
      </c>
      <c r="C131" s="100">
        <f>VLOOKUP(B:B,'Start List Youth'!C:F,2,FALSE)</f>
        <v>0</v>
      </c>
      <c r="D131" s="483">
        <f>VLOOKUP(B:B,'Start List Youth'!C:F,3,FALSE)</f>
        <v>0</v>
      </c>
      <c r="E131" s="127">
        <f>VLOOKUP(B:B,'Start List Youth'!C:F,4,FALSE)</f>
        <v>0</v>
      </c>
      <c r="F131" s="164">
        <f>VLOOKUP(C:C,'Upper-Lower body'!C:N,12,FALSE)</f>
        <v>0</v>
      </c>
      <c r="G131" s="165">
        <f>VLOOKUP(C:C,'Upper-Lower body'!C:O,13,FALSE)</f>
        <v>2.6666666666666665</v>
      </c>
      <c r="H131" s="165" t="str">
        <f>VLOOKUP(C:C,'Core Strength'!C:H,6,FALSE)</f>
        <v xml:space="preserve"> </v>
      </c>
      <c r="I131" s="165">
        <f>VLOOKUP(C:C,'Flex-Extension'!C:Q,15,FALSE)</f>
        <v>4</v>
      </c>
      <c r="J131" s="165">
        <f>VLOOKUP(C:C,'Flex-Extension'!C:R,16,FALSE)</f>
        <v>6</v>
      </c>
      <c r="K131" s="165">
        <f>VLOOKUP(C:C,'Flex-Extension'!C:S,17,FALSE)</f>
        <v>7.25</v>
      </c>
      <c r="L131" s="165" t="str">
        <f>VLOOKUP(C:C,'Stand Leg Ext'!C:G,5,FALSE)</f>
        <v xml:space="preserve"> </v>
      </c>
      <c r="M131" s="165" t="str">
        <f>VLOOKUP(C:C,'Basic Acro'!C:G,5,FALSE)</f>
        <v xml:space="preserve"> </v>
      </c>
      <c r="N131" s="166">
        <f t="shared" si="13"/>
        <v>3.9833333333333329</v>
      </c>
      <c r="O131" s="164">
        <f>VLOOKUP(C:C,'Propulsion combination'!C:AS,43,FALSE)</f>
        <v>0</v>
      </c>
      <c r="P131" s="165">
        <f>VLOOKUP(C:C,'Bodyboost Baracuda'!C:AT,44,FALSE)</f>
        <v>0</v>
      </c>
      <c r="Q131" s="165">
        <f>VLOOKUP(C:C,Height!C:AH,32,FALSE)</f>
        <v>0</v>
      </c>
      <c r="R131" s="160">
        <f>VLOOKUP(C:C,'Routine Set'!C:BL,62,FALSE)</f>
        <v>0</v>
      </c>
      <c r="S131" s="165">
        <f>VLOOKUP(C:C,'Flexibility in water'!C:U,19,FALSE)</f>
        <v>0</v>
      </c>
      <c r="T131" s="166">
        <f t="shared" si="14"/>
        <v>0</v>
      </c>
      <c r="U131" s="96">
        <f>VLOOKUP(C:C,Figures!C:H,6,FALSE)</f>
        <v>0</v>
      </c>
      <c r="V131" s="607">
        <f t="shared" si="15"/>
        <v>1.1949999999999998</v>
      </c>
      <c r="W131" s="164">
        <f>IFERROR(VLOOKUP(E:E,'Grids Youth'!Z:AA,2,FALSE),1)</f>
        <v>1</v>
      </c>
      <c r="X131" s="166">
        <f>V131*IFERROR(VLOOKUP(E:E,'Grids Youth'!Z:AA,2,FALSE),1)</f>
        <v>1.1949999999999998</v>
      </c>
      <c r="Y131" s="604">
        <f t="shared" si="12"/>
        <v>1.1949999999999998</v>
      </c>
      <c r="Z131" s="162"/>
    </row>
    <row r="132" spans="1:26" hidden="1" x14ac:dyDescent="0.35">
      <c r="A132" s="163"/>
      <c r="B132" s="60">
        <v>128</v>
      </c>
      <c r="C132" s="100">
        <f>VLOOKUP(B:B,'Start List Youth'!C:F,2,FALSE)</f>
        <v>0</v>
      </c>
      <c r="D132" s="483">
        <f>VLOOKUP(B:B,'Start List Youth'!C:F,3,FALSE)</f>
        <v>0</v>
      </c>
      <c r="E132" s="127">
        <f>VLOOKUP(B:B,'Start List Youth'!C:F,4,FALSE)</f>
        <v>0</v>
      </c>
      <c r="F132" s="164">
        <f>VLOOKUP(C:C,'Upper-Lower body'!C:N,12,FALSE)</f>
        <v>0</v>
      </c>
      <c r="G132" s="165">
        <f>VLOOKUP(C:C,'Upper-Lower body'!C:O,13,FALSE)</f>
        <v>2.6666666666666665</v>
      </c>
      <c r="H132" s="165" t="str">
        <f>VLOOKUP(C:C,'Core Strength'!C:H,6,FALSE)</f>
        <v xml:space="preserve"> </v>
      </c>
      <c r="I132" s="165">
        <f>VLOOKUP(C:C,'Flex-Extension'!C:Q,15,FALSE)</f>
        <v>4</v>
      </c>
      <c r="J132" s="165">
        <f>VLOOKUP(C:C,'Flex-Extension'!C:R,16,FALSE)</f>
        <v>6</v>
      </c>
      <c r="K132" s="165">
        <f>VLOOKUP(C:C,'Flex-Extension'!C:S,17,FALSE)</f>
        <v>7.25</v>
      </c>
      <c r="L132" s="165" t="str">
        <f>VLOOKUP(C:C,'Stand Leg Ext'!C:G,5,FALSE)</f>
        <v xml:space="preserve"> </v>
      </c>
      <c r="M132" s="165" t="str">
        <f>VLOOKUP(C:C,'Basic Acro'!C:G,5,FALSE)</f>
        <v xml:space="preserve"> </v>
      </c>
      <c r="N132" s="166">
        <f t="shared" si="13"/>
        <v>3.9833333333333329</v>
      </c>
      <c r="O132" s="164">
        <f>VLOOKUP(C:C,'Propulsion combination'!C:AS,43,FALSE)</f>
        <v>0</v>
      </c>
      <c r="P132" s="165">
        <f>VLOOKUP(C:C,'Bodyboost Baracuda'!C:AT,44,FALSE)</f>
        <v>0</v>
      </c>
      <c r="Q132" s="165">
        <f>VLOOKUP(C:C,Height!C:AH,32,FALSE)</f>
        <v>0</v>
      </c>
      <c r="R132" s="160">
        <f>VLOOKUP(C:C,'Routine Set'!C:BL,62,FALSE)</f>
        <v>0</v>
      </c>
      <c r="S132" s="165">
        <f>VLOOKUP(C:C,'Flexibility in water'!C:U,19,FALSE)</f>
        <v>0</v>
      </c>
      <c r="T132" s="166">
        <f t="shared" si="14"/>
        <v>0</v>
      </c>
      <c r="U132" s="96">
        <f>VLOOKUP(C:C,Figures!C:H,6,FALSE)</f>
        <v>0</v>
      </c>
      <c r="V132" s="607">
        <f t="shared" si="15"/>
        <v>1.1949999999999998</v>
      </c>
      <c r="W132" s="164">
        <f>IFERROR(VLOOKUP(E:E,'Grids Youth'!Z:AA,2,FALSE),1)</f>
        <v>1</v>
      </c>
      <c r="X132" s="166">
        <f>V132*IFERROR(VLOOKUP(E:E,'Grids Youth'!Z:AA,2,FALSE),1)</f>
        <v>1.1949999999999998</v>
      </c>
      <c r="Y132" s="604">
        <f t="shared" si="12"/>
        <v>1.1949999999999998</v>
      </c>
      <c r="Z132" s="162"/>
    </row>
    <row r="133" spans="1:26" hidden="1" x14ac:dyDescent="0.35">
      <c r="A133" s="163"/>
      <c r="B133" s="60">
        <v>129</v>
      </c>
      <c r="C133" s="100">
        <f>VLOOKUP(B:B,'Start List Youth'!C:F,2,FALSE)</f>
        <v>0</v>
      </c>
      <c r="D133" s="483">
        <f>VLOOKUP(B:B,'Start List Youth'!C:F,3,FALSE)</f>
        <v>0</v>
      </c>
      <c r="E133" s="127">
        <f>VLOOKUP(B:B,'Start List Youth'!C:F,4,FALSE)</f>
        <v>0</v>
      </c>
      <c r="F133" s="164">
        <f>VLOOKUP(C:C,'Upper-Lower body'!C:N,12,FALSE)</f>
        <v>0</v>
      </c>
      <c r="G133" s="165">
        <f>VLOOKUP(C:C,'Upper-Lower body'!C:O,13,FALSE)</f>
        <v>2.6666666666666665</v>
      </c>
      <c r="H133" s="165" t="str">
        <f>VLOOKUP(C:C,'Core Strength'!C:H,6,FALSE)</f>
        <v xml:space="preserve"> </v>
      </c>
      <c r="I133" s="165">
        <f>VLOOKUP(C:C,'Flex-Extension'!C:Q,15,FALSE)</f>
        <v>4</v>
      </c>
      <c r="J133" s="165">
        <f>VLOOKUP(C:C,'Flex-Extension'!C:R,16,FALSE)</f>
        <v>6</v>
      </c>
      <c r="K133" s="165">
        <f>VLOOKUP(C:C,'Flex-Extension'!C:S,17,FALSE)</f>
        <v>7.25</v>
      </c>
      <c r="L133" s="165" t="str">
        <f>VLOOKUP(C:C,'Stand Leg Ext'!C:G,5,FALSE)</f>
        <v xml:space="preserve"> </v>
      </c>
      <c r="M133" s="165" t="str">
        <f>VLOOKUP(C:C,'Basic Acro'!C:G,5,FALSE)</f>
        <v xml:space="preserve"> </v>
      </c>
      <c r="N133" s="166">
        <f t="shared" ref="N133:N154" si="16">AVERAGE(F133:M133)</f>
        <v>3.9833333333333329</v>
      </c>
      <c r="O133" s="164">
        <f>VLOOKUP(C:C,'Propulsion combination'!C:AS,43,FALSE)</f>
        <v>0</v>
      </c>
      <c r="P133" s="165">
        <f>VLOOKUP(C:C,'Bodyboost Baracuda'!C:AT,44,FALSE)</f>
        <v>0</v>
      </c>
      <c r="Q133" s="165">
        <f>VLOOKUP(C:C,Height!C:AH,32,FALSE)</f>
        <v>0</v>
      </c>
      <c r="R133" s="160">
        <f>VLOOKUP(C:C,'Routine Set'!C:BL,62,FALSE)</f>
        <v>0</v>
      </c>
      <c r="S133" s="165">
        <f>VLOOKUP(C:C,'Flexibility in water'!C:U,19,FALSE)</f>
        <v>0</v>
      </c>
      <c r="T133" s="166">
        <f t="shared" si="14"/>
        <v>0</v>
      </c>
      <c r="U133" s="96">
        <f>VLOOKUP(C:C,Figures!C:H,6,FALSE)</f>
        <v>0</v>
      </c>
      <c r="V133" s="607">
        <f t="shared" si="15"/>
        <v>1.1949999999999998</v>
      </c>
      <c r="W133" s="164">
        <f>IFERROR(VLOOKUP(E:E,'Grids Youth'!Z:AA,2,FALSE),1)</f>
        <v>1</v>
      </c>
      <c r="X133" s="166">
        <f>V133*IFERROR(VLOOKUP(E:E,'Grids Youth'!Z:AA,2,FALSE),1)</f>
        <v>1.1949999999999998</v>
      </c>
      <c r="Y133" s="604">
        <f t="shared" si="12"/>
        <v>1.1949999999999998</v>
      </c>
      <c r="Z133" s="162"/>
    </row>
    <row r="134" spans="1:26" hidden="1" x14ac:dyDescent="0.35">
      <c r="A134" s="163"/>
      <c r="B134" s="60">
        <v>130</v>
      </c>
      <c r="C134" s="100">
        <f>VLOOKUP(B:B,'Start List Youth'!C:F,2,FALSE)</f>
        <v>0</v>
      </c>
      <c r="D134" s="483">
        <f>VLOOKUP(B:B,'Start List Youth'!C:F,3,FALSE)</f>
        <v>0</v>
      </c>
      <c r="E134" s="127">
        <f>VLOOKUP(B:B,'Start List Youth'!C:F,4,FALSE)</f>
        <v>0</v>
      </c>
      <c r="F134" s="164">
        <f>VLOOKUP(C:C,'Upper-Lower body'!C:N,12,FALSE)</f>
        <v>0</v>
      </c>
      <c r="G134" s="165">
        <f>VLOOKUP(C:C,'Upper-Lower body'!C:O,13,FALSE)</f>
        <v>2.6666666666666665</v>
      </c>
      <c r="H134" s="165" t="str">
        <f>VLOOKUP(C:C,'Core Strength'!C:H,6,FALSE)</f>
        <v xml:space="preserve"> </v>
      </c>
      <c r="I134" s="165">
        <f>VLOOKUP(C:C,'Flex-Extension'!C:Q,15,FALSE)</f>
        <v>4</v>
      </c>
      <c r="J134" s="165">
        <f>VLOOKUP(C:C,'Flex-Extension'!C:R,16,FALSE)</f>
        <v>6</v>
      </c>
      <c r="K134" s="165">
        <f>VLOOKUP(C:C,'Flex-Extension'!C:S,17,FALSE)</f>
        <v>7.25</v>
      </c>
      <c r="L134" s="165" t="str">
        <f>VLOOKUP(C:C,'Stand Leg Ext'!C:G,5,FALSE)</f>
        <v xml:space="preserve"> </v>
      </c>
      <c r="M134" s="165" t="str">
        <f>VLOOKUP(C:C,'Basic Acro'!C:G,5,FALSE)</f>
        <v xml:space="preserve"> </v>
      </c>
      <c r="N134" s="166">
        <f t="shared" si="16"/>
        <v>3.9833333333333329</v>
      </c>
      <c r="O134" s="164">
        <f>VLOOKUP(C:C,'Propulsion combination'!C:AS,43,FALSE)</f>
        <v>0</v>
      </c>
      <c r="P134" s="165">
        <f>VLOOKUP(C:C,'Bodyboost Baracuda'!C:AT,44,FALSE)</f>
        <v>0</v>
      </c>
      <c r="Q134" s="165">
        <f>VLOOKUP(C:C,Height!C:AH,32,FALSE)</f>
        <v>0</v>
      </c>
      <c r="R134" s="160">
        <f>VLOOKUP(C:C,'Routine Set'!C:BL,62,FALSE)</f>
        <v>0</v>
      </c>
      <c r="S134" s="165">
        <f>VLOOKUP(C:C,'Flexibility in water'!C:U,19,FALSE)</f>
        <v>0</v>
      </c>
      <c r="T134" s="166">
        <f t="shared" ref="T134:T154" si="17">AVERAGE(O134:S134)</f>
        <v>0</v>
      </c>
      <c r="U134" s="96">
        <f>VLOOKUP(C:C,Figures!C:H,6,FALSE)</f>
        <v>0</v>
      </c>
      <c r="V134" s="607">
        <f t="shared" ref="V134:V154" si="18">+N134*0.3+T134*0.4+U134*0.3</f>
        <v>1.1949999999999998</v>
      </c>
      <c r="W134" s="164">
        <f>IFERROR(VLOOKUP(E:E,'Grids Youth'!Z:AA,2,FALSE),1)</f>
        <v>1</v>
      </c>
      <c r="X134" s="166">
        <f>V134*IFERROR(VLOOKUP(E:E,'Grids Youth'!Z:AA,2,FALSE),1)</f>
        <v>1.1949999999999998</v>
      </c>
      <c r="Y134" s="604">
        <f t="shared" ref="Y134:Y154" si="19">X134</f>
        <v>1.1949999999999998</v>
      </c>
      <c r="Z134" s="162"/>
    </row>
    <row r="135" spans="1:26" hidden="1" x14ac:dyDescent="0.35">
      <c r="A135" s="163"/>
      <c r="B135" s="60">
        <v>131</v>
      </c>
      <c r="C135" s="100">
        <f>VLOOKUP(B:B,'Start List Youth'!C:F,2,FALSE)</f>
        <v>0</v>
      </c>
      <c r="D135" s="483">
        <f>VLOOKUP(B:B,'Start List Youth'!C:F,3,FALSE)</f>
        <v>0</v>
      </c>
      <c r="E135" s="127">
        <f>VLOOKUP(B:B,'Start List Youth'!C:F,4,FALSE)</f>
        <v>0</v>
      </c>
      <c r="F135" s="164">
        <f>VLOOKUP(C:C,'Upper-Lower body'!C:N,12,FALSE)</f>
        <v>0</v>
      </c>
      <c r="G135" s="165">
        <f>VLOOKUP(C:C,'Upper-Lower body'!C:O,13,FALSE)</f>
        <v>2.6666666666666665</v>
      </c>
      <c r="H135" s="165" t="str">
        <f>VLOOKUP(C:C,'Core Strength'!C:H,6,FALSE)</f>
        <v xml:space="preserve"> </v>
      </c>
      <c r="I135" s="165">
        <f>VLOOKUP(C:C,'Flex-Extension'!C:Q,15,FALSE)</f>
        <v>4</v>
      </c>
      <c r="J135" s="165">
        <f>VLOOKUP(C:C,'Flex-Extension'!C:R,16,FALSE)</f>
        <v>6</v>
      </c>
      <c r="K135" s="165">
        <f>VLOOKUP(C:C,'Flex-Extension'!C:S,17,FALSE)</f>
        <v>7.25</v>
      </c>
      <c r="L135" s="165" t="str">
        <f>VLOOKUP(C:C,'Stand Leg Ext'!C:G,5,FALSE)</f>
        <v xml:space="preserve"> </v>
      </c>
      <c r="M135" s="165" t="str">
        <f>VLOOKUP(C:C,'Basic Acro'!C:G,5,FALSE)</f>
        <v xml:space="preserve"> </v>
      </c>
      <c r="N135" s="166">
        <f t="shared" si="16"/>
        <v>3.9833333333333329</v>
      </c>
      <c r="O135" s="164">
        <f>VLOOKUP(C:C,'Propulsion combination'!C:AS,43,FALSE)</f>
        <v>0</v>
      </c>
      <c r="P135" s="165">
        <f>VLOOKUP(C:C,'Bodyboost Baracuda'!C:AT,44,FALSE)</f>
        <v>0</v>
      </c>
      <c r="Q135" s="165">
        <f>VLOOKUP(C:C,Height!C:AH,32,FALSE)</f>
        <v>0</v>
      </c>
      <c r="R135" s="160">
        <f>VLOOKUP(C:C,'Routine Set'!C:BL,62,FALSE)</f>
        <v>0</v>
      </c>
      <c r="S135" s="165">
        <f>VLOOKUP(C:C,'Flexibility in water'!C:U,19,FALSE)</f>
        <v>0</v>
      </c>
      <c r="T135" s="166">
        <f t="shared" si="17"/>
        <v>0</v>
      </c>
      <c r="U135" s="96">
        <f>VLOOKUP(C:C,Figures!C:H,6,FALSE)</f>
        <v>0</v>
      </c>
      <c r="V135" s="607">
        <f t="shared" si="18"/>
        <v>1.1949999999999998</v>
      </c>
      <c r="W135" s="164">
        <f>IFERROR(VLOOKUP(E:E,'Grids Youth'!Z:AA,2,FALSE),1)</f>
        <v>1</v>
      </c>
      <c r="X135" s="166">
        <f>V135*IFERROR(VLOOKUP(E:E,'Grids Youth'!Z:AA,2,FALSE),1)</f>
        <v>1.1949999999999998</v>
      </c>
      <c r="Y135" s="604">
        <f t="shared" si="19"/>
        <v>1.1949999999999998</v>
      </c>
      <c r="Z135" s="162"/>
    </row>
    <row r="136" spans="1:26" hidden="1" x14ac:dyDescent="0.35">
      <c r="A136" s="163"/>
      <c r="B136" s="60">
        <v>132</v>
      </c>
      <c r="C136" s="100">
        <f>VLOOKUP(B:B,'Start List Youth'!C:F,2,FALSE)</f>
        <v>0</v>
      </c>
      <c r="D136" s="483">
        <f>VLOOKUP(B:B,'Start List Youth'!C:F,3,FALSE)</f>
        <v>0</v>
      </c>
      <c r="E136" s="127">
        <f>VLOOKUP(B:B,'Start List Youth'!C:F,4,FALSE)</f>
        <v>0</v>
      </c>
      <c r="F136" s="164">
        <f>VLOOKUP(C:C,'Upper-Lower body'!C:N,12,FALSE)</f>
        <v>0</v>
      </c>
      <c r="G136" s="165">
        <f>VLOOKUP(C:C,'Upper-Lower body'!C:O,13,FALSE)</f>
        <v>2.6666666666666665</v>
      </c>
      <c r="H136" s="165" t="str">
        <f>VLOOKUP(C:C,'Core Strength'!C:H,6,FALSE)</f>
        <v xml:space="preserve"> </v>
      </c>
      <c r="I136" s="165">
        <f>VLOOKUP(C:C,'Flex-Extension'!C:Q,15,FALSE)</f>
        <v>4</v>
      </c>
      <c r="J136" s="165">
        <f>VLOOKUP(C:C,'Flex-Extension'!C:R,16,FALSE)</f>
        <v>6</v>
      </c>
      <c r="K136" s="165">
        <f>VLOOKUP(C:C,'Flex-Extension'!C:S,17,FALSE)</f>
        <v>7.25</v>
      </c>
      <c r="L136" s="165" t="str">
        <f>VLOOKUP(C:C,'Stand Leg Ext'!C:G,5,FALSE)</f>
        <v xml:space="preserve"> </v>
      </c>
      <c r="M136" s="165" t="str">
        <f>VLOOKUP(C:C,'Basic Acro'!C:G,5,FALSE)</f>
        <v xml:space="preserve"> </v>
      </c>
      <c r="N136" s="166">
        <f t="shared" si="16"/>
        <v>3.9833333333333329</v>
      </c>
      <c r="O136" s="164">
        <f>VLOOKUP(C:C,'Propulsion combination'!C:AS,43,FALSE)</f>
        <v>0</v>
      </c>
      <c r="P136" s="165">
        <f>VLOOKUP(C:C,'Bodyboost Baracuda'!C:AT,44,FALSE)</f>
        <v>0</v>
      </c>
      <c r="Q136" s="165">
        <f>VLOOKUP(C:C,Height!C:AH,32,FALSE)</f>
        <v>0</v>
      </c>
      <c r="R136" s="160">
        <f>VLOOKUP(C:C,'Routine Set'!C:BL,62,FALSE)</f>
        <v>0</v>
      </c>
      <c r="S136" s="165">
        <f>VLOOKUP(C:C,'Flexibility in water'!C:U,19,FALSE)</f>
        <v>0</v>
      </c>
      <c r="T136" s="166">
        <f t="shared" si="17"/>
        <v>0</v>
      </c>
      <c r="U136" s="96">
        <f>VLOOKUP(C:C,Figures!C:H,6,FALSE)</f>
        <v>0</v>
      </c>
      <c r="V136" s="607">
        <f t="shared" si="18"/>
        <v>1.1949999999999998</v>
      </c>
      <c r="W136" s="164">
        <f>IFERROR(VLOOKUP(E:E,'Grids Youth'!Z:AA,2,FALSE),1)</f>
        <v>1</v>
      </c>
      <c r="X136" s="166">
        <f>V136*IFERROR(VLOOKUP(E:E,'Grids Youth'!Z:AA,2,FALSE),1)</f>
        <v>1.1949999999999998</v>
      </c>
      <c r="Y136" s="604">
        <f t="shared" si="19"/>
        <v>1.1949999999999998</v>
      </c>
      <c r="Z136" s="162"/>
    </row>
    <row r="137" spans="1:26" hidden="1" x14ac:dyDescent="0.35">
      <c r="A137" s="163"/>
      <c r="B137" s="60">
        <v>133</v>
      </c>
      <c r="C137" s="100">
        <f>VLOOKUP(B:B,'Start List Youth'!C:F,2,FALSE)</f>
        <v>0</v>
      </c>
      <c r="D137" s="483">
        <f>VLOOKUP(B:B,'Start List Youth'!C:F,3,FALSE)</f>
        <v>0</v>
      </c>
      <c r="E137" s="127">
        <f>VLOOKUP(B:B,'Start List Youth'!C:F,4,FALSE)</f>
        <v>0</v>
      </c>
      <c r="F137" s="164">
        <f>VLOOKUP(C:C,'Upper-Lower body'!C:N,12,FALSE)</f>
        <v>0</v>
      </c>
      <c r="G137" s="165">
        <f>VLOOKUP(C:C,'Upper-Lower body'!C:O,13,FALSE)</f>
        <v>2.6666666666666665</v>
      </c>
      <c r="H137" s="165" t="str">
        <f>VLOOKUP(C:C,'Core Strength'!C:H,6,FALSE)</f>
        <v xml:space="preserve"> </v>
      </c>
      <c r="I137" s="165">
        <f>VLOOKUP(C:C,'Flex-Extension'!C:Q,15,FALSE)</f>
        <v>4</v>
      </c>
      <c r="J137" s="165">
        <f>VLOOKUP(C:C,'Flex-Extension'!C:R,16,FALSE)</f>
        <v>6</v>
      </c>
      <c r="K137" s="165">
        <f>VLOOKUP(C:C,'Flex-Extension'!C:S,17,FALSE)</f>
        <v>7.25</v>
      </c>
      <c r="L137" s="165" t="str">
        <f>VLOOKUP(C:C,'Stand Leg Ext'!C:G,5,FALSE)</f>
        <v xml:space="preserve"> </v>
      </c>
      <c r="M137" s="165" t="str">
        <f>VLOOKUP(C:C,'Basic Acro'!C:G,5,FALSE)</f>
        <v xml:space="preserve"> </v>
      </c>
      <c r="N137" s="166">
        <f t="shared" si="16"/>
        <v>3.9833333333333329</v>
      </c>
      <c r="O137" s="164">
        <f>VLOOKUP(C:C,'Propulsion combination'!C:AS,43,FALSE)</f>
        <v>0</v>
      </c>
      <c r="P137" s="165">
        <f>VLOOKUP(C:C,'Bodyboost Baracuda'!C:AT,44,FALSE)</f>
        <v>0</v>
      </c>
      <c r="Q137" s="165">
        <f>VLOOKUP(C:C,Height!C:AH,32,FALSE)</f>
        <v>0</v>
      </c>
      <c r="R137" s="160">
        <f>VLOOKUP(C:C,'Routine Set'!C:BL,62,FALSE)</f>
        <v>0</v>
      </c>
      <c r="S137" s="165">
        <f>VLOOKUP(C:C,'Flexibility in water'!C:U,19,FALSE)</f>
        <v>0</v>
      </c>
      <c r="T137" s="166">
        <f t="shared" si="17"/>
        <v>0</v>
      </c>
      <c r="U137" s="96">
        <f>VLOOKUP(C:C,Figures!C:H,6,FALSE)</f>
        <v>0</v>
      </c>
      <c r="V137" s="607">
        <f t="shared" si="18"/>
        <v>1.1949999999999998</v>
      </c>
      <c r="W137" s="164">
        <f>IFERROR(VLOOKUP(E:E,'Grids Youth'!Z:AA,2,FALSE),1)</f>
        <v>1</v>
      </c>
      <c r="X137" s="166">
        <f>V137*IFERROR(VLOOKUP(E:E,'Grids Youth'!Z:AA,2,FALSE),1)</f>
        <v>1.1949999999999998</v>
      </c>
      <c r="Y137" s="604">
        <f t="shared" si="19"/>
        <v>1.1949999999999998</v>
      </c>
      <c r="Z137" s="162"/>
    </row>
    <row r="138" spans="1:26" hidden="1" x14ac:dyDescent="0.35">
      <c r="A138" s="163"/>
      <c r="B138" s="60">
        <v>134</v>
      </c>
      <c r="C138" s="100">
        <f>VLOOKUP(B:B,'Start List Youth'!C:F,2,FALSE)</f>
        <v>0</v>
      </c>
      <c r="D138" s="483">
        <f>VLOOKUP(B:B,'Start List Youth'!C:F,3,FALSE)</f>
        <v>0</v>
      </c>
      <c r="E138" s="127">
        <f>VLOOKUP(B:B,'Start List Youth'!C:F,4,FALSE)</f>
        <v>0</v>
      </c>
      <c r="F138" s="164">
        <f>VLOOKUP(C:C,'Upper-Lower body'!C:N,12,FALSE)</f>
        <v>0</v>
      </c>
      <c r="G138" s="165">
        <f>VLOOKUP(C:C,'Upper-Lower body'!C:O,13,FALSE)</f>
        <v>2.6666666666666665</v>
      </c>
      <c r="H138" s="165" t="str">
        <f>VLOOKUP(C:C,'Core Strength'!C:H,6,FALSE)</f>
        <v xml:space="preserve"> </v>
      </c>
      <c r="I138" s="165">
        <f>VLOOKUP(C:C,'Flex-Extension'!C:Q,15,FALSE)</f>
        <v>4</v>
      </c>
      <c r="J138" s="165">
        <f>VLOOKUP(C:C,'Flex-Extension'!C:R,16,FALSE)</f>
        <v>6</v>
      </c>
      <c r="K138" s="165">
        <f>VLOOKUP(C:C,'Flex-Extension'!C:S,17,FALSE)</f>
        <v>7.25</v>
      </c>
      <c r="L138" s="165" t="str">
        <f>VLOOKUP(C:C,'Stand Leg Ext'!C:G,5,FALSE)</f>
        <v xml:space="preserve"> </v>
      </c>
      <c r="M138" s="165" t="str">
        <f>VLOOKUP(C:C,'Basic Acro'!C:G,5,FALSE)</f>
        <v xml:space="preserve"> </v>
      </c>
      <c r="N138" s="166">
        <f t="shared" si="16"/>
        <v>3.9833333333333329</v>
      </c>
      <c r="O138" s="164">
        <f>VLOOKUP(C:C,'Propulsion combination'!C:AS,43,FALSE)</f>
        <v>0</v>
      </c>
      <c r="P138" s="165">
        <f>VLOOKUP(C:C,'Bodyboost Baracuda'!C:AT,44,FALSE)</f>
        <v>0</v>
      </c>
      <c r="Q138" s="165">
        <f>VLOOKUP(C:C,Height!C:AH,32,FALSE)</f>
        <v>0</v>
      </c>
      <c r="R138" s="160">
        <f>VLOOKUP(C:C,'Routine Set'!C:BL,62,FALSE)</f>
        <v>0</v>
      </c>
      <c r="S138" s="165">
        <f>VLOOKUP(C:C,'Flexibility in water'!C:U,19,FALSE)</f>
        <v>0</v>
      </c>
      <c r="T138" s="166">
        <f t="shared" si="17"/>
        <v>0</v>
      </c>
      <c r="U138" s="96">
        <f>VLOOKUP(C:C,Figures!C:H,6,FALSE)</f>
        <v>0</v>
      </c>
      <c r="V138" s="607">
        <f t="shared" si="18"/>
        <v>1.1949999999999998</v>
      </c>
      <c r="W138" s="164">
        <f>IFERROR(VLOOKUP(E:E,'Grids Youth'!Z:AA,2,FALSE),1)</f>
        <v>1</v>
      </c>
      <c r="X138" s="166">
        <f>V138*IFERROR(VLOOKUP(E:E,'Grids Youth'!Z:AA,2,FALSE),1)</f>
        <v>1.1949999999999998</v>
      </c>
      <c r="Y138" s="604">
        <f t="shared" si="19"/>
        <v>1.1949999999999998</v>
      </c>
      <c r="Z138" s="162"/>
    </row>
    <row r="139" spans="1:26" hidden="1" x14ac:dyDescent="0.35">
      <c r="A139" s="163"/>
      <c r="B139" s="60">
        <v>135</v>
      </c>
      <c r="C139" s="100">
        <f>VLOOKUP(B:B,'Start List Youth'!C:F,2,FALSE)</f>
        <v>0</v>
      </c>
      <c r="D139" s="483">
        <f>VLOOKUP(B:B,'Start List Youth'!C:F,3,FALSE)</f>
        <v>0</v>
      </c>
      <c r="E139" s="127">
        <f>VLOOKUP(B:B,'Start List Youth'!C:F,4,FALSE)</f>
        <v>0</v>
      </c>
      <c r="F139" s="164">
        <f>VLOOKUP(C:C,'Upper-Lower body'!C:N,12,FALSE)</f>
        <v>0</v>
      </c>
      <c r="G139" s="165">
        <f>VLOOKUP(C:C,'Upper-Lower body'!C:O,13,FALSE)</f>
        <v>2.6666666666666665</v>
      </c>
      <c r="H139" s="165" t="str">
        <f>VLOOKUP(C:C,'Core Strength'!C:H,6,FALSE)</f>
        <v xml:space="preserve"> </v>
      </c>
      <c r="I139" s="165">
        <f>VLOOKUP(C:C,'Flex-Extension'!C:Q,15,FALSE)</f>
        <v>4</v>
      </c>
      <c r="J139" s="165">
        <f>VLOOKUP(C:C,'Flex-Extension'!C:R,16,FALSE)</f>
        <v>6</v>
      </c>
      <c r="K139" s="165">
        <f>VLOOKUP(C:C,'Flex-Extension'!C:S,17,FALSE)</f>
        <v>7.25</v>
      </c>
      <c r="L139" s="165" t="str">
        <f>VLOOKUP(C:C,'Stand Leg Ext'!C:G,5,FALSE)</f>
        <v xml:space="preserve"> </v>
      </c>
      <c r="M139" s="165" t="str">
        <f>VLOOKUP(C:C,'Basic Acro'!C:G,5,FALSE)</f>
        <v xml:space="preserve"> </v>
      </c>
      <c r="N139" s="166">
        <f t="shared" si="16"/>
        <v>3.9833333333333329</v>
      </c>
      <c r="O139" s="164">
        <f>VLOOKUP(C:C,'Propulsion combination'!C:AS,43,FALSE)</f>
        <v>0</v>
      </c>
      <c r="P139" s="165">
        <f>VLOOKUP(C:C,'Bodyboost Baracuda'!C:AT,44,FALSE)</f>
        <v>0</v>
      </c>
      <c r="Q139" s="165">
        <f>VLOOKUP(C:C,Height!C:AH,32,FALSE)</f>
        <v>0</v>
      </c>
      <c r="R139" s="160">
        <f>VLOOKUP(C:C,'Routine Set'!C:BL,62,FALSE)</f>
        <v>0</v>
      </c>
      <c r="S139" s="165">
        <f>VLOOKUP(C:C,'Flexibility in water'!C:U,19,FALSE)</f>
        <v>0</v>
      </c>
      <c r="T139" s="166">
        <f t="shared" si="17"/>
        <v>0</v>
      </c>
      <c r="U139" s="96">
        <f>VLOOKUP(C:C,Figures!C:H,6,FALSE)</f>
        <v>0</v>
      </c>
      <c r="V139" s="607">
        <f t="shared" si="18"/>
        <v>1.1949999999999998</v>
      </c>
      <c r="W139" s="164">
        <f>IFERROR(VLOOKUP(E:E,'Grids Youth'!Z:AA,2,FALSE),1)</f>
        <v>1</v>
      </c>
      <c r="X139" s="166">
        <f>V139*IFERROR(VLOOKUP(E:E,'Grids Youth'!Z:AA,2,FALSE),1)</f>
        <v>1.1949999999999998</v>
      </c>
      <c r="Y139" s="604">
        <f t="shared" si="19"/>
        <v>1.1949999999999998</v>
      </c>
      <c r="Z139" s="162"/>
    </row>
    <row r="140" spans="1:26" hidden="1" x14ac:dyDescent="0.35">
      <c r="A140" s="163"/>
      <c r="B140" s="60">
        <v>136</v>
      </c>
      <c r="C140" s="100">
        <f>VLOOKUP(B:B,'Start List Youth'!C:F,2,FALSE)</f>
        <v>0</v>
      </c>
      <c r="D140" s="483">
        <f>VLOOKUP(B:B,'Start List Youth'!C:F,3,FALSE)</f>
        <v>0</v>
      </c>
      <c r="E140" s="127">
        <f>VLOOKUP(B:B,'Start List Youth'!C:F,4,FALSE)</f>
        <v>0</v>
      </c>
      <c r="F140" s="164">
        <f>VLOOKUP(C:C,'Upper-Lower body'!C:N,12,FALSE)</f>
        <v>0</v>
      </c>
      <c r="G140" s="165">
        <f>VLOOKUP(C:C,'Upper-Lower body'!C:O,13,FALSE)</f>
        <v>2.6666666666666665</v>
      </c>
      <c r="H140" s="165" t="str">
        <f>VLOOKUP(C:C,'Core Strength'!C:H,6,FALSE)</f>
        <v xml:space="preserve"> </v>
      </c>
      <c r="I140" s="165">
        <f>VLOOKUP(C:C,'Flex-Extension'!C:Q,15,FALSE)</f>
        <v>4</v>
      </c>
      <c r="J140" s="165">
        <f>VLOOKUP(C:C,'Flex-Extension'!C:R,16,FALSE)</f>
        <v>6</v>
      </c>
      <c r="K140" s="165">
        <f>VLOOKUP(C:C,'Flex-Extension'!C:S,17,FALSE)</f>
        <v>7.25</v>
      </c>
      <c r="L140" s="165" t="str">
        <f>VLOOKUP(C:C,'Stand Leg Ext'!C:G,5,FALSE)</f>
        <v xml:space="preserve"> </v>
      </c>
      <c r="M140" s="165" t="str">
        <f>VLOOKUP(C:C,'Basic Acro'!C:G,5,FALSE)</f>
        <v xml:space="preserve"> </v>
      </c>
      <c r="N140" s="166">
        <f t="shared" si="16"/>
        <v>3.9833333333333329</v>
      </c>
      <c r="O140" s="164">
        <f>VLOOKUP(C:C,'Propulsion combination'!C:AS,43,FALSE)</f>
        <v>0</v>
      </c>
      <c r="P140" s="165">
        <f>VLOOKUP(C:C,'Bodyboost Baracuda'!C:AT,44,FALSE)</f>
        <v>0</v>
      </c>
      <c r="Q140" s="165">
        <f>VLOOKUP(C:C,Height!C:AH,32,FALSE)</f>
        <v>0</v>
      </c>
      <c r="R140" s="160">
        <f>VLOOKUP(C:C,'Routine Set'!C:BL,62,FALSE)</f>
        <v>0</v>
      </c>
      <c r="S140" s="165">
        <f>VLOOKUP(C:C,'Flexibility in water'!C:U,19,FALSE)</f>
        <v>0</v>
      </c>
      <c r="T140" s="166">
        <f t="shared" si="17"/>
        <v>0</v>
      </c>
      <c r="U140" s="96">
        <f>VLOOKUP(C:C,Figures!C:H,6,FALSE)</f>
        <v>0</v>
      </c>
      <c r="V140" s="607">
        <f t="shared" si="18"/>
        <v>1.1949999999999998</v>
      </c>
      <c r="W140" s="164">
        <f>IFERROR(VLOOKUP(E:E,'Grids Youth'!Z:AA,2,FALSE),1)</f>
        <v>1</v>
      </c>
      <c r="X140" s="166">
        <f>V140*IFERROR(VLOOKUP(E:E,'Grids Youth'!Z:AA,2,FALSE),1)</f>
        <v>1.1949999999999998</v>
      </c>
      <c r="Y140" s="604">
        <f t="shared" si="19"/>
        <v>1.1949999999999998</v>
      </c>
      <c r="Z140" s="162"/>
    </row>
    <row r="141" spans="1:26" hidden="1" x14ac:dyDescent="0.35">
      <c r="A141" s="163"/>
      <c r="B141" s="60">
        <v>137</v>
      </c>
      <c r="C141" s="100">
        <f>VLOOKUP(B:B,'Start List Youth'!C:F,2,FALSE)</f>
        <v>0</v>
      </c>
      <c r="D141" s="483">
        <f>VLOOKUP(B:B,'Start List Youth'!C:F,3,FALSE)</f>
        <v>0</v>
      </c>
      <c r="E141" s="127">
        <f>VLOOKUP(B:B,'Start List Youth'!C:F,4,FALSE)</f>
        <v>0</v>
      </c>
      <c r="F141" s="164">
        <f>VLOOKUP(C:C,'Upper-Lower body'!C:N,12,FALSE)</f>
        <v>0</v>
      </c>
      <c r="G141" s="165">
        <f>VLOOKUP(C:C,'Upper-Lower body'!C:O,13,FALSE)</f>
        <v>2.6666666666666665</v>
      </c>
      <c r="H141" s="165" t="str">
        <f>VLOOKUP(C:C,'Core Strength'!C:H,6,FALSE)</f>
        <v xml:space="preserve"> </v>
      </c>
      <c r="I141" s="165">
        <f>VLOOKUP(C:C,'Flex-Extension'!C:Q,15,FALSE)</f>
        <v>4</v>
      </c>
      <c r="J141" s="165">
        <f>VLOOKUP(C:C,'Flex-Extension'!C:R,16,FALSE)</f>
        <v>6</v>
      </c>
      <c r="K141" s="165">
        <f>VLOOKUP(C:C,'Flex-Extension'!C:S,17,FALSE)</f>
        <v>7.25</v>
      </c>
      <c r="L141" s="165" t="str">
        <f>VLOOKUP(C:C,'Stand Leg Ext'!C:G,5,FALSE)</f>
        <v xml:space="preserve"> </v>
      </c>
      <c r="M141" s="165" t="str">
        <f>VLOOKUP(C:C,'Basic Acro'!C:G,5,FALSE)</f>
        <v xml:space="preserve"> </v>
      </c>
      <c r="N141" s="166">
        <f t="shared" si="16"/>
        <v>3.9833333333333329</v>
      </c>
      <c r="O141" s="164">
        <f>VLOOKUP(C:C,'Propulsion combination'!C:AS,43,FALSE)</f>
        <v>0</v>
      </c>
      <c r="P141" s="165">
        <f>VLOOKUP(C:C,'Bodyboost Baracuda'!C:AT,44,FALSE)</f>
        <v>0</v>
      </c>
      <c r="Q141" s="165">
        <f>VLOOKUP(C:C,Height!C:AH,32,FALSE)</f>
        <v>0</v>
      </c>
      <c r="R141" s="160">
        <f>VLOOKUP(C:C,'Routine Set'!C:BL,62,FALSE)</f>
        <v>0</v>
      </c>
      <c r="S141" s="165">
        <f>VLOOKUP(C:C,'Flexibility in water'!C:U,19,FALSE)</f>
        <v>0</v>
      </c>
      <c r="T141" s="166">
        <f t="shared" si="17"/>
        <v>0</v>
      </c>
      <c r="U141" s="96">
        <f>VLOOKUP(C:C,Figures!C:H,6,FALSE)</f>
        <v>0</v>
      </c>
      <c r="V141" s="607">
        <f t="shared" si="18"/>
        <v>1.1949999999999998</v>
      </c>
      <c r="W141" s="164">
        <f>IFERROR(VLOOKUP(E:E,'Grids Youth'!Z:AA,2,FALSE),1)</f>
        <v>1</v>
      </c>
      <c r="X141" s="166">
        <f>V141*IFERROR(VLOOKUP(E:E,'Grids Youth'!Z:AA,2,FALSE),1)</f>
        <v>1.1949999999999998</v>
      </c>
      <c r="Y141" s="604">
        <f t="shared" si="19"/>
        <v>1.1949999999999998</v>
      </c>
      <c r="Z141" s="162"/>
    </row>
    <row r="142" spans="1:26" hidden="1" x14ac:dyDescent="0.35">
      <c r="A142" s="163"/>
      <c r="B142" s="60">
        <v>138</v>
      </c>
      <c r="C142" s="100">
        <f>VLOOKUP(B:B,'Start List Youth'!C:F,2,FALSE)</f>
        <v>0</v>
      </c>
      <c r="D142" s="483">
        <f>VLOOKUP(B:B,'Start List Youth'!C:F,3,FALSE)</f>
        <v>0</v>
      </c>
      <c r="E142" s="127">
        <f>VLOOKUP(B:B,'Start List Youth'!C:F,4,FALSE)</f>
        <v>0</v>
      </c>
      <c r="F142" s="164">
        <f>VLOOKUP(C:C,'Upper-Lower body'!C:N,12,FALSE)</f>
        <v>0</v>
      </c>
      <c r="G142" s="165">
        <f>VLOOKUP(C:C,'Upper-Lower body'!C:O,13,FALSE)</f>
        <v>2.6666666666666665</v>
      </c>
      <c r="H142" s="165" t="str">
        <f>VLOOKUP(C:C,'Core Strength'!C:H,6,FALSE)</f>
        <v xml:space="preserve"> </v>
      </c>
      <c r="I142" s="165">
        <f>VLOOKUP(C:C,'Flex-Extension'!C:Q,15,FALSE)</f>
        <v>4</v>
      </c>
      <c r="J142" s="165">
        <f>VLOOKUP(C:C,'Flex-Extension'!C:R,16,FALSE)</f>
        <v>6</v>
      </c>
      <c r="K142" s="165">
        <f>VLOOKUP(C:C,'Flex-Extension'!C:S,17,FALSE)</f>
        <v>7.25</v>
      </c>
      <c r="L142" s="165" t="str">
        <f>VLOOKUP(C:C,'Stand Leg Ext'!C:G,5,FALSE)</f>
        <v xml:space="preserve"> </v>
      </c>
      <c r="M142" s="165" t="str">
        <f>VLOOKUP(C:C,'Basic Acro'!C:G,5,FALSE)</f>
        <v xml:space="preserve"> </v>
      </c>
      <c r="N142" s="166">
        <f t="shared" si="16"/>
        <v>3.9833333333333329</v>
      </c>
      <c r="O142" s="164">
        <f>VLOOKUP(C:C,'Propulsion combination'!C:AS,43,FALSE)</f>
        <v>0</v>
      </c>
      <c r="P142" s="165">
        <f>VLOOKUP(C:C,'Bodyboost Baracuda'!C:AT,44,FALSE)</f>
        <v>0</v>
      </c>
      <c r="Q142" s="165">
        <f>VLOOKUP(C:C,Height!C:AH,32,FALSE)</f>
        <v>0</v>
      </c>
      <c r="R142" s="160">
        <f>VLOOKUP(C:C,'Routine Set'!C:BL,62,FALSE)</f>
        <v>0</v>
      </c>
      <c r="S142" s="165">
        <f>VLOOKUP(C:C,'Flexibility in water'!C:U,19,FALSE)</f>
        <v>0</v>
      </c>
      <c r="T142" s="166">
        <f t="shared" si="17"/>
        <v>0</v>
      </c>
      <c r="U142" s="96">
        <f>VLOOKUP(C:C,Figures!C:H,6,FALSE)</f>
        <v>0</v>
      </c>
      <c r="V142" s="607">
        <f t="shared" si="18"/>
        <v>1.1949999999999998</v>
      </c>
      <c r="W142" s="164">
        <f>IFERROR(VLOOKUP(E:E,'Grids Youth'!Z:AA,2,FALSE),1)</f>
        <v>1</v>
      </c>
      <c r="X142" s="166">
        <f>V142*IFERROR(VLOOKUP(E:E,'Grids Youth'!Z:AA,2,FALSE),1)</f>
        <v>1.1949999999999998</v>
      </c>
      <c r="Y142" s="604">
        <f t="shared" si="19"/>
        <v>1.1949999999999998</v>
      </c>
      <c r="Z142" s="162"/>
    </row>
    <row r="143" spans="1:26" hidden="1" x14ac:dyDescent="0.35">
      <c r="A143" s="163"/>
      <c r="B143" s="60">
        <v>139</v>
      </c>
      <c r="C143" s="100">
        <f>VLOOKUP(B:B,'Start List Youth'!C:F,2,FALSE)</f>
        <v>0</v>
      </c>
      <c r="D143" s="483">
        <f>VLOOKUP(B:B,'Start List Youth'!C:F,3,FALSE)</f>
        <v>0</v>
      </c>
      <c r="E143" s="127">
        <f>VLOOKUP(B:B,'Start List Youth'!C:F,4,FALSE)</f>
        <v>0</v>
      </c>
      <c r="F143" s="164">
        <f>VLOOKUP(C:C,'Upper-Lower body'!C:N,12,FALSE)</f>
        <v>0</v>
      </c>
      <c r="G143" s="165">
        <f>VLOOKUP(C:C,'Upper-Lower body'!C:O,13,FALSE)</f>
        <v>2.6666666666666665</v>
      </c>
      <c r="H143" s="165" t="str">
        <f>VLOOKUP(C:C,'Core Strength'!C:H,6,FALSE)</f>
        <v xml:space="preserve"> </v>
      </c>
      <c r="I143" s="165">
        <f>VLOOKUP(C:C,'Flex-Extension'!C:Q,15,FALSE)</f>
        <v>4</v>
      </c>
      <c r="J143" s="165">
        <f>VLOOKUP(C:C,'Flex-Extension'!C:R,16,FALSE)</f>
        <v>6</v>
      </c>
      <c r="K143" s="165">
        <f>VLOOKUP(C:C,'Flex-Extension'!C:S,17,FALSE)</f>
        <v>7.25</v>
      </c>
      <c r="L143" s="165" t="str">
        <f>VLOOKUP(C:C,'Stand Leg Ext'!C:G,5,FALSE)</f>
        <v xml:space="preserve"> </v>
      </c>
      <c r="M143" s="165" t="str">
        <f>VLOOKUP(C:C,'Basic Acro'!C:G,5,FALSE)</f>
        <v xml:space="preserve"> </v>
      </c>
      <c r="N143" s="166">
        <f t="shared" si="16"/>
        <v>3.9833333333333329</v>
      </c>
      <c r="O143" s="164">
        <f>VLOOKUP(C:C,'Propulsion combination'!C:AS,43,FALSE)</f>
        <v>0</v>
      </c>
      <c r="P143" s="165">
        <f>VLOOKUP(C:C,'Bodyboost Baracuda'!C:AT,44,FALSE)</f>
        <v>0</v>
      </c>
      <c r="Q143" s="165">
        <f>VLOOKUP(C:C,Height!C:AH,32,FALSE)</f>
        <v>0</v>
      </c>
      <c r="R143" s="160">
        <f>VLOOKUP(C:C,'Routine Set'!C:BL,62,FALSE)</f>
        <v>0</v>
      </c>
      <c r="S143" s="165">
        <f>VLOOKUP(C:C,'Flexibility in water'!C:U,19,FALSE)</f>
        <v>0</v>
      </c>
      <c r="T143" s="166">
        <f t="shared" si="17"/>
        <v>0</v>
      </c>
      <c r="U143" s="96">
        <f>VLOOKUP(C:C,Figures!C:H,6,FALSE)</f>
        <v>0</v>
      </c>
      <c r="V143" s="607">
        <f t="shared" si="18"/>
        <v>1.1949999999999998</v>
      </c>
      <c r="W143" s="164">
        <f>IFERROR(VLOOKUP(E:E,'Grids Youth'!Z:AA,2,FALSE),1)</f>
        <v>1</v>
      </c>
      <c r="X143" s="166">
        <f>V143*IFERROR(VLOOKUP(E:E,'Grids Youth'!Z:AA,2,FALSE),1)</f>
        <v>1.1949999999999998</v>
      </c>
      <c r="Y143" s="604">
        <f t="shared" si="19"/>
        <v>1.1949999999999998</v>
      </c>
      <c r="Z143" s="162"/>
    </row>
    <row r="144" spans="1:26" hidden="1" x14ac:dyDescent="0.35">
      <c r="A144" s="163"/>
      <c r="B144" s="60">
        <v>140</v>
      </c>
      <c r="C144" s="100">
        <f>VLOOKUP(B:B,'Start List Youth'!C:F,2,FALSE)</f>
        <v>0</v>
      </c>
      <c r="D144" s="483">
        <f>VLOOKUP(B:B,'Start List Youth'!C:F,3,FALSE)</f>
        <v>0</v>
      </c>
      <c r="E144" s="127">
        <f>VLOOKUP(B:B,'Start List Youth'!C:F,4,FALSE)</f>
        <v>0</v>
      </c>
      <c r="F144" s="164">
        <f>VLOOKUP(C:C,'Upper-Lower body'!C:N,12,FALSE)</f>
        <v>0</v>
      </c>
      <c r="G144" s="165">
        <f>VLOOKUP(C:C,'Upper-Lower body'!C:O,13,FALSE)</f>
        <v>2.6666666666666665</v>
      </c>
      <c r="H144" s="165" t="str">
        <f>VLOOKUP(C:C,'Core Strength'!C:H,6,FALSE)</f>
        <v xml:space="preserve"> </v>
      </c>
      <c r="I144" s="165">
        <f>VLOOKUP(C:C,'Flex-Extension'!C:Q,15,FALSE)</f>
        <v>4</v>
      </c>
      <c r="J144" s="165">
        <f>VLOOKUP(C:C,'Flex-Extension'!C:R,16,FALSE)</f>
        <v>6</v>
      </c>
      <c r="K144" s="165">
        <f>VLOOKUP(C:C,'Flex-Extension'!C:S,17,FALSE)</f>
        <v>7.25</v>
      </c>
      <c r="L144" s="165" t="str">
        <f>VLOOKUP(C:C,'Stand Leg Ext'!C:G,5,FALSE)</f>
        <v xml:space="preserve"> </v>
      </c>
      <c r="M144" s="165" t="str">
        <f>VLOOKUP(C:C,'Basic Acro'!C:G,5,FALSE)</f>
        <v xml:space="preserve"> </v>
      </c>
      <c r="N144" s="166">
        <f t="shared" si="16"/>
        <v>3.9833333333333329</v>
      </c>
      <c r="O144" s="164">
        <f>VLOOKUP(C:C,'Propulsion combination'!C:AS,43,FALSE)</f>
        <v>0</v>
      </c>
      <c r="P144" s="165">
        <f>VLOOKUP(C:C,'Bodyboost Baracuda'!C:AT,44,FALSE)</f>
        <v>0</v>
      </c>
      <c r="Q144" s="165">
        <f>VLOOKUP(C:C,Height!C:AH,32,FALSE)</f>
        <v>0</v>
      </c>
      <c r="R144" s="160">
        <f>VLOOKUP(C:C,'Routine Set'!C:BL,62,FALSE)</f>
        <v>0</v>
      </c>
      <c r="S144" s="165">
        <f>VLOOKUP(C:C,'Flexibility in water'!C:U,19,FALSE)</f>
        <v>0</v>
      </c>
      <c r="T144" s="166">
        <f t="shared" si="17"/>
        <v>0</v>
      </c>
      <c r="U144" s="96">
        <f>VLOOKUP(C:C,Figures!C:H,6,FALSE)</f>
        <v>0</v>
      </c>
      <c r="V144" s="607">
        <f t="shared" si="18"/>
        <v>1.1949999999999998</v>
      </c>
      <c r="W144" s="164">
        <f>IFERROR(VLOOKUP(E:E,'Grids Youth'!Z:AA,2,FALSE),1)</f>
        <v>1</v>
      </c>
      <c r="X144" s="166">
        <f>V144*IFERROR(VLOOKUP(E:E,'Grids Youth'!Z:AA,2,FALSE),1)</f>
        <v>1.1949999999999998</v>
      </c>
      <c r="Y144" s="604">
        <f t="shared" si="19"/>
        <v>1.1949999999999998</v>
      </c>
      <c r="Z144" s="162"/>
    </row>
    <row r="145" spans="1:26" hidden="1" x14ac:dyDescent="0.35">
      <c r="A145" s="163"/>
      <c r="B145" s="60">
        <v>141</v>
      </c>
      <c r="C145" s="100">
        <f>VLOOKUP(B:B,'Start List Youth'!C:F,2,FALSE)</f>
        <v>0</v>
      </c>
      <c r="D145" s="483">
        <f>VLOOKUP(B:B,'Start List Youth'!C:F,3,FALSE)</f>
        <v>0</v>
      </c>
      <c r="E145" s="127">
        <f>VLOOKUP(B:B,'Start List Youth'!C:F,4,FALSE)</f>
        <v>0</v>
      </c>
      <c r="F145" s="164">
        <f>VLOOKUP(C:C,'Upper-Lower body'!C:N,12,FALSE)</f>
        <v>0</v>
      </c>
      <c r="G145" s="165">
        <f>VLOOKUP(C:C,'Upper-Lower body'!C:O,13,FALSE)</f>
        <v>2.6666666666666665</v>
      </c>
      <c r="H145" s="165" t="str">
        <f>VLOOKUP(C:C,'Core Strength'!C:H,6,FALSE)</f>
        <v xml:space="preserve"> </v>
      </c>
      <c r="I145" s="165">
        <f>VLOOKUP(C:C,'Flex-Extension'!C:Q,15,FALSE)</f>
        <v>4</v>
      </c>
      <c r="J145" s="165">
        <f>VLOOKUP(C:C,'Flex-Extension'!C:R,16,FALSE)</f>
        <v>6</v>
      </c>
      <c r="K145" s="165">
        <f>VLOOKUP(C:C,'Flex-Extension'!C:S,17,FALSE)</f>
        <v>7.25</v>
      </c>
      <c r="L145" s="165" t="str">
        <f>VLOOKUP(C:C,'Stand Leg Ext'!C:G,5,FALSE)</f>
        <v xml:space="preserve"> </v>
      </c>
      <c r="M145" s="165" t="str">
        <f>VLOOKUP(C:C,'Basic Acro'!C:G,5,FALSE)</f>
        <v xml:space="preserve"> </v>
      </c>
      <c r="N145" s="166">
        <f t="shared" si="16"/>
        <v>3.9833333333333329</v>
      </c>
      <c r="O145" s="164">
        <f>VLOOKUP(C:C,'Propulsion combination'!C:AS,43,FALSE)</f>
        <v>0</v>
      </c>
      <c r="P145" s="165">
        <f>VLOOKUP(C:C,'Bodyboost Baracuda'!C:AT,44,FALSE)</f>
        <v>0</v>
      </c>
      <c r="Q145" s="165">
        <f>VLOOKUP(C:C,Height!C:AH,32,FALSE)</f>
        <v>0</v>
      </c>
      <c r="R145" s="160">
        <f>VLOOKUP(C:C,'Routine Set'!C:BL,62,FALSE)</f>
        <v>0</v>
      </c>
      <c r="S145" s="165">
        <f>VLOOKUP(C:C,'Flexibility in water'!C:U,19,FALSE)</f>
        <v>0</v>
      </c>
      <c r="T145" s="166">
        <f t="shared" si="17"/>
        <v>0</v>
      </c>
      <c r="U145" s="96">
        <f>VLOOKUP(C:C,Figures!C:H,6,FALSE)</f>
        <v>0</v>
      </c>
      <c r="V145" s="607">
        <f t="shared" si="18"/>
        <v>1.1949999999999998</v>
      </c>
      <c r="W145" s="164">
        <f>IFERROR(VLOOKUP(E:E,'Grids Youth'!Z:AA,2,FALSE),1)</f>
        <v>1</v>
      </c>
      <c r="X145" s="166">
        <f>V145*IFERROR(VLOOKUP(E:E,'Grids Youth'!Z:AA,2,FALSE),1)</f>
        <v>1.1949999999999998</v>
      </c>
      <c r="Y145" s="604">
        <f t="shared" si="19"/>
        <v>1.1949999999999998</v>
      </c>
      <c r="Z145" s="162"/>
    </row>
    <row r="146" spans="1:26" hidden="1" x14ac:dyDescent="0.35">
      <c r="A146" s="163"/>
      <c r="B146" s="60">
        <v>142</v>
      </c>
      <c r="C146" s="100">
        <f>VLOOKUP(B:B,'Start List Youth'!C:F,2,FALSE)</f>
        <v>0</v>
      </c>
      <c r="D146" s="483">
        <f>VLOOKUP(B:B,'Start List Youth'!C:F,3,FALSE)</f>
        <v>0</v>
      </c>
      <c r="E146" s="127">
        <f>VLOOKUP(B:B,'Start List Youth'!C:F,4,FALSE)</f>
        <v>0</v>
      </c>
      <c r="F146" s="164">
        <f>VLOOKUP(C:C,'Upper-Lower body'!C:N,12,FALSE)</f>
        <v>0</v>
      </c>
      <c r="G146" s="165">
        <f>VLOOKUP(C:C,'Upper-Lower body'!C:O,13,FALSE)</f>
        <v>2.6666666666666665</v>
      </c>
      <c r="H146" s="165" t="str">
        <f>VLOOKUP(C:C,'Core Strength'!C:H,6,FALSE)</f>
        <v xml:space="preserve"> </v>
      </c>
      <c r="I146" s="165">
        <f>VLOOKUP(C:C,'Flex-Extension'!C:Q,15,FALSE)</f>
        <v>4</v>
      </c>
      <c r="J146" s="165">
        <f>VLOOKUP(C:C,'Flex-Extension'!C:R,16,FALSE)</f>
        <v>6</v>
      </c>
      <c r="K146" s="165">
        <f>VLOOKUP(C:C,'Flex-Extension'!C:S,17,FALSE)</f>
        <v>7.25</v>
      </c>
      <c r="L146" s="165" t="str">
        <f>VLOOKUP(C:C,'Stand Leg Ext'!C:G,5,FALSE)</f>
        <v xml:space="preserve"> </v>
      </c>
      <c r="M146" s="165" t="str">
        <f>VLOOKUP(C:C,'Basic Acro'!C:G,5,FALSE)</f>
        <v xml:space="preserve"> </v>
      </c>
      <c r="N146" s="166">
        <f t="shared" si="16"/>
        <v>3.9833333333333329</v>
      </c>
      <c r="O146" s="164">
        <f>VLOOKUP(C:C,'Propulsion combination'!C:AS,43,FALSE)</f>
        <v>0</v>
      </c>
      <c r="P146" s="165">
        <f>VLOOKUP(C:C,'Bodyboost Baracuda'!C:AT,44,FALSE)</f>
        <v>0</v>
      </c>
      <c r="Q146" s="165">
        <f>VLOOKUP(C:C,Height!C:AH,32,FALSE)</f>
        <v>0</v>
      </c>
      <c r="R146" s="160">
        <f>VLOOKUP(C:C,'Routine Set'!C:BL,62,FALSE)</f>
        <v>0</v>
      </c>
      <c r="S146" s="165">
        <f>VLOOKUP(C:C,'Flexibility in water'!C:U,19,FALSE)</f>
        <v>0</v>
      </c>
      <c r="T146" s="166">
        <f t="shared" si="17"/>
        <v>0</v>
      </c>
      <c r="U146" s="96">
        <f>VLOOKUP(C:C,Figures!C:H,6,FALSE)</f>
        <v>0</v>
      </c>
      <c r="V146" s="607">
        <f t="shared" si="18"/>
        <v>1.1949999999999998</v>
      </c>
      <c r="W146" s="164">
        <f>IFERROR(VLOOKUP(E:E,'Grids Youth'!Z:AA,2,FALSE),1)</f>
        <v>1</v>
      </c>
      <c r="X146" s="166">
        <f>V146*IFERROR(VLOOKUP(E:E,'Grids Youth'!Z:AA,2,FALSE),1)</f>
        <v>1.1949999999999998</v>
      </c>
      <c r="Y146" s="604">
        <f t="shared" si="19"/>
        <v>1.1949999999999998</v>
      </c>
      <c r="Z146" s="162"/>
    </row>
    <row r="147" spans="1:26" hidden="1" x14ac:dyDescent="0.35">
      <c r="A147" s="163"/>
      <c r="B147" s="60">
        <v>143</v>
      </c>
      <c r="C147" s="100">
        <f>VLOOKUP(B:B,'Start List Youth'!C:F,2,FALSE)</f>
        <v>0</v>
      </c>
      <c r="D147" s="483">
        <f>VLOOKUP(B:B,'Start List Youth'!C:F,3,FALSE)</f>
        <v>0</v>
      </c>
      <c r="E147" s="127">
        <f>VLOOKUP(B:B,'Start List Youth'!C:F,4,FALSE)</f>
        <v>0</v>
      </c>
      <c r="F147" s="164">
        <f>VLOOKUP(C:C,'Upper-Lower body'!C:N,12,FALSE)</f>
        <v>0</v>
      </c>
      <c r="G147" s="165">
        <f>VLOOKUP(C:C,'Upper-Lower body'!C:O,13,FALSE)</f>
        <v>2.6666666666666665</v>
      </c>
      <c r="H147" s="165" t="str">
        <f>VLOOKUP(C:C,'Core Strength'!C:H,6,FALSE)</f>
        <v xml:space="preserve"> </v>
      </c>
      <c r="I147" s="165">
        <f>VLOOKUP(C:C,'Flex-Extension'!C:Q,15,FALSE)</f>
        <v>4</v>
      </c>
      <c r="J147" s="165">
        <f>VLOOKUP(C:C,'Flex-Extension'!C:R,16,FALSE)</f>
        <v>6</v>
      </c>
      <c r="K147" s="165">
        <f>VLOOKUP(C:C,'Flex-Extension'!C:S,17,FALSE)</f>
        <v>7.25</v>
      </c>
      <c r="L147" s="165" t="str">
        <f>VLOOKUP(C:C,'Stand Leg Ext'!C:G,5,FALSE)</f>
        <v xml:space="preserve"> </v>
      </c>
      <c r="M147" s="165" t="str">
        <f>VLOOKUP(C:C,'Basic Acro'!C:G,5,FALSE)</f>
        <v xml:space="preserve"> </v>
      </c>
      <c r="N147" s="166">
        <f t="shared" si="16"/>
        <v>3.9833333333333329</v>
      </c>
      <c r="O147" s="164">
        <f>VLOOKUP(C:C,'Propulsion combination'!C:AS,43,FALSE)</f>
        <v>0</v>
      </c>
      <c r="P147" s="165">
        <f>VLOOKUP(C:C,'Bodyboost Baracuda'!C:AT,44,FALSE)</f>
        <v>0</v>
      </c>
      <c r="Q147" s="165">
        <f>VLOOKUP(C:C,Height!C:AH,32,FALSE)</f>
        <v>0</v>
      </c>
      <c r="R147" s="160">
        <f>VLOOKUP(C:C,'Routine Set'!C:BL,62,FALSE)</f>
        <v>0</v>
      </c>
      <c r="S147" s="165">
        <f>VLOOKUP(C:C,'Flexibility in water'!C:U,19,FALSE)</f>
        <v>0</v>
      </c>
      <c r="T147" s="166">
        <f t="shared" si="17"/>
        <v>0</v>
      </c>
      <c r="U147" s="96">
        <f>VLOOKUP(C:C,Figures!C:H,6,FALSE)</f>
        <v>0</v>
      </c>
      <c r="V147" s="607">
        <f t="shared" si="18"/>
        <v>1.1949999999999998</v>
      </c>
      <c r="W147" s="164">
        <f>IFERROR(VLOOKUP(E:E,'Grids Youth'!Z:AA,2,FALSE),1)</f>
        <v>1</v>
      </c>
      <c r="X147" s="166">
        <f>V147*IFERROR(VLOOKUP(E:E,'Grids Youth'!Z:AA,2,FALSE),1)</f>
        <v>1.1949999999999998</v>
      </c>
      <c r="Y147" s="604">
        <f t="shared" si="19"/>
        <v>1.1949999999999998</v>
      </c>
      <c r="Z147" s="162"/>
    </row>
    <row r="148" spans="1:26" hidden="1" x14ac:dyDescent="0.35">
      <c r="A148" s="163"/>
      <c r="B148" s="60">
        <v>144</v>
      </c>
      <c r="C148" s="100">
        <f>VLOOKUP(B:B,'Start List Youth'!C:F,2,FALSE)</f>
        <v>0</v>
      </c>
      <c r="D148" s="483">
        <f>VLOOKUP(B:B,'Start List Youth'!C:F,3,FALSE)</f>
        <v>0</v>
      </c>
      <c r="E148" s="127">
        <f>VLOOKUP(B:B,'Start List Youth'!C:F,4,FALSE)</f>
        <v>0</v>
      </c>
      <c r="F148" s="164">
        <f>VLOOKUP(C:C,'Upper-Lower body'!C:N,12,FALSE)</f>
        <v>0</v>
      </c>
      <c r="G148" s="165">
        <f>VLOOKUP(C:C,'Upper-Lower body'!C:O,13,FALSE)</f>
        <v>2.6666666666666665</v>
      </c>
      <c r="H148" s="165" t="str">
        <f>VLOOKUP(C:C,'Core Strength'!C:H,6,FALSE)</f>
        <v xml:space="preserve"> </v>
      </c>
      <c r="I148" s="165">
        <f>VLOOKUP(C:C,'Flex-Extension'!C:Q,15,FALSE)</f>
        <v>4</v>
      </c>
      <c r="J148" s="165">
        <f>VLOOKUP(C:C,'Flex-Extension'!C:R,16,FALSE)</f>
        <v>6</v>
      </c>
      <c r="K148" s="165">
        <f>VLOOKUP(C:C,'Flex-Extension'!C:S,17,FALSE)</f>
        <v>7.25</v>
      </c>
      <c r="L148" s="165" t="str">
        <f>VLOOKUP(C:C,'Stand Leg Ext'!C:G,5,FALSE)</f>
        <v xml:space="preserve"> </v>
      </c>
      <c r="M148" s="165" t="str">
        <f>VLOOKUP(C:C,'Basic Acro'!C:G,5,FALSE)</f>
        <v xml:space="preserve"> </v>
      </c>
      <c r="N148" s="166">
        <f t="shared" si="16"/>
        <v>3.9833333333333329</v>
      </c>
      <c r="O148" s="164">
        <f>VLOOKUP(C:C,'Propulsion combination'!C:AS,43,FALSE)</f>
        <v>0</v>
      </c>
      <c r="P148" s="165">
        <f>VLOOKUP(C:C,'Bodyboost Baracuda'!C:AT,44,FALSE)</f>
        <v>0</v>
      </c>
      <c r="Q148" s="165">
        <f>VLOOKUP(C:C,Height!C:AH,32,FALSE)</f>
        <v>0</v>
      </c>
      <c r="R148" s="160">
        <f>VLOOKUP(C:C,'Routine Set'!C:BL,62,FALSE)</f>
        <v>0</v>
      </c>
      <c r="S148" s="165">
        <f>VLOOKUP(C:C,'Flexibility in water'!C:U,19,FALSE)</f>
        <v>0</v>
      </c>
      <c r="T148" s="166">
        <f t="shared" si="17"/>
        <v>0</v>
      </c>
      <c r="U148" s="96">
        <f>VLOOKUP(C:C,Figures!C:H,6,FALSE)</f>
        <v>0</v>
      </c>
      <c r="V148" s="607">
        <f t="shared" si="18"/>
        <v>1.1949999999999998</v>
      </c>
      <c r="W148" s="164">
        <f>IFERROR(VLOOKUP(E:E,'Grids Youth'!Z:AA,2,FALSE),1)</f>
        <v>1</v>
      </c>
      <c r="X148" s="166">
        <f>V148*IFERROR(VLOOKUP(E:E,'Grids Youth'!Z:AA,2,FALSE),1)</f>
        <v>1.1949999999999998</v>
      </c>
      <c r="Y148" s="604">
        <f t="shared" si="19"/>
        <v>1.1949999999999998</v>
      </c>
      <c r="Z148" s="162"/>
    </row>
    <row r="149" spans="1:26" hidden="1" x14ac:dyDescent="0.35">
      <c r="A149" s="163"/>
      <c r="B149" s="60">
        <v>145</v>
      </c>
      <c r="C149" s="100">
        <f>VLOOKUP(B:B,'Start List Youth'!C:F,2,FALSE)</f>
        <v>0</v>
      </c>
      <c r="D149" s="483">
        <f>VLOOKUP(B:B,'Start List Youth'!C:F,3,FALSE)</f>
        <v>0</v>
      </c>
      <c r="E149" s="127">
        <f>VLOOKUP(B:B,'Start List Youth'!C:F,4,FALSE)</f>
        <v>0</v>
      </c>
      <c r="F149" s="164">
        <f>VLOOKUP(C:C,'Upper-Lower body'!C:N,12,FALSE)</f>
        <v>0</v>
      </c>
      <c r="G149" s="165">
        <f>VLOOKUP(C:C,'Upper-Lower body'!C:O,13,FALSE)</f>
        <v>2.6666666666666665</v>
      </c>
      <c r="H149" s="165" t="str">
        <f>VLOOKUP(C:C,'Core Strength'!C:H,6,FALSE)</f>
        <v xml:space="preserve"> </v>
      </c>
      <c r="I149" s="165">
        <f>VLOOKUP(C:C,'Flex-Extension'!C:Q,15,FALSE)</f>
        <v>4</v>
      </c>
      <c r="J149" s="165">
        <f>VLOOKUP(C:C,'Flex-Extension'!C:R,16,FALSE)</f>
        <v>6</v>
      </c>
      <c r="K149" s="165">
        <f>VLOOKUP(C:C,'Flex-Extension'!C:S,17,FALSE)</f>
        <v>7.25</v>
      </c>
      <c r="L149" s="165" t="str">
        <f>VLOOKUP(C:C,'Stand Leg Ext'!C:G,5,FALSE)</f>
        <v xml:space="preserve"> </v>
      </c>
      <c r="M149" s="165" t="str">
        <f>VLOOKUP(C:C,'Basic Acro'!C:G,5,FALSE)</f>
        <v xml:space="preserve"> </v>
      </c>
      <c r="N149" s="166">
        <f t="shared" si="16"/>
        <v>3.9833333333333329</v>
      </c>
      <c r="O149" s="164">
        <f>VLOOKUP(C:C,'Propulsion combination'!C:AS,43,FALSE)</f>
        <v>0</v>
      </c>
      <c r="P149" s="165">
        <f>VLOOKUP(C:C,'Bodyboost Baracuda'!C:AT,44,FALSE)</f>
        <v>0</v>
      </c>
      <c r="Q149" s="165">
        <f>VLOOKUP(C:C,Height!C:AH,32,FALSE)</f>
        <v>0</v>
      </c>
      <c r="R149" s="160">
        <f>VLOOKUP(C:C,'Routine Set'!C:BL,62,FALSE)</f>
        <v>0</v>
      </c>
      <c r="S149" s="165">
        <f>VLOOKUP(C:C,'Flexibility in water'!C:U,19,FALSE)</f>
        <v>0</v>
      </c>
      <c r="T149" s="166">
        <f t="shared" si="17"/>
        <v>0</v>
      </c>
      <c r="U149" s="96">
        <f>VLOOKUP(C:C,Figures!C:H,6,FALSE)</f>
        <v>0</v>
      </c>
      <c r="V149" s="607">
        <f t="shared" si="18"/>
        <v>1.1949999999999998</v>
      </c>
      <c r="W149" s="164">
        <f>IFERROR(VLOOKUP(E:E,'Grids Youth'!Z:AA,2,FALSE),1)</f>
        <v>1</v>
      </c>
      <c r="X149" s="166">
        <f>V149*IFERROR(VLOOKUP(E:E,'Grids Youth'!Z:AA,2,FALSE),1)</f>
        <v>1.1949999999999998</v>
      </c>
      <c r="Y149" s="604">
        <f t="shared" si="19"/>
        <v>1.1949999999999998</v>
      </c>
      <c r="Z149" s="162"/>
    </row>
    <row r="150" spans="1:26" hidden="1" x14ac:dyDescent="0.35">
      <c r="A150" s="163"/>
      <c r="B150" s="60">
        <v>146</v>
      </c>
      <c r="C150" s="100">
        <f>VLOOKUP(B:B,'Start List Youth'!C:F,2,FALSE)</f>
        <v>0</v>
      </c>
      <c r="D150" s="483">
        <f>VLOOKUP(B:B,'Start List Youth'!C:F,3,FALSE)</f>
        <v>0</v>
      </c>
      <c r="E150" s="127">
        <f>VLOOKUP(B:B,'Start List Youth'!C:F,4,FALSE)</f>
        <v>0</v>
      </c>
      <c r="F150" s="164">
        <f>VLOOKUP(C:C,'Upper-Lower body'!C:N,12,FALSE)</f>
        <v>0</v>
      </c>
      <c r="G150" s="165">
        <f>VLOOKUP(C:C,'Upper-Lower body'!C:O,13,FALSE)</f>
        <v>2.6666666666666665</v>
      </c>
      <c r="H150" s="165" t="str">
        <f>VLOOKUP(C:C,'Core Strength'!C:H,6,FALSE)</f>
        <v xml:space="preserve"> </v>
      </c>
      <c r="I150" s="165">
        <f>VLOOKUP(C:C,'Flex-Extension'!C:Q,15,FALSE)</f>
        <v>4</v>
      </c>
      <c r="J150" s="165">
        <f>VLOOKUP(C:C,'Flex-Extension'!C:R,16,FALSE)</f>
        <v>6</v>
      </c>
      <c r="K150" s="165">
        <f>VLOOKUP(C:C,'Flex-Extension'!C:S,17,FALSE)</f>
        <v>7.25</v>
      </c>
      <c r="L150" s="165" t="str">
        <f>VLOOKUP(C:C,'Stand Leg Ext'!C:G,5,FALSE)</f>
        <v xml:space="preserve"> </v>
      </c>
      <c r="M150" s="165" t="str">
        <f>VLOOKUP(C:C,'Basic Acro'!C:G,5,FALSE)</f>
        <v xml:space="preserve"> </v>
      </c>
      <c r="N150" s="166">
        <f t="shared" si="16"/>
        <v>3.9833333333333329</v>
      </c>
      <c r="O150" s="164">
        <f>VLOOKUP(C:C,'Propulsion combination'!C:AS,43,FALSE)</f>
        <v>0</v>
      </c>
      <c r="P150" s="165">
        <f>VLOOKUP(C:C,'Bodyboost Baracuda'!C:AT,44,FALSE)</f>
        <v>0</v>
      </c>
      <c r="Q150" s="165">
        <f>VLOOKUP(C:C,Height!C:AH,32,FALSE)</f>
        <v>0</v>
      </c>
      <c r="R150" s="160">
        <f>VLOOKUP(C:C,'Routine Set'!C:BL,62,FALSE)</f>
        <v>0</v>
      </c>
      <c r="S150" s="165">
        <f>VLOOKUP(C:C,'Flexibility in water'!C:U,19,FALSE)</f>
        <v>0</v>
      </c>
      <c r="T150" s="166">
        <f t="shared" si="17"/>
        <v>0</v>
      </c>
      <c r="U150" s="96">
        <f>VLOOKUP(C:C,Figures!C:H,6,FALSE)</f>
        <v>0</v>
      </c>
      <c r="V150" s="607">
        <f t="shared" si="18"/>
        <v>1.1949999999999998</v>
      </c>
      <c r="W150" s="164">
        <f>IFERROR(VLOOKUP(E:E,'Grids Youth'!Z:AA,2,FALSE),1)</f>
        <v>1</v>
      </c>
      <c r="X150" s="166">
        <f>V150*IFERROR(VLOOKUP(E:E,'Grids Youth'!Z:AA,2,FALSE),1)</f>
        <v>1.1949999999999998</v>
      </c>
      <c r="Y150" s="604">
        <f t="shared" si="19"/>
        <v>1.1949999999999998</v>
      </c>
      <c r="Z150" s="162"/>
    </row>
    <row r="151" spans="1:26" hidden="1" x14ac:dyDescent="0.35">
      <c r="A151" s="163"/>
      <c r="B151" s="60">
        <v>147</v>
      </c>
      <c r="C151" s="100">
        <f>VLOOKUP(B:B,'Start List Youth'!C:F,2,FALSE)</f>
        <v>0</v>
      </c>
      <c r="D151" s="483">
        <f>VLOOKUP(B:B,'Start List Youth'!C:F,3,FALSE)</f>
        <v>0</v>
      </c>
      <c r="E151" s="127">
        <f>VLOOKUP(B:B,'Start List Youth'!C:F,4,FALSE)</f>
        <v>0</v>
      </c>
      <c r="F151" s="164">
        <f>VLOOKUP(C:C,'Upper-Lower body'!C:N,12,FALSE)</f>
        <v>0</v>
      </c>
      <c r="G151" s="165">
        <f>VLOOKUP(C:C,'Upper-Lower body'!C:O,13,FALSE)</f>
        <v>2.6666666666666665</v>
      </c>
      <c r="H151" s="165" t="str">
        <f>VLOOKUP(C:C,'Core Strength'!C:H,6,FALSE)</f>
        <v xml:space="preserve"> </v>
      </c>
      <c r="I151" s="165">
        <f>VLOOKUP(C:C,'Flex-Extension'!C:Q,15,FALSE)</f>
        <v>4</v>
      </c>
      <c r="J151" s="165">
        <f>VLOOKUP(C:C,'Flex-Extension'!C:R,16,FALSE)</f>
        <v>6</v>
      </c>
      <c r="K151" s="165">
        <f>VLOOKUP(C:C,'Flex-Extension'!C:S,17,FALSE)</f>
        <v>7.25</v>
      </c>
      <c r="L151" s="165" t="str">
        <f>VLOOKUP(C:C,'Stand Leg Ext'!C:G,5,FALSE)</f>
        <v xml:space="preserve"> </v>
      </c>
      <c r="M151" s="165" t="str">
        <f>VLOOKUP(C:C,'Basic Acro'!C:G,5,FALSE)</f>
        <v xml:space="preserve"> </v>
      </c>
      <c r="N151" s="166">
        <f t="shared" si="16"/>
        <v>3.9833333333333329</v>
      </c>
      <c r="O151" s="164">
        <f>VLOOKUP(C:C,'Propulsion combination'!C:AS,43,FALSE)</f>
        <v>0</v>
      </c>
      <c r="P151" s="165">
        <f>VLOOKUP(C:C,'Bodyboost Baracuda'!C:AT,44,FALSE)</f>
        <v>0</v>
      </c>
      <c r="Q151" s="165">
        <f>VLOOKUP(C:C,Height!C:AH,32,FALSE)</f>
        <v>0</v>
      </c>
      <c r="R151" s="160">
        <f>VLOOKUP(C:C,'Routine Set'!C:BL,62,FALSE)</f>
        <v>0</v>
      </c>
      <c r="S151" s="165">
        <f>VLOOKUP(C:C,'Flexibility in water'!C:U,19,FALSE)</f>
        <v>0</v>
      </c>
      <c r="T151" s="166">
        <f t="shared" si="17"/>
        <v>0</v>
      </c>
      <c r="U151" s="96">
        <f>VLOOKUP(C:C,Figures!C:H,6,FALSE)</f>
        <v>0</v>
      </c>
      <c r="V151" s="607">
        <f t="shared" si="18"/>
        <v>1.1949999999999998</v>
      </c>
      <c r="W151" s="164">
        <f>IFERROR(VLOOKUP(E:E,'Grids Youth'!Z:AA,2,FALSE),1)</f>
        <v>1</v>
      </c>
      <c r="X151" s="166">
        <f>V151*IFERROR(VLOOKUP(E:E,'Grids Youth'!Z:AA,2,FALSE),1)</f>
        <v>1.1949999999999998</v>
      </c>
      <c r="Y151" s="604">
        <f t="shared" si="19"/>
        <v>1.1949999999999998</v>
      </c>
      <c r="Z151" s="162"/>
    </row>
    <row r="152" spans="1:26" hidden="1" x14ac:dyDescent="0.35">
      <c r="A152" s="163"/>
      <c r="B152" s="60">
        <v>148</v>
      </c>
      <c r="C152" s="100">
        <f>VLOOKUP(B:B,'Start List Youth'!C:F,2,FALSE)</f>
        <v>0</v>
      </c>
      <c r="D152" s="483">
        <f>VLOOKUP(B:B,'Start List Youth'!C:F,3,FALSE)</f>
        <v>0</v>
      </c>
      <c r="E152" s="127">
        <f>VLOOKUP(B:B,'Start List Youth'!C:F,4,FALSE)</f>
        <v>0</v>
      </c>
      <c r="F152" s="164">
        <f>VLOOKUP(C:C,'Upper-Lower body'!C:N,12,FALSE)</f>
        <v>0</v>
      </c>
      <c r="G152" s="165">
        <f>VLOOKUP(C:C,'Upper-Lower body'!C:O,13,FALSE)</f>
        <v>2.6666666666666665</v>
      </c>
      <c r="H152" s="165" t="str">
        <f>VLOOKUP(C:C,'Core Strength'!C:H,6,FALSE)</f>
        <v xml:space="preserve"> </v>
      </c>
      <c r="I152" s="165">
        <f>VLOOKUP(C:C,'Flex-Extension'!C:Q,15,FALSE)</f>
        <v>4</v>
      </c>
      <c r="J152" s="165">
        <f>VLOOKUP(C:C,'Flex-Extension'!C:R,16,FALSE)</f>
        <v>6</v>
      </c>
      <c r="K152" s="165">
        <f>VLOOKUP(C:C,'Flex-Extension'!C:S,17,FALSE)</f>
        <v>7.25</v>
      </c>
      <c r="L152" s="165" t="str">
        <f>VLOOKUP(C:C,'Stand Leg Ext'!C:G,5,FALSE)</f>
        <v xml:space="preserve"> </v>
      </c>
      <c r="M152" s="165" t="str">
        <f>VLOOKUP(C:C,'Basic Acro'!C:G,5,FALSE)</f>
        <v xml:space="preserve"> </v>
      </c>
      <c r="N152" s="166">
        <f t="shared" si="16"/>
        <v>3.9833333333333329</v>
      </c>
      <c r="O152" s="164">
        <f>VLOOKUP(C:C,'Propulsion combination'!C:AS,43,FALSE)</f>
        <v>0</v>
      </c>
      <c r="P152" s="165">
        <f>VLOOKUP(C:C,'Bodyboost Baracuda'!C:AT,44,FALSE)</f>
        <v>0</v>
      </c>
      <c r="Q152" s="165">
        <f>VLOOKUP(C:C,Height!C:AH,32,FALSE)</f>
        <v>0</v>
      </c>
      <c r="R152" s="160">
        <f>VLOOKUP(C:C,'Routine Set'!C:BL,62,FALSE)</f>
        <v>0</v>
      </c>
      <c r="S152" s="165">
        <f>VLOOKUP(C:C,'Flexibility in water'!C:U,19,FALSE)</f>
        <v>0</v>
      </c>
      <c r="T152" s="166">
        <f t="shared" si="17"/>
        <v>0</v>
      </c>
      <c r="U152" s="96">
        <f>VLOOKUP(C:C,Figures!C:H,6,FALSE)</f>
        <v>0</v>
      </c>
      <c r="V152" s="607">
        <f t="shared" si="18"/>
        <v>1.1949999999999998</v>
      </c>
      <c r="W152" s="164">
        <f>IFERROR(VLOOKUP(E:E,'Grids Youth'!Z:AA,2,FALSE),1)</f>
        <v>1</v>
      </c>
      <c r="X152" s="166">
        <f>V152*IFERROR(VLOOKUP(E:E,'Grids Youth'!Z:AA,2,FALSE),1)</f>
        <v>1.1949999999999998</v>
      </c>
      <c r="Y152" s="604">
        <f t="shared" si="19"/>
        <v>1.1949999999999998</v>
      </c>
      <c r="Z152" s="162"/>
    </row>
    <row r="153" spans="1:26" hidden="1" x14ac:dyDescent="0.35">
      <c r="A153" s="163"/>
      <c r="B153" s="60">
        <v>149</v>
      </c>
      <c r="C153" s="100">
        <f>VLOOKUP(B:B,'Start List Youth'!C:F,2,FALSE)</f>
        <v>0</v>
      </c>
      <c r="D153" s="483">
        <f>VLOOKUP(B:B,'Start List Youth'!C:F,3,FALSE)</f>
        <v>0</v>
      </c>
      <c r="E153" s="127">
        <f>VLOOKUP(B:B,'Start List Youth'!C:F,4,FALSE)</f>
        <v>0</v>
      </c>
      <c r="F153" s="164">
        <f>VLOOKUP(C:C,'Upper-Lower body'!C:N,12,FALSE)</f>
        <v>0</v>
      </c>
      <c r="G153" s="165">
        <f>VLOOKUP(C:C,'Upper-Lower body'!C:O,13,FALSE)</f>
        <v>2.6666666666666665</v>
      </c>
      <c r="H153" s="165" t="str">
        <f>VLOOKUP(C:C,'Core Strength'!C:H,6,FALSE)</f>
        <v xml:space="preserve"> </v>
      </c>
      <c r="I153" s="165">
        <f>VLOOKUP(C:C,'Flex-Extension'!C:Q,15,FALSE)</f>
        <v>4</v>
      </c>
      <c r="J153" s="165">
        <f>VLOOKUP(C:C,'Flex-Extension'!C:R,16,FALSE)</f>
        <v>6</v>
      </c>
      <c r="K153" s="165">
        <f>VLOOKUP(C:C,'Flex-Extension'!C:S,17,FALSE)</f>
        <v>7.25</v>
      </c>
      <c r="L153" s="165" t="str">
        <f>VLOOKUP(C:C,'Stand Leg Ext'!C:G,5,FALSE)</f>
        <v xml:space="preserve"> </v>
      </c>
      <c r="M153" s="165" t="str">
        <f>VLOOKUP(C:C,'Basic Acro'!C:G,5,FALSE)</f>
        <v xml:space="preserve"> </v>
      </c>
      <c r="N153" s="166">
        <f t="shared" si="16"/>
        <v>3.9833333333333329</v>
      </c>
      <c r="O153" s="164">
        <f>VLOOKUP(C:C,'Propulsion combination'!C:AS,43,FALSE)</f>
        <v>0</v>
      </c>
      <c r="P153" s="165">
        <f>VLOOKUP(C:C,'Bodyboost Baracuda'!C:AT,44,FALSE)</f>
        <v>0</v>
      </c>
      <c r="Q153" s="165">
        <f>VLOOKUP(C:C,Height!C:AH,32,FALSE)</f>
        <v>0</v>
      </c>
      <c r="R153" s="160">
        <f>VLOOKUP(C:C,'Routine Set'!C:BL,62,FALSE)</f>
        <v>0</v>
      </c>
      <c r="S153" s="165">
        <f>VLOOKUP(C:C,'Flexibility in water'!C:U,19,FALSE)</f>
        <v>0</v>
      </c>
      <c r="T153" s="166">
        <f t="shared" si="17"/>
        <v>0</v>
      </c>
      <c r="U153" s="96">
        <f>VLOOKUP(C:C,Figures!C:H,6,FALSE)</f>
        <v>0</v>
      </c>
      <c r="V153" s="607">
        <f t="shared" si="18"/>
        <v>1.1949999999999998</v>
      </c>
      <c r="W153" s="164">
        <f>IFERROR(VLOOKUP(E:E,'Grids Youth'!Z:AA,2,FALSE),1)</f>
        <v>1</v>
      </c>
      <c r="X153" s="166">
        <f>V153*IFERROR(VLOOKUP(E:E,'Grids Youth'!Z:AA,2,FALSE),1)</f>
        <v>1.1949999999999998</v>
      </c>
      <c r="Y153" s="604">
        <f t="shared" si="19"/>
        <v>1.1949999999999998</v>
      </c>
      <c r="Z153" s="162"/>
    </row>
    <row r="154" spans="1:26" ht="14.5" thickBot="1" x14ac:dyDescent="0.4">
      <c r="A154" s="171"/>
      <c r="B154" s="66">
        <v>150</v>
      </c>
      <c r="C154" s="172">
        <f>VLOOKUP(B:B,'Start List Youth'!C:F,2,FALSE)</f>
        <v>0</v>
      </c>
      <c r="D154" s="484">
        <f>VLOOKUP(B:B,'Start List Youth'!C:F,3,FALSE)</f>
        <v>0</v>
      </c>
      <c r="E154" s="102">
        <f>VLOOKUP(B:B,'Start List Youth'!C:F,4,FALSE)</f>
        <v>0</v>
      </c>
      <c r="F154" s="173">
        <f>VLOOKUP(C:C,'Upper-Lower body'!C:N,12,FALSE)</f>
        <v>0</v>
      </c>
      <c r="G154" s="174">
        <f>VLOOKUP(C:C,'Upper-Lower body'!C:O,13,FALSE)</f>
        <v>2.6666666666666665</v>
      </c>
      <c r="H154" s="174" t="str">
        <f>VLOOKUP(C:C,'Core Strength'!C:H,6,FALSE)</f>
        <v xml:space="preserve"> </v>
      </c>
      <c r="I154" s="174">
        <f>VLOOKUP(C:C,'Flex-Extension'!C:Q,15,FALSE)</f>
        <v>4</v>
      </c>
      <c r="J154" s="174">
        <f>VLOOKUP(C:C,'Flex-Extension'!C:R,16,FALSE)</f>
        <v>6</v>
      </c>
      <c r="K154" s="174">
        <f>VLOOKUP(C:C,'Flex-Extension'!C:S,17,FALSE)</f>
        <v>7.25</v>
      </c>
      <c r="L154" s="174" t="str">
        <f>VLOOKUP(C:C,'Stand Leg Ext'!C:G,5,FALSE)</f>
        <v xml:space="preserve"> </v>
      </c>
      <c r="M154" s="174" t="str">
        <f>VLOOKUP(C:C,'Basic Acro'!C:G,5,FALSE)</f>
        <v xml:space="preserve"> </v>
      </c>
      <c r="N154" s="175">
        <f t="shared" si="16"/>
        <v>3.9833333333333329</v>
      </c>
      <c r="O154" s="173">
        <f>VLOOKUP(C:C,'Propulsion combination'!C:AS,43,FALSE)</f>
        <v>0</v>
      </c>
      <c r="P154" s="174">
        <f>VLOOKUP(C:C,'Bodyboost Baracuda'!C:AT,44,FALSE)</f>
        <v>0</v>
      </c>
      <c r="Q154" s="174">
        <f>VLOOKUP(C:C,Height!C:AH,32,FALSE)</f>
        <v>0</v>
      </c>
      <c r="R154" s="729">
        <f>VLOOKUP(C:C,'Routine Set'!C:BL,62,FALSE)</f>
        <v>0</v>
      </c>
      <c r="S154" s="174">
        <f>VLOOKUP(C:C,'Flexibility in water'!C:U,19,FALSE)</f>
        <v>0</v>
      </c>
      <c r="T154" s="175">
        <f t="shared" si="17"/>
        <v>0</v>
      </c>
      <c r="U154" s="104">
        <f>VLOOKUP(C:C,Figures!C:H,6,FALSE)</f>
        <v>0</v>
      </c>
      <c r="V154" s="609">
        <f t="shared" si="18"/>
        <v>1.1949999999999998</v>
      </c>
      <c r="W154" s="173">
        <f>IFERROR(VLOOKUP(E:E,'Grids Youth'!Z:AA,2,FALSE),1)</f>
        <v>1</v>
      </c>
      <c r="X154" s="175">
        <f>V154*IFERROR(VLOOKUP(E:E,'Grids Youth'!Z:AA,2,FALSE),1)</f>
        <v>1.1949999999999998</v>
      </c>
      <c r="Y154" s="724">
        <f t="shared" si="19"/>
        <v>1.1949999999999998</v>
      </c>
      <c r="Z154" s="104"/>
    </row>
    <row r="155" spans="1:26" x14ac:dyDescent="0.35">
      <c r="E155" s="485"/>
    </row>
  </sheetData>
  <autoFilter ref="A1:Z154" xr:uid="{FEBA491B-19FC-48A7-885B-9D08DE577F74}"/>
  <mergeCells count="29">
    <mergeCell ref="M3:M4"/>
    <mergeCell ref="N3:N4"/>
    <mergeCell ref="O3:O4"/>
    <mergeCell ref="G3:G4"/>
    <mergeCell ref="H3:H4"/>
    <mergeCell ref="I3:I4"/>
    <mergeCell ref="J3:J4"/>
    <mergeCell ref="K3:K4"/>
    <mergeCell ref="B3:B4"/>
    <mergeCell ref="A3:A4"/>
    <mergeCell ref="C3:C4"/>
    <mergeCell ref="E3:E4"/>
    <mergeCell ref="F3:F4"/>
    <mergeCell ref="W2:X2"/>
    <mergeCell ref="D3:D4"/>
    <mergeCell ref="Z3:Z4"/>
    <mergeCell ref="U3:U4"/>
    <mergeCell ref="V3:V4"/>
    <mergeCell ref="X3:X4"/>
    <mergeCell ref="P3:P4"/>
    <mergeCell ref="Q3:Q4"/>
    <mergeCell ref="R3:R4"/>
    <mergeCell ref="S3:S4"/>
    <mergeCell ref="T3:T4"/>
    <mergeCell ref="W3:W4"/>
    <mergeCell ref="Y3:Y4"/>
    <mergeCell ref="F2:N2"/>
    <mergeCell ref="O2:T2"/>
    <mergeCell ref="L3:L4"/>
  </mergeCells>
  <conditionalFormatting sqref="C5:E154">
    <cfRule type="expression" dxfId="14" priority="1">
      <formula>$H5="x"</formula>
    </cfRule>
  </conditionalFormatting>
  <pageMargins left="0.39370078740157483" right="0.11811023622047245" top="0.39370078740157483" bottom="0.19685039370078741" header="0.31496062992125984" footer="0.31496062992125984"/>
  <pageSetup paperSize="9" scale="3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BE1107-79F4-4783-853C-205AC3AEF47C}">
          <x14:formula1>
            <xm:f>'Grids Youth'!$AC$4:$AC$8</xm:f>
          </x14:formula1>
          <xm:sqref>Z3</xm:sqref>
        </x14:dataValidation>
        <x14:dataValidation type="list" allowBlank="1" showInputMessage="1" showErrorMessage="1" xr:uid="{29C65B7D-89CB-4051-A0BF-A6E1FB0B14F6}">
          <x14:formula1>
            <xm:f>'Grids Youth'!$AC$5:$AC$8</xm:f>
          </x14:formula1>
          <xm:sqref>Z5:Z154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FDD4-AD39-4AFC-9D02-FBDC28847D23}">
  <sheetPr codeName="Sheet4">
    <tabColor rgb="FF3399FF"/>
    <pageSetUpPr fitToPage="1"/>
  </sheetPr>
  <dimension ref="A1:AH154"/>
  <sheetViews>
    <sheetView zoomScale="61" zoomScaleNormal="90" workbookViewId="0">
      <pane ySplit="5" topLeftCell="A6" activePane="bottomLeft" state="frozen"/>
      <selection pane="bottomLeft" activeCell="P5" sqref="P5"/>
    </sheetView>
  </sheetViews>
  <sheetFormatPr baseColWidth="10" defaultColWidth="11.54296875" defaultRowHeight="14" x14ac:dyDescent="0.35"/>
  <cols>
    <col min="1" max="1" width="6.7265625" style="26" customWidth="1"/>
    <col min="2" max="2" width="6.7265625" style="55" customWidth="1"/>
    <col min="3" max="3" width="25.1796875" style="55" customWidth="1"/>
    <col min="4" max="4" width="7.7265625" style="55" bestFit="1" customWidth="1"/>
    <col min="5" max="5" width="10.1796875" style="56" customWidth="1"/>
    <col min="6" max="6" width="5.7265625" style="56" customWidth="1"/>
    <col min="7" max="7" width="11.7265625" style="118" customWidth="1"/>
    <col min="8" max="8" width="5.7265625" style="56" customWidth="1"/>
    <col min="9" max="9" width="11.7265625" style="118" customWidth="1"/>
    <col min="10" max="10" width="5.7265625" style="56" customWidth="1"/>
    <col min="11" max="11" width="11.7265625" style="118" customWidth="1"/>
    <col min="12" max="12" width="5.7265625" style="56" customWidth="1"/>
    <col min="13" max="13" width="11.7265625" style="118" customWidth="1"/>
    <col min="14" max="14" width="14.453125" style="69" customWidth="1"/>
    <col min="15" max="15" width="14.7265625" style="126" customWidth="1"/>
    <col min="16" max="16384" width="11.54296875" style="55"/>
  </cols>
  <sheetData>
    <row r="1" spans="1:16" s="3" customFormat="1" ht="20" x14ac:dyDescent="0.35">
      <c r="B1" s="736" t="s">
        <v>308</v>
      </c>
      <c r="C1" s="736"/>
      <c r="D1" s="736"/>
      <c r="E1" s="736"/>
      <c r="F1" s="736"/>
      <c r="G1" s="736"/>
      <c r="H1" s="736"/>
      <c r="I1" s="736"/>
      <c r="J1" s="736"/>
      <c r="K1" s="737"/>
      <c r="L1" s="737"/>
      <c r="M1" s="118"/>
      <c r="N1" s="69"/>
      <c r="O1" s="57"/>
    </row>
    <row r="2" spans="1:16" ht="14.5" thickBot="1" x14ac:dyDescent="0.35">
      <c r="C2" s="733"/>
      <c r="O2" s="119"/>
    </row>
    <row r="3" spans="1:16" s="178" customFormat="1" ht="18.5" thickBot="1" x14ac:dyDescent="0.4">
      <c r="A3" s="179"/>
      <c r="D3" s="180"/>
      <c r="E3" s="813" t="s">
        <v>31</v>
      </c>
      <c r="F3" s="814"/>
      <c r="G3" s="814"/>
      <c r="H3" s="813" t="s">
        <v>12</v>
      </c>
      <c r="I3" s="814"/>
      <c r="J3" s="814"/>
      <c r="K3" s="814"/>
      <c r="L3" s="814"/>
      <c r="M3" s="815"/>
      <c r="N3" s="181"/>
      <c r="O3" s="182"/>
      <c r="P3" s="183"/>
    </row>
    <row r="4" spans="1:16" s="177" customFormat="1" ht="18" customHeight="1" x14ac:dyDescent="0.35">
      <c r="A4" s="809" t="s">
        <v>0</v>
      </c>
      <c r="B4" s="816" t="s">
        <v>10</v>
      </c>
      <c r="C4" s="807" t="s">
        <v>1</v>
      </c>
      <c r="D4" s="765" t="s">
        <v>2</v>
      </c>
      <c r="E4" s="184" t="s">
        <v>32</v>
      </c>
      <c r="F4" s="811" t="s">
        <v>121</v>
      </c>
      <c r="G4" s="812"/>
      <c r="H4" s="811" t="s">
        <v>14</v>
      </c>
      <c r="I4" s="812"/>
      <c r="J4" s="811" t="s">
        <v>15</v>
      </c>
      <c r="K4" s="812"/>
      <c r="L4" s="811" t="s">
        <v>120</v>
      </c>
      <c r="M4" s="812"/>
      <c r="N4" s="229" t="s">
        <v>31</v>
      </c>
      <c r="O4" s="229" t="s">
        <v>12</v>
      </c>
    </row>
    <row r="5" spans="1:16" s="177" customFormat="1" ht="18.5" thickBot="1" x14ac:dyDescent="0.4">
      <c r="A5" s="810"/>
      <c r="B5" s="817"/>
      <c r="C5" s="808"/>
      <c r="D5" s="766"/>
      <c r="E5" s="256" t="s">
        <v>23</v>
      </c>
      <c r="F5" s="197" t="s">
        <v>33</v>
      </c>
      <c r="G5" s="470" t="s">
        <v>122</v>
      </c>
      <c r="H5" s="197" t="s">
        <v>34</v>
      </c>
      <c r="I5" s="470" t="s">
        <v>35</v>
      </c>
      <c r="J5" s="197" t="s">
        <v>22</v>
      </c>
      <c r="K5" s="475" t="s">
        <v>180</v>
      </c>
      <c r="L5" s="197" t="s">
        <v>22</v>
      </c>
      <c r="M5" s="475" t="s">
        <v>181</v>
      </c>
      <c r="N5" s="230" t="s">
        <v>37</v>
      </c>
      <c r="O5" s="230" t="s">
        <v>38</v>
      </c>
    </row>
    <row r="6" spans="1:16" ht="17.5" customHeight="1" x14ac:dyDescent="0.35">
      <c r="A6" s="143"/>
      <c r="B6" s="84">
        <v>1</v>
      </c>
      <c r="C6" s="156" t="str">
        <f>VLOOKUP(B:B,'Start List Youth'!C:F,2,FALSE)</f>
        <v>ENGLISH Abigail</v>
      </c>
      <c r="D6" s="98" t="str">
        <f>VLOOKUP(B:B,'Start List Youth'!C:F,4,FALSE)</f>
        <v>SVB</v>
      </c>
      <c r="E6" s="120">
        <v>8</v>
      </c>
      <c r="F6" s="73">
        <v>14</v>
      </c>
      <c r="G6" s="472">
        <f>VLOOKUP(F:F,'Grids Youth'!D:E,2,FALSE)</f>
        <v>9.5</v>
      </c>
      <c r="H6" s="73">
        <v>0</v>
      </c>
      <c r="I6" s="473">
        <f>VLOOKUP(H:H,'Grids Youth'!F:G,2,FALSE)</f>
        <v>8</v>
      </c>
      <c r="J6" s="73">
        <v>16</v>
      </c>
      <c r="K6" s="471">
        <f>VLOOKUP(J:J,'Grids Youth'!H:I,2,FALSE)</f>
        <v>8</v>
      </c>
      <c r="L6" s="73">
        <v>13</v>
      </c>
      <c r="M6" s="473">
        <f>VLOOKUP(L:L,'Grids Youth'!J:K,2,FALSE)</f>
        <v>9</v>
      </c>
      <c r="N6" s="142">
        <f>AVERAGE(E6,G6)</f>
        <v>8.75</v>
      </c>
      <c r="O6" s="225">
        <f>AVERAGE(I6,K6,M6)</f>
        <v>8.3333333333333339</v>
      </c>
    </row>
    <row r="7" spans="1:16" x14ac:dyDescent="0.35">
      <c r="A7" s="143"/>
      <c r="B7" s="60">
        <v>2</v>
      </c>
      <c r="C7" s="100" t="str">
        <f>VLOOKUP(B:B,'Start List Youth'!C:F,2,FALSE)</f>
        <v>GROB Catalina</v>
      </c>
      <c r="D7" s="127" t="str">
        <f>VLOOKUP(B:B,'Start List Youth'!C:F,4,FALSE)</f>
        <v>FLOS</v>
      </c>
      <c r="E7" s="121">
        <v>8</v>
      </c>
      <c r="F7" s="88">
        <v>2</v>
      </c>
      <c r="G7" s="472">
        <f>VLOOKUP(F:F,'Grids Youth'!D:E,2,FALSE)</f>
        <v>2</v>
      </c>
      <c r="H7" s="88">
        <v>2</v>
      </c>
      <c r="I7" s="474">
        <f>VLOOKUP(H:H,'Grids Youth'!F:G,2,FALSE)</f>
        <v>5</v>
      </c>
      <c r="J7" s="88">
        <v>14</v>
      </c>
      <c r="K7" s="472">
        <f>VLOOKUP(J:J,'Grids Youth'!H:I,2,FALSE)</f>
        <v>7</v>
      </c>
      <c r="L7" s="88">
        <v>8</v>
      </c>
      <c r="M7" s="474">
        <f>VLOOKUP(L:L,'Grids Youth'!J:K,2,FALSE)</f>
        <v>6.5</v>
      </c>
      <c r="N7" s="144">
        <f t="shared" ref="N7:N70" si="0">AVERAGE(E7,G7)</f>
        <v>5</v>
      </c>
      <c r="O7" s="225">
        <f t="shared" ref="O7:O70" si="1">AVERAGE(I7,K7,M7)</f>
        <v>6.166666666666667</v>
      </c>
    </row>
    <row r="8" spans="1:16" x14ac:dyDescent="0.35">
      <c r="A8" s="143"/>
      <c r="B8" s="60">
        <v>3</v>
      </c>
      <c r="C8" s="100" t="str">
        <f>VLOOKUP(B:B,'Start List Youth'!C:F,2,FALSE)</f>
        <v>KEELY Maja</v>
      </c>
      <c r="D8" s="127" t="str">
        <f>VLOOKUP(B:B,'Start List Youth'!C:F,4,FALSE)</f>
        <v>LNZ</v>
      </c>
      <c r="E8" s="121">
        <v>8</v>
      </c>
      <c r="F8" s="88">
        <v>15</v>
      </c>
      <c r="G8" s="472">
        <f>VLOOKUP(F:F,'Grids Youth'!D:E,2,FALSE)</f>
        <v>10</v>
      </c>
      <c r="H8" s="88">
        <v>0</v>
      </c>
      <c r="I8" s="474">
        <f>VLOOKUP(H:H,'Grids Youth'!F:G,2,FALSE)</f>
        <v>8</v>
      </c>
      <c r="J8" s="88">
        <v>15</v>
      </c>
      <c r="K8" s="472">
        <f>VLOOKUP(J:J,'Grids Youth'!H:I,2,FALSE)</f>
        <v>7.5</v>
      </c>
      <c r="L8" s="88">
        <v>12</v>
      </c>
      <c r="M8" s="474">
        <f>VLOOKUP(L:L,'Grids Youth'!J:K,2,FALSE)</f>
        <v>8.5</v>
      </c>
      <c r="N8" s="144">
        <f t="shared" si="0"/>
        <v>9</v>
      </c>
      <c r="O8" s="225">
        <f t="shared" si="1"/>
        <v>8</v>
      </c>
    </row>
    <row r="9" spans="1:16" x14ac:dyDescent="0.35">
      <c r="A9" s="143"/>
      <c r="B9" s="60">
        <v>4</v>
      </c>
      <c r="C9" s="100" t="str">
        <f>VLOOKUP(B:B,'Start List Youth'!C:F,2,FALSE)</f>
        <v>NYDEGGER Mia</v>
      </c>
      <c r="D9" s="127" t="str">
        <f>VLOOKUP(B:B,'Start List Youth'!C:F,4,FALSE)</f>
        <v>ASB</v>
      </c>
      <c r="E9" s="121">
        <v>8</v>
      </c>
      <c r="F9" s="88">
        <v>14</v>
      </c>
      <c r="G9" s="472">
        <f>VLOOKUP(F:F,'Grids Youth'!D:E,2,FALSE)</f>
        <v>9.5</v>
      </c>
      <c r="H9" s="88">
        <v>1</v>
      </c>
      <c r="I9" s="474">
        <f>VLOOKUP(H:H,'Grids Youth'!F:G,2,FALSE)</f>
        <v>6</v>
      </c>
      <c r="J9" s="88">
        <v>18</v>
      </c>
      <c r="K9" s="472">
        <f>VLOOKUP(J:J,'Grids Youth'!H:I,2,FALSE)</f>
        <v>9</v>
      </c>
      <c r="L9" s="88">
        <v>14</v>
      </c>
      <c r="M9" s="474">
        <f>VLOOKUP(L:L,'Grids Youth'!J:K,2,FALSE)</f>
        <v>9.5</v>
      </c>
      <c r="N9" s="144">
        <f t="shared" si="0"/>
        <v>8.75</v>
      </c>
      <c r="O9" s="225">
        <f t="shared" si="1"/>
        <v>8.1666666666666661</v>
      </c>
    </row>
    <row r="10" spans="1:16" x14ac:dyDescent="0.35">
      <c r="A10" s="143"/>
      <c r="B10" s="60">
        <v>5</v>
      </c>
      <c r="C10" s="100" t="str">
        <f>VLOOKUP(B:B,'Start List Youth'!C:F,2,FALSE)</f>
        <v>AVXHI Lahela</v>
      </c>
      <c r="D10" s="127" t="str">
        <f>VLOOKUP(B:B,'Start List Youth'!C:F,4,FALSE)</f>
        <v>SVB</v>
      </c>
      <c r="E10" s="121">
        <v>6</v>
      </c>
      <c r="F10" s="88">
        <v>3</v>
      </c>
      <c r="G10" s="472">
        <f>VLOOKUP(F:F,'Grids Youth'!D:E,2,FALSE)</f>
        <v>3</v>
      </c>
      <c r="H10" s="88">
        <v>2</v>
      </c>
      <c r="I10" s="474">
        <f>VLOOKUP(H:H,'Grids Youth'!F:G,2,FALSE)</f>
        <v>5</v>
      </c>
      <c r="J10" s="88">
        <v>15</v>
      </c>
      <c r="K10" s="472">
        <f>VLOOKUP(J:J,'Grids Youth'!H:I,2,FALSE)</f>
        <v>7.5</v>
      </c>
      <c r="L10" s="88">
        <v>14</v>
      </c>
      <c r="M10" s="474">
        <f>VLOOKUP(L:L,'Grids Youth'!J:K,2,FALSE)</f>
        <v>9.5</v>
      </c>
      <c r="N10" s="144">
        <f t="shared" si="0"/>
        <v>4.5</v>
      </c>
      <c r="O10" s="225">
        <f t="shared" si="1"/>
        <v>7.333333333333333</v>
      </c>
    </row>
    <row r="11" spans="1:16" x14ac:dyDescent="0.35">
      <c r="A11" s="143"/>
      <c r="B11" s="60">
        <v>6</v>
      </c>
      <c r="C11" s="100" t="str">
        <f>VLOOKUP(B:B,'Start List Youth'!C:F,2,FALSE)</f>
        <v>CASTELLINO Emma</v>
      </c>
      <c r="D11" s="127" t="str">
        <f>VLOOKUP(B:B,'Start List Youth'!C:F,4,FALSE)</f>
        <v>LUG</v>
      </c>
      <c r="E11" s="121">
        <v>8</v>
      </c>
      <c r="F11" s="88">
        <v>2</v>
      </c>
      <c r="G11" s="472">
        <f>VLOOKUP(F:F,'Grids Youth'!D:E,2,FALSE)</f>
        <v>2</v>
      </c>
      <c r="H11" s="88">
        <v>0</v>
      </c>
      <c r="I11" s="474">
        <f>VLOOKUP(H:H,'Grids Youth'!F:G,2,FALSE)</f>
        <v>8</v>
      </c>
      <c r="J11" s="88">
        <v>11</v>
      </c>
      <c r="K11" s="472">
        <f>VLOOKUP(J:J,'Grids Youth'!H:I,2,FALSE)</f>
        <v>5.5</v>
      </c>
      <c r="L11" s="88">
        <v>8</v>
      </c>
      <c r="M11" s="474">
        <f>VLOOKUP(L:L,'Grids Youth'!J:K,2,FALSE)</f>
        <v>6.5</v>
      </c>
      <c r="N11" s="144">
        <f t="shared" si="0"/>
        <v>5</v>
      </c>
      <c r="O11" s="225">
        <f>AVERAGE(I11,K11,M11)</f>
        <v>6.666666666666667</v>
      </c>
    </row>
    <row r="12" spans="1:16" x14ac:dyDescent="0.35">
      <c r="A12" s="143"/>
      <c r="B12" s="60">
        <v>7</v>
      </c>
      <c r="C12" s="100" t="str">
        <f>VLOOKUP(B:B,'Start List Youth'!C:F,2,FALSE)</f>
        <v>DOBER Maria</v>
      </c>
      <c r="D12" s="127" t="str">
        <f>VLOOKUP(B:B,'Start List Youth'!C:F,4,FALSE)</f>
        <v>ASB</v>
      </c>
      <c r="E12" s="121">
        <v>2</v>
      </c>
      <c r="F12" s="88">
        <v>0</v>
      </c>
      <c r="G12" s="472">
        <f>VLOOKUP(F:F,'Grids Youth'!D:E,2,FALSE)</f>
        <v>0</v>
      </c>
      <c r="H12" s="88">
        <v>0</v>
      </c>
      <c r="I12" s="474">
        <f>VLOOKUP(H:H,'Grids Youth'!F:G,2,FALSE)</f>
        <v>8</v>
      </c>
      <c r="J12" s="88">
        <v>16</v>
      </c>
      <c r="K12" s="472">
        <f>VLOOKUP(J:J,'Grids Youth'!H:I,2,FALSE)</f>
        <v>8</v>
      </c>
      <c r="L12" s="88">
        <v>11</v>
      </c>
      <c r="M12" s="474">
        <f>VLOOKUP(L:L,'Grids Youth'!J:K,2,FALSE)</f>
        <v>8</v>
      </c>
      <c r="N12" s="144">
        <f>AVERAGE(E12,G12)</f>
        <v>1</v>
      </c>
      <c r="O12" s="225">
        <f t="shared" si="1"/>
        <v>8</v>
      </c>
    </row>
    <row r="13" spans="1:16" x14ac:dyDescent="0.35">
      <c r="A13" s="143"/>
      <c r="B13" s="60">
        <v>8</v>
      </c>
      <c r="C13" s="100" t="str">
        <f>VLOOKUP(B:B,'Start List Youth'!C:F,2,FALSE)</f>
        <v>MESKINI Iman</v>
      </c>
      <c r="D13" s="127" t="str">
        <f>VLOOKUP(B:B,'Start List Youth'!C:F,4,FALSE)</f>
        <v>LNZ</v>
      </c>
      <c r="E13" s="121">
        <v>8</v>
      </c>
      <c r="F13" s="88">
        <v>5</v>
      </c>
      <c r="G13" s="472">
        <f>VLOOKUP(F:F,'Grids Youth'!D:E,2,FALSE)</f>
        <v>5</v>
      </c>
      <c r="H13" s="88">
        <v>0</v>
      </c>
      <c r="I13" s="474">
        <f>VLOOKUP(H:H,'Grids Youth'!F:G,2,FALSE)</f>
        <v>8</v>
      </c>
      <c r="J13" s="88">
        <v>14</v>
      </c>
      <c r="K13" s="472">
        <f>VLOOKUP(J:J,'Grids Youth'!H:I,2,FALSE)</f>
        <v>7</v>
      </c>
      <c r="L13" s="88">
        <v>11</v>
      </c>
      <c r="M13" s="474">
        <f>VLOOKUP(L:L,'Grids Youth'!J:K,2,FALSE)</f>
        <v>8</v>
      </c>
      <c r="N13" s="144">
        <f t="shared" si="0"/>
        <v>6.5</v>
      </c>
      <c r="O13" s="225">
        <f t="shared" si="1"/>
        <v>7.666666666666667</v>
      </c>
    </row>
    <row r="14" spans="1:16" x14ac:dyDescent="0.35">
      <c r="A14" s="143"/>
      <c r="B14" s="60">
        <v>9</v>
      </c>
      <c r="C14" s="100" t="str">
        <f>VLOOKUP(B:B,'Start List Youth'!C:F,2,FALSE)</f>
        <v>WAEBER Alicia</v>
      </c>
      <c r="D14" s="127" t="str">
        <f>VLOOKUP(B:B,'Start List Youth'!C:F,4,FALSE)</f>
        <v>ASB</v>
      </c>
      <c r="E14" s="121">
        <v>8</v>
      </c>
      <c r="F14" s="88">
        <v>10</v>
      </c>
      <c r="G14" s="472">
        <f>VLOOKUP(F:F,'Grids Youth'!D:E,2,FALSE)</f>
        <v>7.5</v>
      </c>
      <c r="H14" s="88">
        <v>0</v>
      </c>
      <c r="I14" s="474">
        <f>VLOOKUP(H:H,'Grids Youth'!F:G,2,FALSE)</f>
        <v>8</v>
      </c>
      <c r="J14" s="88">
        <v>17</v>
      </c>
      <c r="K14" s="472">
        <f>VLOOKUP(J:J,'Grids Youth'!H:I,2,FALSE)</f>
        <v>8.5</v>
      </c>
      <c r="L14" s="88">
        <v>10</v>
      </c>
      <c r="M14" s="474">
        <f>VLOOKUP(L:L,'Grids Youth'!J:K,2,FALSE)</f>
        <v>7.5</v>
      </c>
      <c r="N14" s="144">
        <f t="shared" si="0"/>
        <v>7.75</v>
      </c>
      <c r="O14" s="225">
        <f>AVERAGE(I14,K14,M14)</f>
        <v>8</v>
      </c>
    </row>
    <row r="15" spans="1:16" x14ac:dyDescent="0.35">
      <c r="A15" s="143"/>
      <c r="B15" s="60">
        <v>10</v>
      </c>
      <c r="C15" s="100" t="str">
        <f>VLOOKUP(B:B,'Start List Youth'!C:F,2,FALSE)</f>
        <v>BLATTER Phoebe Matilda</v>
      </c>
      <c r="D15" s="127" t="str">
        <f>VLOOKUP(B:B,'Start List Youth'!C:F,4,FALSE)</f>
        <v>SVB</v>
      </c>
      <c r="E15" s="121">
        <v>8</v>
      </c>
      <c r="F15" s="88">
        <v>8</v>
      </c>
      <c r="G15" s="472">
        <f>VLOOKUP(F:F,'Grids Youth'!D:E,2,FALSE)</f>
        <v>6.5</v>
      </c>
      <c r="H15" s="88">
        <v>0</v>
      </c>
      <c r="I15" s="474">
        <f>VLOOKUP(H:H,'Grids Youth'!F:G,2,FALSE)</f>
        <v>8</v>
      </c>
      <c r="J15" s="88">
        <v>19</v>
      </c>
      <c r="K15" s="472">
        <f>VLOOKUP(J:J,'Grids Youth'!H:I,2,FALSE)</f>
        <v>9.5</v>
      </c>
      <c r="L15" s="88">
        <v>12</v>
      </c>
      <c r="M15" s="474">
        <f>VLOOKUP(L:L,'Grids Youth'!J:K,2,FALSE)</f>
        <v>8.5</v>
      </c>
      <c r="N15" s="144">
        <f t="shared" si="0"/>
        <v>7.25</v>
      </c>
      <c r="O15" s="225">
        <f t="shared" si="1"/>
        <v>8.6666666666666661</v>
      </c>
    </row>
    <row r="16" spans="1:16" x14ac:dyDescent="0.35">
      <c r="A16" s="143"/>
      <c r="B16" s="60">
        <v>11</v>
      </c>
      <c r="C16" s="100" t="str">
        <f>VLOOKUP(B:B,'Start List Youth'!C:F,2,FALSE)</f>
        <v>GERMANIER Marion</v>
      </c>
      <c r="D16" s="127" t="str">
        <f>VLOOKUP(B:B,'Start List Youth'!C:F,4,FALSE)</f>
        <v>CNM</v>
      </c>
      <c r="E16" s="121">
        <v>6</v>
      </c>
      <c r="F16" s="88">
        <v>1</v>
      </c>
      <c r="G16" s="472">
        <f>VLOOKUP(F:F,'Grids Youth'!D:E,2,FALSE)</f>
        <v>1</v>
      </c>
      <c r="H16" s="88">
        <v>1</v>
      </c>
      <c r="I16" s="474">
        <f>VLOOKUP(H:H,'Grids Youth'!F:G,2,FALSE)</f>
        <v>6</v>
      </c>
      <c r="J16" s="88">
        <v>12</v>
      </c>
      <c r="K16" s="472">
        <f>VLOOKUP(J:J,'Grids Youth'!H:I,2,FALSE)</f>
        <v>6</v>
      </c>
      <c r="L16" s="88">
        <v>13</v>
      </c>
      <c r="M16" s="474">
        <f>VLOOKUP(L:L,'Grids Youth'!J:K,2,FALSE)</f>
        <v>9</v>
      </c>
      <c r="N16" s="144">
        <f t="shared" si="0"/>
        <v>3.5</v>
      </c>
      <c r="O16" s="225">
        <f t="shared" si="1"/>
        <v>7</v>
      </c>
    </row>
    <row r="17" spans="1:15" x14ac:dyDescent="0.35">
      <c r="A17" s="143"/>
      <c r="B17" s="60">
        <v>12</v>
      </c>
      <c r="C17" s="100" t="str">
        <f>VLOOKUP(B:B,'Start List Youth'!C:F,2,FALSE)</f>
        <v>LECLERC Anastasia</v>
      </c>
      <c r="D17" s="127" t="str">
        <f>VLOOKUP(B:B,'Start List Youth'!C:F,4,FALSE)</f>
        <v>GN1885</v>
      </c>
      <c r="E17" s="121">
        <v>8</v>
      </c>
      <c r="F17" s="88">
        <v>10</v>
      </c>
      <c r="G17" s="472">
        <f>VLOOKUP(F:F,'Grids Youth'!D:E,2,FALSE)</f>
        <v>7.5</v>
      </c>
      <c r="H17" s="88">
        <v>0</v>
      </c>
      <c r="I17" s="474">
        <f>VLOOKUP(H:H,'Grids Youth'!F:G,2,FALSE)</f>
        <v>8</v>
      </c>
      <c r="J17" s="88">
        <v>13</v>
      </c>
      <c r="K17" s="472">
        <f>VLOOKUP(J:J,'Grids Youth'!H:I,2,FALSE)</f>
        <v>6.5</v>
      </c>
      <c r="L17" s="88">
        <v>11</v>
      </c>
      <c r="M17" s="474">
        <f>VLOOKUP(L:L,'Grids Youth'!J:K,2,FALSE)</f>
        <v>8</v>
      </c>
      <c r="N17" s="144">
        <f t="shared" si="0"/>
        <v>7.75</v>
      </c>
      <c r="O17" s="225">
        <f t="shared" si="1"/>
        <v>7.5</v>
      </c>
    </row>
    <row r="18" spans="1:15" x14ac:dyDescent="0.35">
      <c r="A18" s="658" t="s">
        <v>297</v>
      </c>
      <c r="B18" s="626">
        <v>13</v>
      </c>
      <c r="C18" s="627" t="str">
        <f>VLOOKUP(B:B,'Start List Youth'!C:F,2,FALSE)</f>
        <v>VONLANTHEN Julie</v>
      </c>
      <c r="D18" s="628" t="str">
        <f>VLOOKUP(B:B,'Start List Youth'!C:F,4,FALSE)</f>
        <v>ASB</v>
      </c>
      <c r="E18" s="715"/>
      <c r="F18" s="673"/>
      <c r="G18" s="716">
        <f>VLOOKUP(F:F,'Grids Youth'!D:E,2,FALSE)</f>
        <v>0</v>
      </c>
      <c r="H18" s="673"/>
      <c r="I18" s="717">
        <v>0</v>
      </c>
      <c r="J18" s="673"/>
      <c r="K18" s="716">
        <f>VLOOKUP(J:J,'Grids Youth'!H:I,2,FALSE)</f>
        <v>0</v>
      </c>
      <c r="L18" s="673"/>
      <c r="M18" s="717">
        <f>VLOOKUP(L:L,'Grids Youth'!J:K,2,FALSE)</f>
        <v>0</v>
      </c>
      <c r="N18" s="632">
        <f t="shared" si="0"/>
        <v>0</v>
      </c>
      <c r="O18" s="718">
        <f t="shared" si="1"/>
        <v>0</v>
      </c>
    </row>
    <row r="19" spans="1:15" x14ac:dyDescent="0.35">
      <c r="A19" s="143"/>
      <c r="B19" s="60">
        <v>14</v>
      </c>
      <c r="C19" s="100" t="str">
        <f>VLOOKUP(B:B,'Start List Youth'!C:F,2,FALSE)</f>
        <v>ROBERT-NICOUD Alice</v>
      </c>
      <c r="D19" s="127" t="str">
        <f>VLOOKUP(B:B,'Start List Youth'!C:F,4,FALSE)</f>
        <v>MN</v>
      </c>
      <c r="E19" s="121">
        <v>6</v>
      </c>
      <c r="F19" s="88">
        <v>4</v>
      </c>
      <c r="G19" s="472">
        <f>VLOOKUP(F:F,'Grids Youth'!D:E,2,FALSE)</f>
        <v>4.5</v>
      </c>
      <c r="H19" s="88">
        <v>3</v>
      </c>
      <c r="I19" s="474">
        <f>VLOOKUP(H:H,'Grids Youth'!F:G,2,FALSE)</f>
        <v>4</v>
      </c>
      <c r="J19" s="88">
        <v>13</v>
      </c>
      <c r="K19" s="472">
        <f>VLOOKUP(J:J,'Grids Youth'!H:I,2,FALSE)</f>
        <v>6.5</v>
      </c>
      <c r="L19" s="88">
        <v>9</v>
      </c>
      <c r="M19" s="474">
        <f>VLOOKUP(L:L,'Grids Youth'!J:K,2,FALSE)</f>
        <v>7</v>
      </c>
      <c r="N19" s="144">
        <f t="shared" si="0"/>
        <v>5.25</v>
      </c>
      <c r="O19" s="225">
        <f t="shared" si="1"/>
        <v>5.833333333333333</v>
      </c>
    </row>
    <row r="20" spans="1:15" x14ac:dyDescent="0.35">
      <c r="A20" s="143"/>
      <c r="B20" s="60">
        <v>15</v>
      </c>
      <c r="C20" s="100" t="str">
        <f>VLOOKUP(B:B,'Start List Youth'!C:F,2,FALSE)</f>
        <v>MENDOLA Sofia</v>
      </c>
      <c r="D20" s="127" t="str">
        <f>VLOOKUP(B:B,'Start List Youth'!C:F,4,FALSE)</f>
        <v>LNZ</v>
      </c>
      <c r="E20" s="121">
        <v>8</v>
      </c>
      <c r="F20" s="88">
        <v>9</v>
      </c>
      <c r="G20" s="472">
        <f>VLOOKUP(F:F,'Grids Youth'!D:E,2,FALSE)</f>
        <v>7</v>
      </c>
      <c r="H20" s="88">
        <v>0</v>
      </c>
      <c r="I20" s="474">
        <f>VLOOKUP(H:H,'Grids Youth'!F:G,2,FALSE)</f>
        <v>8</v>
      </c>
      <c r="J20" s="88">
        <v>12</v>
      </c>
      <c r="K20" s="472">
        <f>VLOOKUP(J:J,'Grids Youth'!H:I,2,FALSE)</f>
        <v>6</v>
      </c>
      <c r="L20" s="88">
        <v>11</v>
      </c>
      <c r="M20" s="474">
        <f>VLOOKUP(L:L,'Grids Youth'!J:K,2,FALSE)</f>
        <v>8</v>
      </c>
      <c r="N20" s="144">
        <f t="shared" si="0"/>
        <v>7.5</v>
      </c>
      <c r="O20" s="225">
        <f t="shared" si="1"/>
        <v>7.333333333333333</v>
      </c>
    </row>
    <row r="21" spans="1:15" x14ac:dyDescent="0.35">
      <c r="A21" s="143"/>
      <c r="B21" s="60">
        <v>16</v>
      </c>
      <c r="C21" s="100" t="str">
        <f>VLOOKUP(B:B,'Start List Youth'!C:F,2,FALSE)</f>
        <v>AURINO Mia</v>
      </c>
      <c r="D21" s="127" t="str">
        <f>VLOOKUP(B:B,'Start List Youth'!C:F,4,FALSE)</f>
        <v>LUG</v>
      </c>
      <c r="E21" s="121">
        <v>8</v>
      </c>
      <c r="F21" s="88">
        <v>5</v>
      </c>
      <c r="G21" s="472">
        <f>VLOOKUP(F:F,'Grids Youth'!D:E,2,FALSE)</f>
        <v>5</v>
      </c>
      <c r="H21" s="88">
        <v>3</v>
      </c>
      <c r="I21" s="474">
        <f>VLOOKUP(H:H,'Grids Youth'!F:G,2,FALSE)</f>
        <v>4</v>
      </c>
      <c r="J21" s="88">
        <v>12</v>
      </c>
      <c r="K21" s="472">
        <f>VLOOKUP(J:J,'Grids Youth'!H:I,2,FALSE)</f>
        <v>6</v>
      </c>
      <c r="L21" s="88">
        <v>10</v>
      </c>
      <c r="M21" s="474">
        <f>VLOOKUP(L:L,'Grids Youth'!J:K,2,FALSE)</f>
        <v>7.5</v>
      </c>
      <c r="N21" s="144">
        <f>AVERAGE(E21,G21)</f>
        <v>6.5</v>
      </c>
      <c r="O21" s="225">
        <f t="shared" si="1"/>
        <v>5.833333333333333</v>
      </c>
    </row>
    <row r="22" spans="1:15" x14ac:dyDescent="0.35">
      <c r="A22" s="143"/>
      <c r="B22" s="60">
        <v>17</v>
      </c>
      <c r="C22" s="100" t="str">
        <f>VLOOKUP(B:B,'Start List Youth'!C:F,2,FALSE)</f>
        <v>ORIOL CRUELLAS Blanca</v>
      </c>
      <c r="D22" s="127" t="str">
        <f>VLOOKUP(B:B,'Start List Youth'!C:F,4,FALSE)</f>
        <v>RFN</v>
      </c>
      <c r="E22" s="121">
        <v>8</v>
      </c>
      <c r="F22" s="88">
        <v>14</v>
      </c>
      <c r="G22" s="472">
        <f>VLOOKUP(F:F,'Grids Youth'!D:E,2,FALSE)</f>
        <v>9.5</v>
      </c>
      <c r="H22" s="88">
        <v>0</v>
      </c>
      <c r="I22" s="474">
        <f>VLOOKUP(H:H,'Grids Youth'!F:G,2,FALSE)</f>
        <v>8</v>
      </c>
      <c r="J22" s="88">
        <v>14</v>
      </c>
      <c r="K22" s="472">
        <f>VLOOKUP(J:J,'Grids Youth'!H:I,2,FALSE)</f>
        <v>7</v>
      </c>
      <c r="L22" s="88">
        <v>9</v>
      </c>
      <c r="M22" s="474">
        <f>VLOOKUP(L:L,'Grids Youth'!J:K,2,FALSE)</f>
        <v>7</v>
      </c>
      <c r="N22" s="144">
        <f t="shared" si="0"/>
        <v>8.75</v>
      </c>
      <c r="O22" s="225">
        <f t="shared" si="1"/>
        <v>7.333333333333333</v>
      </c>
    </row>
    <row r="23" spans="1:15" x14ac:dyDescent="0.35">
      <c r="A23" s="143"/>
      <c r="B23" s="60">
        <v>18</v>
      </c>
      <c r="C23" s="100" t="str">
        <f>VLOOKUP(B:B,'Start List Youth'!C:F,2,FALSE)</f>
        <v>GRUNDTVIG Cecilia</v>
      </c>
      <c r="D23" s="127" t="str">
        <f>VLOOKUP(B:B,'Start List Youth'!C:F,4,FALSE)</f>
        <v>LNZ</v>
      </c>
      <c r="E23" s="121">
        <v>6</v>
      </c>
      <c r="F23" s="88">
        <v>11</v>
      </c>
      <c r="G23" s="472">
        <f>VLOOKUP(F:F,'Grids Youth'!D:E,2,FALSE)</f>
        <v>8</v>
      </c>
      <c r="H23" s="88">
        <v>0</v>
      </c>
      <c r="I23" s="474">
        <f>VLOOKUP(H:H,'Grids Youth'!F:G,2,FALSE)</f>
        <v>8</v>
      </c>
      <c r="J23" s="88">
        <v>13</v>
      </c>
      <c r="K23" s="472">
        <f>VLOOKUP(J:J,'Grids Youth'!H:I,2,FALSE)</f>
        <v>6.5</v>
      </c>
      <c r="L23" s="88">
        <v>13</v>
      </c>
      <c r="M23" s="474">
        <f>VLOOKUP(L:L,'Grids Youth'!J:K,2,FALSE)</f>
        <v>9</v>
      </c>
      <c r="N23" s="144">
        <f t="shared" si="0"/>
        <v>7</v>
      </c>
      <c r="O23" s="225">
        <f t="shared" si="1"/>
        <v>7.833333333333333</v>
      </c>
    </row>
    <row r="24" spans="1:15" x14ac:dyDescent="0.35">
      <c r="A24" s="143"/>
      <c r="B24" s="60">
        <v>19</v>
      </c>
      <c r="C24" s="100" t="str">
        <f>VLOOKUP(B:B,'Start List Youth'!C:F,2,FALSE)</f>
        <v>AFFOLTER Elena</v>
      </c>
      <c r="D24" s="127" t="str">
        <f>VLOOKUP(B:B,'Start List Youth'!C:F,4,FALSE)</f>
        <v>LNZ</v>
      </c>
      <c r="E24" s="121">
        <v>6</v>
      </c>
      <c r="F24" s="88">
        <v>9</v>
      </c>
      <c r="G24" s="472">
        <f>VLOOKUP(F:F,'Grids Youth'!D:E,2,FALSE)</f>
        <v>7</v>
      </c>
      <c r="H24" s="88">
        <v>0</v>
      </c>
      <c r="I24" s="474">
        <f>VLOOKUP(H:H,'Grids Youth'!F:G,2,FALSE)</f>
        <v>8</v>
      </c>
      <c r="J24" s="88">
        <v>12</v>
      </c>
      <c r="K24" s="472">
        <f>VLOOKUP(J:J,'Grids Youth'!H:I,2,FALSE)</f>
        <v>6</v>
      </c>
      <c r="L24" s="88">
        <v>14</v>
      </c>
      <c r="M24" s="474">
        <f>VLOOKUP(L:L,'Grids Youth'!J:K,2,FALSE)</f>
        <v>9.5</v>
      </c>
      <c r="N24" s="144">
        <f t="shared" si="0"/>
        <v>6.5</v>
      </c>
      <c r="O24" s="225">
        <f t="shared" si="1"/>
        <v>7.833333333333333</v>
      </c>
    </row>
    <row r="25" spans="1:15" x14ac:dyDescent="0.35">
      <c r="A25" s="143"/>
      <c r="B25" s="60">
        <v>20</v>
      </c>
      <c r="C25" s="100" t="str">
        <f>VLOOKUP(B:B,'Start List Youth'!C:F,2,FALSE)</f>
        <v>SCHWÖBEL Paula</v>
      </c>
      <c r="D25" s="127" t="str">
        <f>VLOOKUP(B:B,'Start List Youth'!C:F,4,FALSE)</f>
        <v>LNZ</v>
      </c>
      <c r="E25" s="121">
        <v>8</v>
      </c>
      <c r="F25" s="88">
        <v>10</v>
      </c>
      <c r="G25" s="472">
        <f>VLOOKUP(F:F,'Grids Youth'!D:E,2,FALSE)</f>
        <v>7.5</v>
      </c>
      <c r="H25" s="88">
        <v>1</v>
      </c>
      <c r="I25" s="474">
        <f>VLOOKUP(H:H,'Grids Youth'!F:G,2,FALSE)</f>
        <v>6</v>
      </c>
      <c r="J25" s="88">
        <v>20</v>
      </c>
      <c r="K25" s="472">
        <f>VLOOKUP(J:J,'Grids Youth'!H:I,2,FALSE)</f>
        <v>10</v>
      </c>
      <c r="L25" s="88">
        <v>14</v>
      </c>
      <c r="M25" s="474">
        <f>VLOOKUP(L:L,'Grids Youth'!J:K,2,FALSE)</f>
        <v>9.5</v>
      </c>
      <c r="N25" s="144">
        <f t="shared" si="0"/>
        <v>7.75</v>
      </c>
      <c r="O25" s="225">
        <f t="shared" si="1"/>
        <v>8.5</v>
      </c>
    </row>
    <row r="26" spans="1:15" x14ac:dyDescent="0.35">
      <c r="A26" s="143"/>
      <c r="B26" s="60">
        <v>21</v>
      </c>
      <c r="C26" s="100" t="str">
        <f>VLOOKUP(B:B,'Start List Youth'!C:F,2,FALSE)</f>
        <v>GRIECO Alessia</v>
      </c>
      <c r="D26" s="127" t="str">
        <f>VLOOKUP(B:B,'Start List Youth'!C:F,4,FALSE)</f>
        <v>FLOS</v>
      </c>
      <c r="E26" s="121">
        <v>8</v>
      </c>
      <c r="F26" s="88">
        <v>5</v>
      </c>
      <c r="G26" s="472">
        <f>VLOOKUP(F:F,'Grids Youth'!D:E,2,FALSE)</f>
        <v>5</v>
      </c>
      <c r="H26" s="88">
        <v>2</v>
      </c>
      <c r="I26" s="474">
        <f>VLOOKUP(H:H,'Grids Youth'!F:G,2,FALSE)</f>
        <v>5</v>
      </c>
      <c r="J26" s="88">
        <v>11</v>
      </c>
      <c r="K26" s="472">
        <f>VLOOKUP(J:J,'Grids Youth'!H:I,2,FALSE)</f>
        <v>5.5</v>
      </c>
      <c r="L26" s="88">
        <v>8</v>
      </c>
      <c r="M26" s="474">
        <f>VLOOKUP(L:L,'Grids Youth'!J:K,2,FALSE)</f>
        <v>6.5</v>
      </c>
      <c r="N26" s="144">
        <f t="shared" si="0"/>
        <v>6.5</v>
      </c>
      <c r="O26" s="225">
        <f t="shared" si="1"/>
        <v>5.666666666666667</v>
      </c>
    </row>
    <row r="27" spans="1:15" x14ac:dyDescent="0.35">
      <c r="A27" s="143"/>
      <c r="B27" s="60">
        <v>22</v>
      </c>
      <c r="C27" s="100" t="str">
        <f>VLOOKUP(B:B,'Start List Youth'!C:F,2,FALSE)</f>
        <v>MAURER-CECCHINI Valentine</v>
      </c>
      <c r="D27" s="127" t="str">
        <f>VLOOKUP(B:B,'Start List Youth'!C:F,4,FALSE)</f>
        <v>VA</v>
      </c>
      <c r="E27" s="121">
        <v>8</v>
      </c>
      <c r="F27" s="88">
        <v>6</v>
      </c>
      <c r="G27" s="472">
        <f>VLOOKUP(F:F,'Grids Youth'!D:E,2,FALSE)</f>
        <v>5.5</v>
      </c>
      <c r="H27" s="88">
        <v>0</v>
      </c>
      <c r="I27" s="474">
        <f>VLOOKUP(H:H,'Grids Youth'!F:G,2,FALSE)</f>
        <v>8</v>
      </c>
      <c r="J27" s="88">
        <v>20</v>
      </c>
      <c r="K27" s="472">
        <f>VLOOKUP(J:J,'Grids Youth'!H:I,2,FALSE)</f>
        <v>10</v>
      </c>
      <c r="L27" s="88">
        <v>15</v>
      </c>
      <c r="M27" s="474">
        <f>VLOOKUP(L:L,'Grids Youth'!J:K,2,FALSE)</f>
        <v>10</v>
      </c>
      <c r="N27" s="144">
        <f t="shared" si="0"/>
        <v>6.75</v>
      </c>
      <c r="O27" s="225">
        <f t="shared" si="1"/>
        <v>9.3333333333333339</v>
      </c>
    </row>
    <row r="28" spans="1:15" x14ac:dyDescent="0.35">
      <c r="A28" s="143"/>
      <c r="B28" s="60">
        <v>23</v>
      </c>
      <c r="C28" s="100" t="str">
        <f>VLOOKUP(B:B,'Start List Youth'!C:F,2,FALSE)</f>
        <v>CARBONNEAU Camille</v>
      </c>
      <c r="D28" s="127" t="str">
        <f>VLOOKUP(B:B,'Start List Youth'!C:F,4,FALSE)</f>
        <v>SVB</v>
      </c>
      <c r="E28" s="121">
        <v>8</v>
      </c>
      <c r="F28" s="88">
        <v>7</v>
      </c>
      <c r="G28" s="472">
        <f>VLOOKUP(F:F,'Grids Youth'!D:E,2,FALSE)</f>
        <v>6</v>
      </c>
      <c r="H28" s="88">
        <v>1</v>
      </c>
      <c r="I28" s="474">
        <f>VLOOKUP(H:H,'Grids Youth'!F:G,2,FALSE)</f>
        <v>6</v>
      </c>
      <c r="J28" s="88">
        <v>15</v>
      </c>
      <c r="K28" s="472">
        <f>VLOOKUP(J:J,'Grids Youth'!H:I,2,FALSE)</f>
        <v>7.5</v>
      </c>
      <c r="L28" s="88">
        <v>10</v>
      </c>
      <c r="M28" s="474">
        <f>VLOOKUP(L:L,'Grids Youth'!J:K,2,FALSE)</f>
        <v>7.5</v>
      </c>
      <c r="N28" s="144">
        <f t="shared" si="0"/>
        <v>7</v>
      </c>
      <c r="O28" s="225">
        <f t="shared" si="1"/>
        <v>7</v>
      </c>
    </row>
    <row r="29" spans="1:15" x14ac:dyDescent="0.35">
      <c r="A29" s="143"/>
      <c r="B29" s="60">
        <v>24</v>
      </c>
      <c r="C29" s="100" t="str">
        <f>VLOOKUP(B:B,'Start List Youth'!C:F,2,FALSE)</f>
        <v>SCHEUZGER Zoé</v>
      </c>
      <c r="D29" s="127" t="str">
        <f>VLOOKUP(B:B,'Start List Youth'!C:F,4,FALSE)</f>
        <v>ASB</v>
      </c>
      <c r="E29" s="121">
        <v>6</v>
      </c>
      <c r="F29" s="88">
        <v>6</v>
      </c>
      <c r="G29" s="472">
        <f>VLOOKUP(F:F,'Grids Youth'!D:E,2,FALSE)</f>
        <v>5.5</v>
      </c>
      <c r="H29" s="88">
        <v>0</v>
      </c>
      <c r="I29" s="474">
        <f>VLOOKUP(H:H,'Grids Youth'!F:G,2,FALSE)</f>
        <v>8</v>
      </c>
      <c r="J29" s="88">
        <v>13</v>
      </c>
      <c r="K29" s="472">
        <f>VLOOKUP(J:J,'Grids Youth'!H:I,2,FALSE)</f>
        <v>6.5</v>
      </c>
      <c r="L29" s="88">
        <v>13</v>
      </c>
      <c r="M29" s="474">
        <f>VLOOKUP(L:L,'Grids Youth'!J:K,2,FALSE)</f>
        <v>9</v>
      </c>
      <c r="N29" s="144">
        <f t="shared" si="0"/>
        <v>5.75</v>
      </c>
      <c r="O29" s="225">
        <f t="shared" si="1"/>
        <v>7.833333333333333</v>
      </c>
    </row>
    <row r="30" spans="1:15" x14ac:dyDescent="0.35">
      <c r="A30" s="658" t="s">
        <v>297</v>
      </c>
      <c r="B30" s="626">
        <v>25</v>
      </c>
      <c r="C30" s="627" t="str">
        <f>VLOOKUP(B:B,'Start List Youth'!C:F,2,FALSE)</f>
        <v>ALESSI Giulia</v>
      </c>
      <c r="D30" s="628" t="str">
        <f>VLOOKUP(B:B,'Start List Youth'!C:F,4,FALSE)</f>
        <v>MORG</v>
      </c>
      <c r="E30" s="715"/>
      <c r="F30" s="673"/>
      <c r="G30" s="716">
        <f>VLOOKUP(F:F,'Grids Youth'!D:E,2,FALSE)</f>
        <v>0</v>
      </c>
      <c r="H30" s="673"/>
      <c r="I30" s="717">
        <v>0</v>
      </c>
      <c r="J30" s="673"/>
      <c r="K30" s="716">
        <f>VLOOKUP(J:J,'Grids Youth'!H:I,2,FALSE)</f>
        <v>0</v>
      </c>
      <c r="L30" s="673"/>
      <c r="M30" s="717">
        <f>VLOOKUP(L:L,'Grids Youth'!J:K,2,FALSE)</f>
        <v>0</v>
      </c>
      <c r="N30" s="632">
        <f t="shared" si="0"/>
        <v>0</v>
      </c>
      <c r="O30" s="718">
        <f t="shared" si="1"/>
        <v>0</v>
      </c>
    </row>
    <row r="31" spans="1:15" x14ac:dyDescent="0.35">
      <c r="A31" s="658" t="s">
        <v>297</v>
      </c>
      <c r="B31" s="626">
        <v>26</v>
      </c>
      <c r="C31" s="627" t="str">
        <f>VLOOKUP(B:B,'Start List Youth'!C:F,2,FALSE)</f>
        <v>SCHMID Leona</v>
      </c>
      <c r="D31" s="628" t="str">
        <f>VLOOKUP(B:B,'Start List Youth'!C:F,4,FALSE)</f>
        <v>ASB</v>
      </c>
      <c r="E31" s="715"/>
      <c r="F31" s="673"/>
      <c r="G31" s="716">
        <f>VLOOKUP(F:F,'Grids Youth'!D:E,2,FALSE)</f>
        <v>0</v>
      </c>
      <c r="H31" s="673"/>
      <c r="I31" s="717">
        <v>0</v>
      </c>
      <c r="J31" s="673"/>
      <c r="K31" s="716">
        <f>VLOOKUP(J:J,'Grids Youth'!H:I,2,FALSE)</f>
        <v>0</v>
      </c>
      <c r="L31" s="673"/>
      <c r="M31" s="717">
        <f>VLOOKUP(L:L,'Grids Youth'!J:K,2,FALSE)</f>
        <v>0</v>
      </c>
      <c r="N31" s="632">
        <f t="shared" si="0"/>
        <v>0</v>
      </c>
      <c r="O31" s="718">
        <f t="shared" si="1"/>
        <v>0</v>
      </c>
    </row>
    <row r="32" spans="1:15" x14ac:dyDescent="0.35">
      <c r="A32" s="143"/>
      <c r="B32" s="60">
        <v>27</v>
      </c>
      <c r="C32" s="100" t="str">
        <f>VLOOKUP(B:B,'Start List Youth'!C:F,2,FALSE)</f>
        <v>SALOMEZ Maïa</v>
      </c>
      <c r="D32" s="127" t="str">
        <f>VLOOKUP(B:B,'Start List Youth'!C:F,4,FALSE)</f>
        <v>VA</v>
      </c>
      <c r="E32" s="121">
        <v>6</v>
      </c>
      <c r="F32" s="88">
        <v>1</v>
      </c>
      <c r="G32" s="472">
        <f>VLOOKUP(F:F,'Grids Youth'!D:E,2,FALSE)</f>
        <v>1</v>
      </c>
      <c r="H32" s="88">
        <v>0</v>
      </c>
      <c r="I32" s="474">
        <f>VLOOKUP(H:H,'Grids Youth'!F:G,2,FALSE)</f>
        <v>8</v>
      </c>
      <c r="J32" s="88">
        <v>15</v>
      </c>
      <c r="K32" s="472">
        <f>VLOOKUP(J:J,'Grids Youth'!H:I,2,FALSE)</f>
        <v>7.5</v>
      </c>
      <c r="L32" s="88">
        <v>10</v>
      </c>
      <c r="M32" s="474">
        <f>VLOOKUP(L:L,'Grids Youth'!J:K,2,FALSE)</f>
        <v>7.5</v>
      </c>
      <c r="N32" s="144">
        <f t="shared" si="0"/>
        <v>3.5</v>
      </c>
      <c r="O32" s="225">
        <f t="shared" si="1"/>
        <v>7.666666666666667</v>
      </c>
    </row>
    <row r="33" spans="1:15" x14ac:dyDescent="0.35">
      <c r="A33" s="143"/>
      <c r="B33" s="60">
        <v>28</v>
      </c>
      <c r="C33" s="100" t="str">
        <f>VLOOKUP(B:B,'Start List Youth'!C:F,2,FALSE)</f>
        <v>NENNI Linda</v>
      </c>
      <c r="D33" s="127" t="str">
        <f>VLOOKUP(B:B,'Start List Youth'!C:F,4,FALSE)</f>
        <v>LUG</v>
      </c>
      <c r="E33" s="121">
        <v>4</v>
      </c>
      <c r="F33" s="88">
        <v>4</v>
      </c>
      <c r="G33" s="472">
        <f>VLOOKUP(F:F,'Grids Youth'!D:E,2,FALSE)</f>
        <v>4.5</v>
      </c>
      <c r="H33" s="88">
        <v>5</v>
      </c>
      <c r="I33" s="474">
        <f>VLOOKUP(H:H,'Grids Youth'!F:G,2,FALSE)</f>
        <v>1</v>
      </c>
      <c r="J33" s="88">
        <v>15</v>
      </c>
      <c r="K33" s="472">
        <f>VLOOKUP(J:J,'Grids Youth'!H:I,2,FALSE)</f>
        <v>7.5</v>
      </c>
      <c r="L33" s="88">
        <v>10</v>
      </c>
      <c r="M33" s="474">
        <f>VLOOKUP(L:L,'Grids Youth'!J:K,2,FALSE)</f>
        <v>7.5</v>
      </c>
      <c r="N33" s="144">
        <f t="shared" si="0"/>
        <v>4.25</v>
      </c>
      <c r="O33" s="225">
        <f t="shared" si="1"/>
        <v>5.333333333333333</v>
      </c>
    </row>
    <row r="34" spans="1:15" x14ac:dyDescent="0.35">
      <c r="A34" s="143"/>
      <c r="B34" s="60">
        <v>29</v>
      </c>
      <c r="C34" s="100" t="str">
        <f>VLOOKUP(B:B,'Start List Youth'!C:F,2,FALSE)</f>
        <v>LA PORTA Aurora</v>
      </c>
      <c r="D34" s="127" t="str">
        <f>VLOOKUP(B:B,'Start List Youth'!C:F,4,FALSE)</f>
        <v>SVB</v>
      </c>
      <c r="E34" s="121">
        <v>8</v>
      </c>
      <c r="F34" s="88">
        <v>16</v>
      </c>
      <c r="G34" s="472">
        <f>VLOOKUP(F:F,'Grids Youth'!D:E,2,FALSE)</f>
        <v>10</v>
      </c>
      <c r="H34" s="88">
        <v>0</v>
      </c>
      <c r="I34" s="474">
        <f>VLOOKUP(H:H,'Grids Youth'!F:G,2,FALSE)</f>
        <v>8</v>
      </c>
      <c r="J34" s="88">
        <v>18</v>
      </c>
      <c r="K34" s="472">
        <f>VLOOKUP(J:J,'Grids Youth'!H:I,2,FALSE)</f>
        <v>9</v>
      </c>
      <c r="L34" s="88">
        <v>16</v>
      </c>
      <c r="M34" s="474">
        <f>VLOOKUP(L:L,'Grids Youth'!J:K,2,FALSE)</f>
        <v>10</v>
      </c>
      <c r="N34" s="144">
        <f t="shared" si="0"/>
        <v>9</v>
      </c>
      <c r="O34" s="225">
        <f t="shared" si="1"/>
        <v>9</v>
      </c>
    </row>
    <row r="35" spans="1:15" x14ac:dyDescent="0.35">
      <c r="A35" s="143"/>
      <c r="B35" s="60">
        <v>30</v>
      </c>
      <c r="C35" s="100" t="str">
        <f>VLOOKUP(B:B,'Start List Youth'!C:F,2,FALSE)</f>
        <v>TRÖSCH Naira</v>
      </c>
      <c r="D35" s="127" t="str">
        <f>VLOOKUP(B:B,'Start List Youth'!C:F,4,FALSE)</f>
        <v>ASB</v>
      </c>
      <c r="E35" s="121">
        <v>6</v>
      </c>
      <c r="F35" s="88">
        <v>19</v>
      </c>
      <c r="G35" s="472">
        <f>VLOOKUP(F:F,'Grids Youth'!D:E,2,FALSE)</f>
        <v>10</v>
      </c>
      <c r="H35" s="88">
        <v>0</v>
      </c>
      <c r="I35" s="474">
        <f>VLOOKUP(H:H,'Grids Youth'!F:G,2,FALSE)</f>
        <v>8</v>
      </c>
      <c r="J35" s="88">
        <v>22</v>
      </c>
      <c r="K35" s="472">
        <f>VLOOKUP(J:J,'Grids Youth'!H:I,2,FALSE)</f>
        <v>10</v>
      </c>
      <c r="L35" s="88">
        <v>15</v>
      </c>
      <c r="M35" s="474">
        <f>VLOOKUP(L:L,'Grids Youth'!J:K,2,FALSE)</f>
        <v>10</v>
      </c>
      <c r="N35" s="144">
        <f t="shared" si="0"/>
        <v>8</v>
      </c>
      <c r="O35" s="225">
        <f t="shared" si="1"/>
        <v>9.3333333333333339</v>
      </c>
    </row>
    <row r="36" spans="1:15" x14ac:dyDescent="0.35">
      <c r="A36" s="143"/>
      <c r="B36" s="60">
        <v>31</v>
      </c>
      <c r="C36" s="100" t="str">
        <f>VLOOKUP(B:B,'Start List Youth'!C:F,2,FALSE)</f>
        <v>ANDREEVA Nikol</v>
      </c>
      <c r="D36" s="127" t="str">
        <f>VLOOKUP(B:B,'Start List Youth'!C:F,4,FALSE)</f>
        <v>FLOS</v>
      </c>
      <c r="E36" s="121">
        <v>8</v>
      </c>
      <c r="F36" s="88">
        <v>11</v>
      </c>
      <c r="G36" s="472">
        <f>VLOOKUP(F:F,'Grids Youth'!D:E,2,FALSE)</f>
        <v>8</v>
      </c>
      <c r="H36" s="88">
        <v>0</v>
      </c>
      <c r="I36" s="474">
        <f>VLOOKUP(H:H,'Grids Youth'!F:G,2,FALSE)</f>
        <v>8</v>
      </c>
      <c r="J36" s="88">
        <v>13</v>
      </c>
      <c r="K36" s="472">
        <f>VLOOKUP(J:J,'Grids Youth'!H:I,2,FALSE)</f>
        <v>6.5</v>
      </c>
      <c r="L36" s="88">
        <v>12</v>
      </c>
      <c r="M36" s="474">
        <f>VLOOKUP(L:L,'Grids Youth'!J:K,2,FALSE)</f>
        <v>8.5</v>
      </c>
      <c r="N36" s="144">
        <f t="shared" si="0"/>
        <v>8</v>
      </c>
      <c r="O36" s="225">
        <f t="shared" si="1"/>
        <v>7.666666666666667</v>
      </c>
    </row>
    <row r="37" spans="1:15" x14ac:dyDescent="0.35">
      <c r="A37" s="143"/>
      <c r="B37" s="60">
        <v>32</v>
      </c>
      <c r="C37" s="100" t="str">
        <f>VLOOKUP(B:B,'Start List Youth'!C:F,2,FALSE)</f>
        <v>MERI Dalia Nayla</v>
      </c>
      <c r="D37" s="127" t="str">
        <f>VLOOKUP(B:B,'Start List Youth'!C:F,4,FALSE)</f>
        <v>SRSO</v>
      </c>
      <c r="E37" s="121">
        <v>6</v>
      </c>
      <c r="F37" s="88">
        <v>12</v>
      </c>
      <c r="G37" s="472">
        <f>VLOOKUP(F:F,'Grids Youth'!D:E,2,FALSE)</f>
        <v>8.5</v>
      </c>
      <c r="H37" s="88">
        <v>0</v>
      </c>
      <c r="I37" s="474">
        <f>VLOOKUP(H:H,'Grids Youth'!F:G,2,FALSE)</f>
        <v>8</v>
      </c>
      <c r="J37" s="88">
        <v>17</v>
      </c>
      <c r="K37" s="472">
        <f>VLOOKUP(J:J,'Grids Youth'!H:I,2,FALSE)</f>
        <v>8.5</v>
      </c>
      <c r="L37" s="88">
        <v>13</v>
      </c>
      <c r="M37" s="474">
        <f>VLOOKUP(L:L,'Grids Youth'!J:K,2,FALSE)</f>
        <v>9</v>
      </c>
      <c r="N37" s="144">
        <f t="shared" si="0"/>
        <v>7.25</v>
      </c>
      <c r="O37" s="225">
        <f t="shared" si="1"/>
        <v>8.5</v>
      </c>
    </row>
    <row r="38" spans="1:15" x14ac:dyDescent="0.35">
      <c r="A38" s="143"/>
      <c r="B38" s="60">
        <v>33</v>
      </c>
      <c r="C38" s="100" t="str">
        <f>VLOOKUP(B:B,'Start List Youth'!C:F,2,FALSE)</f>
        <v>PANERO Iris</v>
      </c>
      <c r="D38" s="127" t="str">
        <f>VLOOKUP(B:B,'Start List Youth'!C:F,4,FALSE)</f>
        <v>LUG</v>
      </c>
      <c r="E38" s="121">
        <v>8</v>
      </c>
      <c r="F38" s="88">
        <v>8</v>
      </c>
      <c r="G38" s="472">
        <f>VLOOKUP(F:F,'Grids Youth'!D:E,2,FALSE)</f>
        <v>6.5</v>
      </c>
      <c r="H38" s="88">
        <v>1</v>
      </c>
      <c r="I38" s="474">
        <f>VLOOKUP(H:H,'Grids Youth'!F:G,2,FALSE)</f>
        <v>6</v>
      </c>
      <c r="J38" s="88">
        <v>11</v>
      </c>
      <c r="K38" s="472">
        <f>VLOOKUP(J:J,'Grids Youth'!H:I,2,FALSE)</f>
        <v>5.5</v>
      </c>
      <c r="L38" s="88">
        <v>12</v>
      </c>
      <c r="M38" s="474">
        <f>VLOOKUP(L:L,'Grids Youth'!J:K,2,FALSE)</f>
        <v>8.5</v>
      </c>
      <c r="N38" s="144">
        <f t="shared" si="0"/>
        <v>7.25</v>
      </c>
      <c r="O38" s="225">
        <f t="shared" si="1"/>
        <v>6.666666666666667</v>
      </c>
    </row>
    <row r="39" spans="1:15" x14ac:dyDescent="0.35">
      <c r="A39" s="143"/>
      <c r="B39" s="60">
        <v>34</v>
      </c>
      <c r="C39" s="100" t="str">
        <f>VLOOKUP(B:B,'Start List Youth'!C:F,2,FALSE)</f>
        <v>JANSSENS Abigaëlle</v>
      </c>
      <c r="D39" s="127" t="str">
        <f>VLOOKUP(B:B,'Start List Youth'!C:F,4,FALSE)</f>
        <v>GN1885</v>
      </c>
      <c r="E39" s="121">
        <v>2</v>
      </c>
      <c r="F39" s="88">
        <v>2</v>
      </c>
      <c r="G39" s="472">
        <f>VLOOKUP(F:F,'Grids Youth'!D:E,2,FALSE)</f>
        <v>2</v>
      </c>
      <c r="H39" s="88">
        <v>0</v>
      </c>
      <c r="I39" s="474">
        <f>VLOOKUP(H:H,'Grids Youth'!F:G,2,FALSE)</f>
        <v>8</v>
      </c>
      <c r="J39" s="88">
        <v>14</v>
      </c>
      <c r="K39" s="472">
        <f>VLOOKUP(J:J,'Grids Youth'!H:I,2,FALSE)</f>
        <v>7</v>
      </c>
      <c r="L39" s="88">
        <v>12</v>
      </c>
      <c r="M39" s="474">
        <f>VLOOKUP(L:L,'Grids Youth'!J:K,2,FALSE)</f>
        <v>8.5</v>
      </c>
      <c r="N39" s="144">
        <f t="shared" si="0"/>
        <v>2</v>
      </c>
      <c r="O39" s="225">
        <f t="shared" si="1"/>
        <v>7.833333333333333</v>
      </c>
    </row>
    <row r="40" spans="1:15" x14ac:dyDescent="0.35">
      <c r="A40" s="143"/>
      <c r="B40" s="60">
        <v>35</v>
      </c>
      <c r="C40" s="100" t="str">
        <f>VLOOKUP(B:B,'Start List Youth'!C:F,2,FALSE)</f>
        <v>MAGNENAT Celya</v>
      </c>
      <c r="D40" s="127" t="str">
        <f>VLOOKUP(B:B,'Start List Youth'!C:F,4,FALSE)</f>
        <v>MORG</v>
      </c>
      <c r="E40" s="121">
        <v>8</v>
      </c>
      <c r="F40" s="88">
        <v>9</v>
      </c>
      <c r="G40" s="472">
        <f>VLOOKUP(F:F,'Grids Youth'!D:E,2,FALSE)</f>
        <v>7</v>
      </c>
      <c r="H40" s="88">
        <v>1</v>
      </c>
      <c r="I40" s="474">
        <f>VLOOKUP(H:H,'Grids Youth'!F:G,2,FALSE)</f>
        <v>6</v>
      </c>
      <c r="J40" s="88">
        <v>16</v>
      </c>
      <c r="K40" s="472">
        <f>VLOOKUP(J:J,'Grids Youth'!H:I,2,FALSE)</f>
        <v>8</v>
      </c>
      <c r="L40" s="88">
        <v>13</v>
      </c>
      <c r="M40" s="474">
        <f>VLOOKUP(L:L,'Grids Youth'!J:K,2,FALSE)</f>
        <v>9</v>
      </c>
      <c r="N40" s="144">
        <f t="shared" si="0"/>
        <v>7.5</v>
      </c>
      <c r="O40" s="225">
        <f t="shared" si="1"/>
        <v>7.666666666666667</v>
      </c>
    </row>
    <row r="41" spans="1:15" x14ac:dyDescent="0.35">
      <c r="A41" s="143"/>
      <c r="B41" s="60">
        <v>36</v>
      </c>
      <c r="C41" s="100" t="str">
        <f>VLOOKUP(B:B,'Start List Youth'!C:F,2,FALSE)</f>
        <v>SERGEEVA Barbara</v>
      </c>
      <c r="D41" s="127" t="str">
        <f>VLOOKUP(B:B,'Start List Youth'!C:F,4,FALSE)</f>
        <v>GN1885</v>
      </c>
      <c r="E41" s="121">
        <v>4</v>
      </c>
      <c r="F41" s="88">
        <v>0</v>
      </c>
      <c r="G41" s="472">
        <f>VLOOKUP(F:F,'Grids Youth'!D:E,2,FALSE)</f>
        <v>0</v>
      </c>
      <c r="H41" s="88">
        <v>0</v>
      </c>
      <c r="I41" s="474">
        <f>VLOOKUP(H:H,'Grids Youth'!F:G,2,FALSE)</f>
        <v>8</v>
      </c>
      <c r="J41" s="88">
        <v>15</v>
      </c>
      <c r="K41" s="472">
        <f>VLOOKUP(J:J,'Grids Youth'!H:I,2,FALSE)</f>
        <v>7.5</v>
      </c>
      <c r="L41" s="88">
        <v>11</v>
      </c>
      <c r="M41" s="474">
        <f>VLOOKUP(L:L,'Grids Youth'!J:K,2,FALSE)</f>
        <v>8</v>
      </c>
      <c r="N41" s="144">
        <f t="shared" si="0"/>
        <v>2</v>
      </c>
      <c r="O41" s="225">
        <f t="shared" si="1"/>
        <v>7.833333333333333</v>
      </c>
    </row>
    <row r="42" spans="1:15" x14ac:dyDescent="0.35">
      <c r="A42" s="143"/>
      <c r="B42" s="60">
        <v>37</v>
      </c>
      <c r="C42" s="100" t="str">
        <f>VLOOKUP(B:B,'Start List Youth'!C:F,2,FALSE)</f>
        <v>SCHOBER Elisa</v>
      </c>
      <c r="D42" s="127" t="str">
        <f>VLOOKUP(B:B,'Start List Youth'!C:F,4,FALSE)</f>
        <v>GN1885</v>
      </c>
      <c r="E42" s="121">
        <v>6</v>
      </c>
      <c r="F42" s="88">
        <v>5</v>
      </c>
      <c r="G42" s="472">
        <f>VLOOKUP(F:F,'Grids Youth'!D:E,2,FALSE)</f>
        <v>5</v>
      </c>
      <c r="H42" s="88">
        <v>0</v>
      </c>
      <c r="I42" s="474">
        <f>VLOOKUP(H:H,'Grids Youth'!F:G,2,FALSE)</f>
        <v>8</v>
      </c>
      <c r="J42" s="88">
        <v>11</v>
      </c>
      <c r="K42" s="472">
        <f>VLOOKUP(J:J,'Grids Youth'!H:I,2,FALSE)</f>
        <v>5.5</v>
      </c>
      <c r="L42" s="88">
        <v>12</v>
      </c>
      <c r="M42" s="474">
        <f>VLOOKUP(L:L,'Grids Youth'!J:K,2,FALSE)</f>
        <v>8.5</v>
      </c>
      <c r="N42" s="144">
        <f t="shared" si="0"/>
        <v>5.5</v>
      </c>
      <c r="O42" s="225">
        <f t="shared" si="1"/>
        <v>7.333333333333333</v>
      </c>
    </row>
    <row r="43" spans="1:15" x14ac:dyDescent="0.35">
      <c r="A43" s="143"/>
      <c r="B43" s="60">
        <v>38</v>
      </c>
      <c r="C43" s="100" t="str">
        <f>VLOOKUP(B:B,'Start List Youth'!C:F,2,FALSE)</f>
        <v>DE PAOLI Beatrice</v>
      </c>
      <c r="D43" s="127" t="str">
        <f>VLOOKUP(B:B,'Start List Youth'!C:F,4,FALSE)</f>
        <v>MORG</v>
      </c>
      <c r="E43" s="121">
        <v>6</v>
      </c>
      <c r="F43" s="88">
        <v>13</v>
      </c>
      <c r="G43" s="472">
        <f>VLOOKUP(F:F,'Grids Youth'!D:E,2,FALSE)</f>
        <v>9</v>
      </c>
      <c r="H43" s="88">
        <v>0</v>
      </c>
      <c r="I43" s="474">
        <f>VLOOKUP(H:H,'Grids Youth'!F:G,2,FALSE)</f>
        <v>8</v>
      </c>
      <c r="J43" s="88">
        <v>16</v>
      </c>
      <c r="K43" s="472">
        <f>VLOOKUP(J:J,'Grids Youth'!H:I,2,FALSE)</f>
        <v>8</v>
      </c>
      <c r="L43" s="88">
        <v>12</v>
      </c>
      <c r="M43" s="474">
        <f>VLOOKUP(L:L,'Grids Youth'!J:K,2,FALSE)</f>
        <v>8.5</v>
      </c>
      <c r="N43" s="144">
        <f t="shared" si="0"/>
        <v>7.5</v>
      </c>
      <c r="O43" s="225">
        <f t="shared" si="1"/>
        <v>8.1666666666666661</v>
      </c>
    </row>
    <row r="44" spans="1:15" x14ac:dyDescent="0.35">
      <c r="A44" s="143"/>
      <c r="B44" s="60">
        <v>39</v>
      </c>
      <c r="C44" s="100" t="str">
        <f>VLOOKUP(B:B,'Start List Youth'!C:F,2,FALSE)</f>
        <v>IACOZZA Alice</v>
      </c>
      <c r="D44" s="127" t="str">
        <f>VLOOKUP(B:B,'Start List Youth'!C:F,4,FALSE)</f>
        <v>LUG</v>
      </c>
      <c r="E44" s="121">
        <v>6</v>
      </c>
      <c r="F44" s="88">
        <v>6</v>
      </c>
      <c r="G44" s="472">
        <f>VLOOKUP(F:F,'Grids Youth'!D:E,2,FALSE)</f>
        <v>5.5</v>
      </c>
      <c r="H44" s="88">
        <v>2</v>
      </c>
      <c r="I44" s="474">
        <f>VLOOKUP(H:H,'Grids Youth'!F:G,2,FALSE)</f>
        <v>5</v>
      </c>
      <c r="J44" s="88">
        <v>10</v>
      </c>
      <c r="K44" s="472">
        <f>VLOOKUP(J:J,'Grids Youth'!H:I,2,FALSE)</f>
        <v>5</v>
      </c>
      <c r="L44" s="88">
        <v>11</v>
      </c>
      <c r="M44" s="474">
        <f>VLOOKUP(L:L,'Grids Youth'!J:K,2,FALSE)</f>
        <v>8</v>
      </c>
      <c r="N44" s="144">
        <f t="shared" si="0"/>
        <v>5.75</v>
      </c>
      <c r="O44" s="225">
        <f t="shared" si="1"/>
        <v>6</v>
      </c>
    </row>
    <row r="45" spans="1:15" x14ac:dyDescent="0.35">
      <c r="A45" s="143"/>
      <c r="B45" s="60">
        <v>40</v>
      </c>
      <c r="C45" s="100" t="str">
        <f>VLOOKUP(B:B,'Start List Youth'!C:F,2,FALSE)</f>
        <v>NAGYPÁL Réka</v>
      </c>
      <c r="D45" s="127" t="str">
        <f>VLOOKUP(B:B,'Start List Youth'!C:F,4,FALSE)</f>
        <v>FLOS</v>
      </c>
      <c r="E45" s="121">
        <v>4</v>
      </c>
      <c r="F45" s="88">
        <v>3</v>
      </c>
      <c r="G45" s="472">
        <f>VLOOKUP(F:F,'Grids Youth'!D:E,2,FALSE)</f>
        <v>3</v>
      </c>
      <c r="H45" s="88">
        <v>5</v>
      </c>
      <c r="I45" s="474">
        <f>VLOOKUP(H:H,'Grids Youth'!F:G,2,FALSE)</f>
        <v>1</v>
      </c>
      <c r="J45" s="88">
        <v>17</v>
      </c>
      <c r="K45" s="472">
        <f>VLOOKUP(J:J,'Grids Youth'!H:I,2,FALSE)</f>
        <v>8.5</v>
      </c>
      <c r="L45" s="88">
        <v>9</v>
      </c>
      <c r="M45" s="474">
        <f>VLOOKUP(L:L,'Grids Youth'!J:K,2,FALSE)</f>
        <v>7</v>
      </c>
      <c r="N45" s="144">
        <f t="shared" si="0"/>
        <v>3.5</v>
      </c>
      <c r="O45" s="225">
        <f t="shared" si="1"/>
        <v>5.5</v>
      </c>
    </row>
    <row r="46" spans="1:15" x14ac:dyDescent="0.35">
      <c r="A46" s="143"/>
      <c r="B46" s="60">
        <v>41</v>
      </c>
      <c r="C46" s="100" t="str">
        <f>VLOOKUP(B:B,'Start List Youth'!C:F,2,FALSE)</f>
        <v>LENZ Vanessa</v>
      </c>
      <c r="D46" s="127" t="str">
        <f>VLOOKUP(B:B,'Start List Youth'!C:F,4,FALSE)</f>
        <v>ASB</v>
      </c>
      <c r="E46" s="121">
        <v>8</v>
      </c>
      <c r="F46" s="88">
        <v>7</v>
      </c>
      <c r="G46" s="472">
        <f>VLOOKUP(F:F,'Grids Youth'!D:E,2,FALSE)</f>
        <v>6</v>
      </c>
      <c r="H46" s="88">
        <v>0</v>
      </c>
      <c r="I46" s="474">
        <f>VLOOKUP(H:H,'Grids Youth'!F:G,2,FALSE)</f>
        <v>8</v>
      </c>
      <c r="J46" s="88">
        <v>18</v>
      </c>
      <c r="K46" s="472">
        <f>VLOOKUP(J:J,'Grids Youth'!H:I,2,FALSE)</f>
        <v>9</v>
      </c>
      <c r="L46" s="88">
        <v>12</v>
      </c>
      <c r="M46" s="474">
        <f>VLOOKUP(L:L,'Grids Youth'!J:K,2,FALSE)</f>
        <v>8.5</v>
      </c>
      <c r="N46" s="144">
        <f t="shared" si="0"/>
        <v>7</v>
      </c>
      <c r="O46" s="225">
        <f t="shared" si="1"/>
        <v>8.5</v>
      </c>
    </row>
    <row r="47" spans="1:15" x14ac:dyDescent="0.35">
      <c r="A47" s="143"/>
      <c r="B47" s="60">
        <v>42</v>
      </c>
      <c r="C47" s="100" t="str">
        <f>VLOOKUP(B:B,'Start List Youth'!C:F,2,FALSE)</f>
        <v>MÖBES Emma</v>
      </c>
      <c r="D47" s="127" t="str">
        <f>VLOOKUP(B:B,'Start List Youth'!C:F,4,FALSE)</f>
        <v>LNZ</v>
      </c>
      <c r="E47" s="121">
        <v>4</v>
      </c>
      <c r="F47" s="88">
        <v>0</v>
      </c>
      <c r="G47" s="472">
        <f>VLOOKUP(F:F,'Grids Youth'!D:E,2,FALSE)</f>
        <v>0</v>
      </c>
      <c r="H47" s="88">
        <v>1</v>
      </c>
      <c r="I47" s="474">
        <f>VLOOKUP(H:H,'Grids Youth'!F:G,2,FALSE)</f>
        <v>6</v>
      </c>
      <c r="J47" s="88">
        <v>13</v>
      </c>
      <c r="K47" s="472">
        <f>VLOOKUP(J:J,'Grids Youth'!H:I,2,FALSE)</f>
        <v>6.5</v>
      </c>
      <c r="L47" s="88">
        <v>7</v>
      </c>
      <c r="M47" s="474">
        <f>VLOOKUP(L:L,'Grids Youth'!J:K,2,FALSE)</f>
        <v>6</v>
      </c>
      <c r="N47" s="144">
        <f t="shared" si="0"/>
        <v>2</v>
      </c>
      <c r="O47" s="225">
        <f t="shared" si="1"/>
        <v>6.166666666666667</v>
      </c>
    </row>
    <row r="48" spans="1:15" x14ac:dyDescent="0.35">
      <c r="A48" s="143"/>
      <c r="B48" s="60">
        <v>43</v>
      </c>
      <c r="C48" s="100" t="str">
        <f>VLOOKUP(B:B,'Start List Youth'!C:F,2,FALSE)</f>
        <v>DOMENECH WANG Liliane</v>
      </c>
      <c r="D48" s="127" t="str">
        <f>VLOOKUP(B:B,'Start List Youth'!C:F,4,FALSE)</f>
        <v>VA</v>
      </c>
      <c r="E48" s="121">
        <v>4</v>
      </c>
      <c r="F48" s="88">
        <v>3</v>
      </c>
      <c r="G48" s="472">
        <f>VLOOKUP(F:F,'Grids Youth'!D:E,2,FALSE)</f>
        <v>3</v>
      </c>
      <c r="H48" s="88">
        <v>2</v>
      </c>
      <c r="I48" s="474">
        <f>VLOOKUP(H:H,'Grids Youth'!F:G,2,FALSE)</f>
        <v>5</v>
      </c>
      <c r="J48" s="88">
        <v>18</v>
      </c>
      <c r="K48" s="472">
        <f>VLOOKUP(J:J,'Grids Youth'!H:I,2,FALSE)</f>
        <v>9</v>
      </c>
      <c r="L48" s="88">
        <v>13</v>
      </c>
      <c r="M48" s="474">
        <f>VLOOKUP(L:L,'Grids Youth'!J:K,2,FALSE)</f>
        <v>9</v>
      </c>
      <c r="N48" s="144">
        <f t="shared" si="0"/>
        <v>3.5</v>
      </c>
      <c r="O48" s="225">
        <f t="shared" si="1"/>
        <v>7.666666666666667</v>
      </c>
    </row>
    <row r="49" spans="1:15" x14ac:dyDescent="0.35">
      <c r="A49" s="143"/>
      <c r="B49" s="60">
        <v>44</v>
      </c>
      <c r="C49" s="100" t="str">
        <f>VLOOKUP(B:B,'Start List Youth'!C:F,2,FALSE)</f>
        <v>GREGOIRE Alyssia</v>
      </c>
      <c r="D49" s="127" t="str">
        <f>VLOOKUP(B:B,'Start List Youth'!C:F,4,FALSE)</f>
        <v>MORG</v>
      </c>
      <c r="E49" s="121">
        <v>8</v>
      </c>
      <c r="F49" s="88">
        <v>16</v>
      </c>
      <c r="G49" s="472">
        <f>VLOOKUP(F:F,'Grids Youth'!D:E,2,FALSE)</f>
        <v>10</v>
      </c>
      <c r="H49" s="88">
        <v>0</v>
      </c>
      <c r="I49" s="474">
        <f>VLOOKUP(H:H,'Grids Youth'!F:G,2,FALSE)</f>
        <v>8</v>
      </c>
      <c r="J49" s="88">
        <v>19</v>
      </c>
      <c r="K49" s="472">
        <f>VLOOKUP(J:J,'Grids Youth'!H:I,2,FALSE)</f>
        <v>9.5</v>
      </c>
      <c r="L49" s="88">
        <v>14</v>
      </c>
      <c r="M49" s="474">
        <f>VLOOKUP(L:L,'Grids Youth'!J:K,2,FALSE)</f>
        <v>9.5</v>
      </c>
      <c r="N49" s="144">
        <f t="shared" si="0"/>
        <v>9</v>
      </c>
      <c r="O49" s="225">
        <f t="shared" si="1"/>
        <v>9</v>
      </c>
    </row>
    <row r="50" spans="1:15" x14ac:dyDescent="0.35">
      <c r="A50" s="143"/>
      <c r="B50" s="60">
        <v>45</v>
      </c>
      <c r="C50" s="100" t="str">
        <f>VLOOKUP(B:B,'Start List Youth'!C:F,2,FALSE)</f>
        <v>GARDON Charlotte</v>
      </c>
      <c r="D50" s="127" t="str">
        <f>VLOOKUP(B:B,'Start List Youth'!C:F,4,FALSE)</f>
        <v>MORG</v>
      </c>
      <c r="E50" s="121">
        <v>8</v>
      </c>
      <c r="F50" s="88">
        <v>6</v>
      </c>
      <c r="G50" s="472">
        <f>VLOOKUP(F:F,'Grids Youth'!D:E,2,FALSE)</f>
        <v>5.5</v>
      </c>
      <c r="H50" s="88">
        <v>0</v>
      </c>
      <c r="I50" s="474">
        <f>VLOOKUP(H:H,'Grids Youth'!F:G,2,FALSE)</f>
        <v>8</v>
      </c>
      <c r="J50" s="88">
        <v>16</v>
      </c>
      <c r="K50" s="472">
        <f>VLOOKUP(J:J,'Grids Youth'!H:I,2,FALSE)</f>
        <v>8</v>
      </c>
      <c r="L50" s="88">
        <v>12</v>
      </c>
      <c r="M50" s="474">
        <f>VLOOKUP(L:L,'Grids Youth'!J:K,2,FALSE)</f>
        <v>8.5</v>
      </c>
      <c r="N50" s="144">
        <f t="shared" si="0"/>
        <v>6.75</v>
      </c>
      <c r="O50" s="225">
        <f t="shared" si="1"/>
        <v>8.1666666666666661</v>
      </c>
    </row>
    <row r="51" spans="1:15" x14ac:dyDescent="0.35">
      <c r="A51" s="143"/>
      <c r="B51" s="60">
        <v>46</v>
      </c>
      <c r="C51" s="100" t="str">
        <f>VLOOKUP(B:B,'Start List Youth'!C:F,2,FALSE)</f>
        <v>LAFLEUR Laura</v>
      </c>
      <c r="D51" s="127" t="str">
        <f>VLOOKUP(B:B,'Start List Youth'!C:F,4,FALSE)</f>
        <v>GN1885</v>
      </c>
      <c r="E51" s="121">
        <v>6</v>
      </c>
      <c r="F51" s="88">
        <v>4</v>
      </c>
      <c r="G51" s="472">
        <f>VLOOKUP(F:F,'Grids Youth'!D:E,2,FALSE)</f>
        <v>4.5</v>
      </c>
      <c r="H51" s="88">
        <v>0</v>
      </c>
      <c r="I51" s="474">
        <f>VLOOKUP(H:H,'Grids Youth'!F:G,2,FALSE)</f>
        <v>8</v>
      </c>
      <c r="J51" s="88">
        <v>17</v>
      </c>
      <c r="K51" s="472">
        <f>VLOOKUP(J:J,'Grids Youth'!H:I,2,FALSE)</f>
        <v>8.5</v>
      </c>
      <c r="L51" s="88">
        <v>12</v>
      </c>
      <c r="M51" s="474">
        <f>VLOOKUP(L:L,'Grids Youth'!J:K,2,FALSE)</f>
        <v>8.5</v>
      </c>
      <c r="N51" s="144">
        <f t="shared" si="0"/>
        <v>5.25</v>
      </c>
      <c r="O51" s="225">
        <f t="shared" si="1"/>
        <v>8.3333333333333339</v>
      </c>
    </row>
    <row r="52" spans="1:15" x14ac:dyDescent="0.35">
      <c r="A52" s="143"/>
      <c r="B52" s="60">
        <v>47</v>
      </c>
      <c r="C52" s="100" t="str">
        <f>VLOOKUP(B:B,'Start List Youth'!C:F,2,FALSE)</f>
        <v>MICHALIS Eline</v>
      </c>
      <c r="D52" s="127" t="str">
        <f>VLOOKUP(B:B,'Start List Youth'!C:F,4,FALSE)</f>
        <v>GN1885</v>
      </c>
      <c r="E52" s="121">
        <v>6</v>
      </c>
      <c r="F52" s="88">
        <v>0</v>
      </c>
      <c r="G52" s="472">
        <f>VLOOKUP(F:F,'Grids Youth'!D:E,2,FALSE)</f>
        <v>0</v>
      </c>
      <c r="H52" s="88">
        <v>0</v>
      </c>
      <c r="I52" s="474">
        <f>VLOOKUP(H:H,'Grids Youth'!F:G,2,FALSE)</f>
        <v>8</v>
      </c>
      <c r="J52" s="88">
        <v>13</v>
      </c>
      <c r="K52" s="472">
        <f>VLOOKUP(J:J,'Grids Youth'!H:I,2,FALSE)</f>
        <v>6.5</v>
      </c>
      <c r="L52" s="88">
        <v>12</v>
      </c>
      <c r="M52" s="474">
        <f>VLOOKUP(L:L,'Grids Youth'!J:K,2,FALSE)</f>
        <v>8.5</v>
      </c>
      <c r="N52" s="144">
        <f t="shared" si="0"/>
        <v>3</v>
      </c>
      <c r="O52" s="225">
        <f t="shared" si="1"/>
        <v>7.666666666666667</v>
      </c>
    </row>
    <row r="53" spans="1:15" x14ac:dyDescent="0.35">
      <c r="A53" s="143"/>
      <c r="B53" s="60">
        <v>48</v>
      </c>
      <c r="C53" s="100" t="str">
        <f>VLOOKUP(B:B,'Start List Youth'!C:F,2,FALSE)</f>
        <v>CORAZZA Kendra</v>
      </c>
      <c r="D53" s="127" t="str">
        <f>VLOOKUP(B:B,'Start List Youth'!C:F,4,FALSE)</f>
        <v>LUG</v>
      </c>
      <c r="E53" s="121">
        <v>6</v>
      </c>
      <c r="F53" s="88">
        <v>6</v>
      </c>
      <c r="G53" s="472">
        <f>VLOOKUP(F:F,'Grids Youth'!D:E,2,FALSE)</f>
        <v>5.5</v>
      </c>
      <c r="H53" s="88">
        <v>0</v>
      </c>
      <c r="I53" s="474">
        <f>VLOOKUP(H:H,'Grids Youth'!F:G,2,FALSE)</f>
        <v>8</v>
      </c>
      <c r="J53" s="88">
        <v>15</v>
      </c>
      <c r="K53" s="472">
        <f>VLOOKUP(J:J,'Grids Youth'!H:I,2,FALSE)</f>
        <v>7.5</v>
      </c>
      <c r="L53" s="88">
        <v>12</v>
      </c>
      <c r="M53" s="474">
        <f>VLOOKUP(L:L,'Grids Youth'!J:K,2,FALSE)</f>
        <v>8.5</v>
      </c>
      <c r="N53" s="144">
        <f t="shared" si="0"/>
        <v>5.75</v>
      </c>
      <c r="O53" s="225">
        <f t="shared" si="1"/>
        <v>8</v>
      </c>
    </row>
    <row r="54" spans="1:15" x14ac:dyDescent="0.35">
      <c r="A54" s="143"/>
      <c r="B54" s="60">
        <v>49</v>
      </c>
      <c r="C54" s="100" t="str">
        <f>VLOOKUP(B:B,'Start List Youth'!C:F,2,FALSE)</f>
        <v>COUROUGE Emma</v>
      </c>
      <c r="D54" s="127" t="str">
        <f>VLOOKUP(B:B,'Start List Youth'!C:F,4,FALSE)</f>
        <v>MORG</v>
      </c>
      <c r="E54" s="121">
        <v>6</v>
      </c>
      <c r="F54" s="88">
        <v>13</v>
      </c>
      <c r="G54" s="472">
        <f>VLOOKUP(F:F,'Grids Youth'!D:E,2,FALSE)</f>
        <v>9</v>
      </c>
      <c r="H54" s="88">
        <v>0</v>
      </c>
      <c r="I54" s="474">
        <f>VLOOKUP(H:H,'Grids Youth'!F:G,2,FALSE)</f>
        <v>8</v>
      </c>
      <c r="J54" s="88">
        <v>20</v>
      </c>
      <c r="K54" s="472">
        <f>VLOOKUP(J:J,'Grids Youth'!H:I,2,FALSE)</f>
        <v>10</v>
      </c>
      <c r="L54" s="88">
        <v>15</v>
      </c>
      <c r="M54" s="474">
        <f>VLOOKUP(L:L,'Grids Youth'!J:K,2,FALSE)</f>
        <v>10</v>
      </c>
      <c r="N54" s="144">
        <f t="shared" si="0"/>
        <v>7.5</v>
      </c>
      <c r="O54" s="225">
        <f t="shared" si="1"/>
        <v>9.3333333333333339</v>
      </c>
    </row>
    <row r="55" spans="1:15" x14ac:dyDescent="0.35">
      <c r="A55" s="143"/>
      <c r="B55" s="60">
        <v>50</v>
      </c>
      <c r="C55" s="100" t="str">
        <f>VLOOKUP(B:B,'Start List Youth'!C:F,2,FALSE)</f>
        <v>PAVLIKOVA Evelina</v>
      </c>
      <c r="D55" s="127" t="str">
        <f>VLOOKUP(B:B,'Start List Youth'!C:F,4,FALSE)</f>
        <v>GN1885</v>
      </c>
      <c r="E55" s="121">
        <v>8</v>
      </c>
      <c r="F55" s="88">
        <v>7</v>
      </c>
      <c r="G55" s="472">
        <f>VLOOKUP(F:F,'Grids Youth'!D:E,2,FALSE)</f>
        <v>6</v>
      </c>
      <c r="H55" s="88">
        <v>0</v>
      </c>
      <c r="I55" s="474">
        <f>VLOOKUP(H:H,'Grids Youth'!F:G,2,FALSE)</f>
        <v>8</v>
      </c>
      <c r="J55" s="88">
        <v>15</v>
      </c>
      <c r="K55" s="472">
        <f>VLOOKUP(J:J,'Grids Youth'!H:I,2,FALSE)</f>
        <v>7.5</v>
      </c>
      <c r="L55" s="88">
        <v>13</v>
      </c>
      <c r="M55" s="474">
        <f>VLOOKUP(L:L,'Grids Youth'!J:K,2,FALSE)</f>
        <v>9</v>
      </c>
      <c r="N55" s="144">
        <f t="shared" si="0"/>
        <v>7</v>
      </c>
      <c r="O55" s="225">
        <f t="shared" si="1"/>
        <v>8.1666666666666661</v>
      </c>
    </row>
    <row r="56" spans="1:15" x14ac:dyDescent="0.35">
      <c r="A56" s="143"/>
      <c r="B56" s="60">
        <v>51</v>
      </c>
      <c r="C56" s="100" t="str">
        <f>VLOOKUP(B:B,'Start List Youth'!C:F,2,FALSE)</f>
        <v>SCHAFER Nora</v>
      </c>
      <c r="D56" s="127" t="str">
        <f>VLOOKUP(B:B,'Start List Youth'!C:F,4,FALSE)</f>
        <v>ASB</v>
      </c>
      <c r="E56" s="121">
        <v>8</v>
      </c>
      <c r="F56" s="88">
        <v>0</v>
      </c>
      <c r="G56" s="472">
        <f>VLOOKUP(F:F,'Grids Youth'!D:E,2,FALSE)</f>
        <v>0</v>
      </c>
      <c r="H56" s="88">
        <v>0</v>
      </c>
      <c r="I56" s="474">
        <f>VLOOKUP(H:H,'Grids Youth'!F:G,2,FALSE)</f>
        <v>8</v>
      </c>
      <c r="J56" s="88">
        <v>14</v>
      </c>
      <c r="K56" s="472">
        <f>VLOOKUP(J:J,'Grids Youth'!H:I,2,FALSE)</f>
        <v>7</v>
      </c>
      <c r="L56" s="88">
        <v>8</v>
      </c>
      <c r="M56" s="474">
        <f>VLOOKUP(L:L,'Grids Youth'!J:K,2,FALSE)</f>
        <v>6.5</v>
      </c>
      <c r="N56" s="144">
        <f t="shared" si="0"/>
        <v>4</v>
      </c>
      <c r="O56" s="225">
        <f t="shared" si="1"/>
        <v>7.166666666666667</v>
      </c>
    </row>
    <row r="57" spans="1:15" x14ac:dyDescent="0.35">
      <c r="A57" s="143"/>
      <c r="B57" s="60">
        <v>52</v>
      </c>
      <c r="C57" s="100" t="str">
        <f>VLOOKUP(B:B,'Start List Youth'!C:F,2,FALSE)</f>
        <v>BREGNARD Lavinia</v>
      </c>
      <c r="D57" s="127" t="str">
        <f>VLOOKUP(B:B,'Start List Youth'!C:F,4,FALSE)</f>
        <v>MORG</v>
      </c>
      <c r="E57" s="121">
        <v>6</v>
      </c>
      <c r="F57" s="88">
        <v>6</v>
      </c>
      <c r="G57" s="472">
        <f>VLOOKUP(F:F,'Grids Youth'!D:E,2,FALSE)</f>
        <v>5.5</v>
      </c>
      <c r="H57" s="88">
        <v>0</v>
      </c>
      <c r="I57" s="474">
        <f>VLOOKUP(H:H,'Grids Youth'!F:G,2,FALSE)</f>
        <v>8</v>
      </c>
      <c r="J57" s="88">
        <v>18</v>
      </c>
      <c r="K57" s="472">
        <f>VLOOKUP(J:J,'Grids Youth'!H:I,2,FALSE)</f>
        <v>9</v>
      </c>
      <c r="L57" s="88">
        <v>13</v>
      </c>
      <c r="M57" s="474">
        <f>VLOOKUP(L:L,'Grids Youth'!J:K,2,FALSE)</f>
        <v>9</v>
      </c>
      <c r="N57" s="144">
        <f t="shared" si="0"/>
        <v>5.75</v>
      </c>
      <c r="O57" s="225">
        <f t="shared" si="1"/>
        <v>8.6666666666666661</v>
      </c>
    </row>
    <row r="58" spans="1:15" x14ac:dyDescent="0.35">
      <c r="A58" s="143"/>
      <c r="B58" s="60">
        <v>53</v>
      </c>
      <c r="C58" s="100" t="str">
        <f>VLOOKUP(B:B,'Start List Youth'!C:F,2,FALSE)</f>
        <v>STANIMIROVIC Lena</v>
      </c>
      <c r="D58" s="127" t="str">
        <f>VLOOKUP(B:B,'Start List Youth'!C:F,4,FALSE)</f>
        <v>MORG</v>
      </c>
      <c r="E58" s="121">
        <v>8</v>
      </c>
      <c r="F58" s="88">
        <v>9</v>
      </c>
      <c r="G58" s="472">
        <f>VLOOKUP(F:F,'Grids Youth'!D:E,2,FALSE)</f>
        <v>7</v>
      </c>
      <c r="H58" s="88">
        <v>1</v>
      </c>
      <c r="I58" s="474">
        <f>VLOOKUP(H:H,'Grids Youth'!F:G,2,FALSE)</f>
        <v>6</v>
      </c>
      <c r="J58" s="88">
        <v>17</v>
      </c>
      <c r="K58" s="472">
        <f>VLOOKUP(J:J,'Grids Youth'!H:I,2,FALSE)</f>
        <v>8.5</v>
      </c>
      <c r="L58" s="88">
        <v>12</v>
      </c>
      <c r="M58" s="474">
        <f>VLOOKUP(L:L,'Grids Youth'!J:K,2,FALSE)</f>
        <v>8.5</v>
      </c>
      <c r="N58" s="144">
        <f t="shared" si="0"/>
        <v>7.5</v>
      </c>
      <c r="O58" s="225">
        <f t="shared" si="1"/>
        <v>7.666666666666667</v>
      </c>
    </row>
    <row r="59" spans="1:15" x14ac:dyDescent="0.35">
      <c r="A59" s="143"/>
      <c r="B59" s="60">
        <v>54</v>
      </c>
      <c r="C59" s="100" t="str">
        <f>VLOOKUP(B:B,'Start List Youth'!C:F,2,FALSE)</f>
        <v>UCHANSKI Sophia</v>
      </c>
      <c r="D59" s="127" t="str">
        <f>VLOOKUP(B:B,'Start List Youth'!C:F,4,FALSE)</f>
        <v>MN</v>
      </c>
      <c r="E59" s="121">
        <v>8</v>
      </c>
      <c r="F59" s="88">
        <v>12</v>
      </c>
      <c r="G59" s="472">
        <f>VLOOKUP(F:F,'Grids Youth'!D:E,2,FALSE)</f>
        <v>8.5</v>
      </c>
      <c r="H59" s="88">
        <v>0</v>
      </c>
      <c r="I59" s="474">
        <f>VLOOKUP(H:H,'Grids Youth'!F:G,2,FALSE)</f>
        <v>8</v>
      </c>
      <c r="J59" s="88">
        <v>14</v>
      </c>
      <c r="K59" s="472">
        <f>VLOOKUP(J:J,'Grids Youth'!H:I,2,FALSE)</f>
        <v>7</v>
      </c>
      <c r="L59" s="88">
        <v>10</v>
      </c>
      <c r="M59" s="474">
        <f>VLOOKUP(L:L,'Grids Youth'!J:K,2,FALSE)</f>
        <v>7.5</v>
      </c>
      <c r="N59" s="144">
        <f t="shared" si="0"/>
        <v>8.25</v>
      </c>
      <c r="O59" s="225">
        <f t="shared" si="1"/>
        <v>7.5</v>
      </c>
    </row>
    <row r="60" spans="1:15" x14ac:dyDescent="0.35">
      <c r="A60" s="143"/>
      <c r="B60" s="60">
        <v>55</v>
      </c>
      <c r="C60" s="100" t="str">
        <f>VLOOKUP(B:B,'Start List Youth'!C:F,2,FALSE)</f>
        <v>BRESSMER Arielle</v>
      </c>
      <c r="D60" s="127" t="str">
        <f>VLOOKUP(B:B,'Start List Youth'!C:F,4,FALSE)</f>
        <v>LNZ</v>
      </c>
      <c r="E60" s="121">
        <v>8</v>
      </c>
      <c r="F60" s="88">
        <v>9</v>
      </c>
      <c r="G60" s="472">
        <f>VLOOKUP(F:F,'Grids Youth'!D:E,2,FALSE)</f>
        <v>7</v>
      </c>
      <c r="H60" s="88">
        <v>0</v>
      </c>
      <c r="I60" s="474">
        <f>VLOOKUP(H:H,'Grids Youth'!F:G,2,FALSE)</f>
        <v>8</v>
      </c>
      <c r="J60" s="88">
        <v>15</v>
      </c>
      <c r="K60" s="472">
        <f>VLOOKUP(J:J,'Grids Youth'!H:I,2,FALSE)</f>
        <v>7.5</v>
      </c>
      <c r="L60" s="88">
        <v>15</v>
      </c>
      <c r="M60" s="474">
        <f>VLOOKUP(L:L,'Grids Youth'!J:K,2,FALSE)</f>
        <v>10</v>
      </c>
      <c r="N60" s="144">
        <f t="shared" si="0"/>
        <v>7.5</v>
      </c>
      <c r="O60" s="225">
        <f t="shared" si="1"/>
        <v>8.5</v>
      </c>
    </row>
    <row r="61" spans="1:15" x14ac:dyDescent="0.35">
      <c r="A61" s="143"/>
      <c r="B61" s="60">
        <v>56</v>
      </c>
      <c r="C61" s="100" t="str">
        <f>VLOOKUP(B:B,'Start List Youth'!C:F,2,FALSE)</f>
        <v>RAYMANN Julie</v>
      </c>
      <c r="D61" s="127" t="str">
        <f>VLOOKUP(B:B,'Start List Youth'!C:F,4,FALSE)</f>
        <v>LNZ</v>
      </c>
      <c r="E61" s="121">
        <v>6</v>
      </c>
      <c r="F61" s="88">
        <v>14</v>
      </c>
      <c r="G61" s="472">
        <f>VLOOKUP(F:F,'Grids Youth'!D:E,2,FALSE)</f>
        <v>9.5</v>
      </c>
      <c r="H61" s="88">
        <v>0</v>
      </c>
      <c r="I61" s="474">
        <f>VLOOKUP(H:H,'Grids Youth'!F:G,2,FALSE)</f>
        <v>8</v>
      </c>
      <c r="J61" s="88">
        <v>17</v>
      </c>
      <c r="K61" s="472">
        <f>VLOOKUP(J:J,'Grids Youth'!H:I,2,FALSE)</f>
        <v>8.5</v>
      </c>
      <c r="L61" s="88">
        <v>8</v>
      </c>
      <c r="M61" s="474">
        <f>VLOOKUP(L:L,'Grids Youth'!J:K,2,FALSE)</f>
        <v>6.5</v>
      </c>
      <c r="N61" s="144">
        <f t="shared" si="0"/>
        <v>7.75</v>
      </c>
      <c r="O61" s="225">
        <f t="shared" si="1"/>
        <v>7.666666666666667</v>
      </c>
    </row>
    <row r="62" spans="1:15" x14ac:dyDescent="0.35">
      <c r="A62" s="143"/>
      <c r="B62" s="60">
        <v>57</v>
      </c>
      <c r="C62" s="100" t="str">
        <f>VLOOKUP(B:B,'Start List Youth'!C:F,2,FALSE)</f>
        <v>WYDEN Anouk</v>
      </c>
      <c r="D62" s="127" t="str">
        <f>VLOOKUP(B:B,'Start List Youth'!C:F,4,FALSE)</f>
        <v>LNZ</v>
      </c>
      <c r="E62" s="121">
        <v>8</v>
      </c>
      <c r="F62" s="88">
        <v>11</v>
      </c>
      <c r="G62" s="472">
        <f>VLOOKUP(F:F,'Grids Youth'!D:E,2,FALSE)</f>
        <v>8</v>
      </c>
      <c r="H62" s="88">
        <v>0</v>
      </c>
      <c r="I62" s="474">
        <f>VLOOKUP(H:H,'Grids Youth'!F:G,2,FALSE)</f>
        <v>8</v>
      </c>
      <c r="J62" s="88">
        <v>14</v>
      </c>
      <c r="K62" s="472">
        <f>VLOOKUP(J:J,'Grids Youth'!H:I,2,FALSE)</f>
        <v>7</v>
      </c>
      <c r="L62" s="88">
        <v>14</v>
      </c>
      <c r="M62" s="474">
        <f>VLOOKUP(L:L,'Grids Youth'!J:K,2,FALSE)</f>
        <v>9.5</v>
      </c>
      <c r="N62" s="144">
        <f t="shared" si="0"/>
        <v>8</v>
      </c>
      <c r="O62" s="225">
        <f t="shared" si="1"/>
        <v>8.1666666666666661</v>
      </c>
    </row>
    <row r="63" spans="1:15" x14ac:dyDescent="0.35">
      <c r="A63" s="143"/>
      <c r="B63" s="60">
        <v>58</v>
      </c>
      <c r="C63" s="100" t="str">
        <f>VLOOKUP(B:B,'Start List Youth'!C:F,2,FALSE)</f>
        <v>ZULLI Laura</v>
      </c>
      <c r="D63" s="127" t="str">
        <f>VLOOKUP(B:B,'Start List Youth'!C:F,4,FALSE)</f>
        <v>LNZ</v>
      </c>
      <c r="E63" s="121">
        <v>8</v>
      </c>
      <c r="F63" s="88">
        <v>8</v>
      </c>
      <c r="G63" s="472">
        <f>VLOOKUP(F:F,'Grids Youth'!D:E,2,FALSE)</f>
        <v>6.5</v>
      </c>
      <c r="H63" s="88">
        <v>0</v>
      </c>
      <c r="I63" s="474">
        <f>VLOOKUP(H:H,'Grids Youth'!F:G,2,FALSE)</f>
        <v>8</v>
      </c>
      <c r="J63" s="88">
        <v>18</v>
      </c>
      <c r="K63" s="472">
        <f>VLOOKUP(J:J,'Grids Youth'!H:I,2,FALSE)</f>
        <v>9</v>
      </c>
      <c r="L63" s="88">
        <v>13</v>
      </c>
      <c r="M63" s="474">
        <f>VLOOKUP(L:L,'Grids Youth'!J:K,2,FALSE)</f>
        <v>9</v>
      </c>
      <c r="N63" s="144">
        <f t="shared" si="0"/>
        <v>7.25</v>
      </c>
      <c r="O63" s="225">
        <f t="shared" si="1"/>
        <v>8.6666666666666661</v>
      </c>
    </row>
    <row r="64" spans="1:15" x14ac:dyDescent="0.35">
      <c r="A64" s="143"/>
      <c r="B64" s="60">
        <v>59</v>
      </c>
      <c r="C64" s="100" t="str">
        <f>VLOOKUP(B:B,'Start List Youth'!C:F,2,FALSE)</f>
        <v>PAGES Ella</v>
      </c>
      <c r="D64" s="127" t="str">
        <f>VLOOKUP(B:B,'Start List Youth'!C:F,4,FALSE)</f>
        <v>LNZ</v>
      </c>
      <c r="E64" s="121">
        <v>6</v>
      </c>
      <c r="F64" s="88">
        <v>11</v>
      </c>
      <c r="G64" s="472">
        <f>VLOOKUP(F:F,'Grids Youth'!D:E,2,FALSE)</f>
        <v>8</v>
      </c>
      <c r="H64" s="88">
        <v>0</v>
      </c>
      <c r="I64" s="474">
        <f>VLOOKUP(H:H,'Grids Youth'!F:G,2,FALSE)</f>
        <v>8</v>
      </c>
      <c r="J64" s="88">
        <v>14</v>
      </c>
      <c r="K64" s="472">
        <f>VLOOKUP(J:J,'Grids Youth'!H:I,2,FALSE)</f>
        <v>7</v>
      </c>
      <c r="L64" s="88">
        <v>12</v>
      </c>
      <c r="M64" s="474">
        <f>VLOOKUP(L:L,'Grids Youth'!J:K,2,FALSE)</f>
        <v>8.5</v>
      </c>
      <c r="N64" s="144">
        <f t="shared" si="0"/>
        <v>7</v>
      </c>
      <c r="O64" s="225">
        <f t="shared" si="1"/>
        <v>7.833333333333333</v>
      </c>
    </row>
    <row r="65" spans="1:15" x14ac:dyDescent="0.35">
      <c r="A65" s="143"/>
      <c r="B65" s="60">
        <v>60</v>
      </c>
      <c r="C65" s="100" t="str">
        <f>VLOOKUP(B:B,'Start List Youth'!C:F,2,FALSE)</f>
        <v>PITTRICH Emma</v>
      </c>
      <c r="D65" s="127" t="str">
        <f>VLOOKUP(B:B,'Start List Youth'!C:F,4,FALSE)</f>
        <v>MORG</v>
      </c>
      <c r="E65" s="121">
        <v>8</v>
      </c>
      <c r="F65" s="88">
        <v>15</v>
      </c>
      <c r="G65" s="472">
        <f>VLOOKUP(F:F,'Grids Youth'!D:E,2,FALSE)</f>
        <v>10</v>
      </c>
      <c r="H65" s="88">
        <v>0</v>
      </c>
      <c r="I65" s="474">
        <f>VLOOKUP(H:H,'Grids Youth'!F:G,2,FALSE)</f>
        <v>8</v>
      </c>
      <c r="J65" s="88">
        <v>18</v>
      </c>
      <c r="K65" s="472">
        <f>VLOOKUP(J:J,'Grids Youth'!H:I,2,FALSE)</f>
        <v>9</v>
      </c>
      <c r="L65" s="88">
        <v>13</v>
      </c>
      <c r="M65" s="474">
        <f>VLOOKUP(L:L,'Grids Youth'!J:K,2,FALSE)</f>
        <v>9</v>
      </c>
      <c r="N65" s="144">
        <f t="shared" si="0"/>
        <v>9</v>
      </c>
      <c r="O65" s="225">
        <f t="shared" si="1"/>
        <v>8.6666666666666661</v>
      </c>
    </row>
    <row r="66" spans="1:15" x14ac:dyDescent="0.35">
      <c r="A66" s="143"/>
      <c r="B66" s="60">
        <v>61</v>
      </c>
      <c r="C66" s="100" t="str">
        <f>VLOOKUP(B:B,'Start List Youth'!C:F,2,FALSE)</f>
        <v>CABRITA Selena</v>
      </c>
      <c r="D66" s="127" t="str">
        <f>VLOOKUP(B:B,'Start List Youth'!C:F,4,FALSE)</f>
        <v>VA</v>
      </c>
      <c r="E66" s="121">
        <v>4</v>
      </c>
      <c r="F66" s="88">
        <v>0</v>
      </c>
      <c r="G66" s="472">
        <f>VLOOKUP(F:F,'Grids Youth'!D:E,2,FALSE)</f>
        <v>0</v>
      </c>
      <c r="H66" s="88">
        <v>0</v>
      </c>
      <c r="I66" s="474">
        <f>VLOOKUP(H:H,'Grids Youth'!F:G,2,FALSE)</f>
        <v>8</v>
      </c>
      <c r="J66" s="88">
        <v>7</v>
      </c>
      <c r="K66" s="472">
        <f>VLOOKUP(J:J,'Grids Youth'!H:I,2,FALSE)</f>
        <v>3</v>
      </c>
      <c r="L66" s="88">
        <v>9</v>
      </c>
      <c r="M66" s="474">
        <f>VLOOKUP(L:L,'Grids Youth'!J:K,2,FALSE)</f>
        <v>7</v>
      </c>
      <c r="N66" s="144">
        <f t="shared" si="0"/>
        <v>2</v>
      </c>
      <c r="O66" s="225">
        <f t="shared" si="1"/>
        <v>6</v>
      </c>
    </row>
    <row r="67" spans="1:15" x14ac:dyDescent="0.35">
      <c r="A67" s="143"/>
      <c r="B67" s="60">
        <v>62</v>
      </c>
      <c r="C67" s="100" t="str">
        <f>VLOOKUP(B:B,'Start List Youth'!C:F,2,FALSE)</f>
        <v>ABGARYAN SOTO Jana</v>
      </c>
      <c r="D67" s="127" t="str">
        <f>VLOOKUP(B:B,'Start List Youth'!C:F,4,FALSE)</f>
        <v>ASB</v>
      </c>
      <c r="E67" s="121">
        <v>6</v>
      </c>
      <c r="F67" s="88">
        <v>6</v>
      </c>
      <c r="G67" s="472">
        <f>VLOOKUP(F:F,'Grids Youth'!D:E,2,FALSE)</f>
        <v>5.5</v>
      </c>
      <c r="H67" s="88">
        <v>0</v>
      </c>
      <c r="I67" s="474">
        <f>VLOOKUP(H:H,'Grids Youth'!F:G,2,FALSE)</f>
        <v>8</v>
      </c>
      <c r="J67" s="88">
        <v>13</v>
      </c>
      <c r="K67" s="472">
        <f>VLOOKUP(J:J,'Grids Youth'!H:I,2,FALSE)</f>
        <v>6.5</v>
      </c>
      <c r="L67" s="88">
        <v>9</v>
      </c>
      <c r="M67" s="474">
        <f>VLOOKUP(L:L,'Grids Youth'!J:K,2,FALSE)</f>
        <v>7</v>
      </c>
      <c r="N67" s="144">
        <f t="shared" si="0"/>
        <v>5.75</v>
      </c>
      <c r="O67" s="225">
        <f t="shared" si="1"/>
        <v>7.166666666666667</v>
      </c>
    </row>
    <row r="68" spans="1:15" x14ac:dyDescent="0.35">
      <c r="A68" s="143"/>
      <c r="B68" s="60">
        <v>63</v>
      </c>
      <c r="C68" s="100" t="str">
        <f>VLOOKUP(B:B,'Start List Youth'!C:F,2,FALSE)</f>
        <v>YITAGESU Elia</v>
      </c>
      <c r="D68" s="127" t="str">
        <f>VLOOKUP(B:B,'Start List Youth'!C:F,4,FALSE)</f>
        <v>GN1885</v>
      </c>
      <c r="E68" s="121"/>
      <c r="F68" s="88"/>
      <c r="G68" s="472">
        <f>VLOOKUP(F:F,'Grids Youth'!D:E,2,FALSE)</f>
        <v>0</v>
      </c>
      <c r="H68" s="88"/>
      <c r="I68" s="474">
        <f>VLOOKUP(H:H,'Grids Youth'!F:G,2,FALSE)</f>
        <v>8</v>
      </c>
      <c r="J68" s="88"/>
      <c r="K68" s="472">
        <f>VLOOKUP(J:J,'Grids Youth'!H:I,2,FALSE)</f>
        <v>0</v>
      </c>
      <c r="L68" s="88"/>
      <c r="M68" s="474">
        <f>VLOOKUP(L:L,'Grids Youth'!J:K,2,FALSE)</f>
        <v>0</v>
      </c>
      <c r="N68" s="144">
        <f t="shared" si="0"/>
        <v>0</v>
      </c>
      <c r="O68" s="225">
        <f t="shared" si="1"/>
        <v>2.6666666666666665</v>
      </c>
    </row>
    <row r="69" spans="1:15" x14ac:dyDescent="0.35">
      <c r="A69" s="143"/>
      <c r="B69" s="60">
        <v>64</v>
      </c>
      <c r="C69" s="100" t="str">
        <f>VLOOKUP(B:B,'Start List Youth'!C:F,2,FALSE)</f>
        <v>SYLA Keitlin</v>
      </c>
      <c r="D69" s="127" t="str">
        <f>VLOOKUP(B:B,'Start List Youth'!C:F,4,FALSE)</f>
        <v>GN1885</v>
      </c>
      <c r="E69" s="121"/>
      <c r="F69" s="88"/>
      <c r="G69" s="472">
        <f>VLOOKUP(F:F,'Grids Youth'!D:E,2,FALSE)</f>
        <v>0</v>
      </c>
      <c r="H69" s="88">
        <v>0</v>
      </c>
      <c r="I69" s="474">
        <f>VLOOKUP(H:H,'Grids Youth'!F:G,2,FALSE)</f>
        <v>8</v>
      </c>
      <c r="J69" s="88">
        <v>20</v>
      </c>
      <c r="K69" s="472">
        <f>VLOOKUP(J:J,'Grids Youth'!H:I,2,FALSE)</f>
        <v>10</v>
      </c>
      <c r="L69" s="88">
        <v>14</v>
      </c>
      <c r="M69" s="474">
        <f>VLOOKUP(L:L,'Grids Youth'!J:K,2,FALSE)</f>
        <v>9.5</v>
      </c>
      <c r="N69" s="144">
        <f t="shared" si="0"/>
        <v>0</v>
      </c>
      <c r="O69" s="225">
        <f t="shared" si="1"/>
        <v>9.1666666666666661</v>
      </c>
    </row>
    <row r="70" spans="1:15" x14ac:dyDescent="0.35">
      <c r="A70" s="658" t="s">
        <v>297</v>
      </c>
      <c r="B70" s="626">
        <v>65</v>
      </c>
      <c r="C70" s="627" t="str">
        <f>VLOOKUP(B:B,'Start List Youth'!C:F,2,FALSE)</f>
        <v>NAWROCKA Lola</v>
      </c>
      <c r="D70" s="628" t="str">
        <f>VLOOKUP(B:B,'Start List Youth'!C:F,4,FALSE)</f>
        <v>LA</v>
      </c>
      <c r="E70" s="715"/>
      <c r="F70" s="673"/>
      <c r="G70" s="716">
        <f>VLOOKUP(F:F,'Grids Youth'!D:E,2,FALSE)</f>
        <v>0</v>
      </c>
      <c r="H70" s="673"/>
      <c r="I70" s="717">
        <v>0</v>
      </c>
      <c r="J70" s="673"/>
      <c r="K70" s="716">
        <f>VLOOKUP(J:J,'Grids Youth'!H:I,2,FALSE)</f>
        <v>0</v>
      </c>
      <c r="L70" s="673"/>
      <c r="M70" s="717">
        <f>VLOOKUP(L:L,'Grids Youth'!J:K,2,FALSE)</f>
        <v>0</v>
      </c>
      <c r="N70" s="632">
        <f t="shared" si="0"/>
        <v>0</v>
      </c>
      <c r="O70" s="718">
        <f t="shared" si="1"/>
        <v>0</v>
      </c>
    </row>
    <row r="71" spans="1:15" x14ac:dyDescent="0.35">
      <c r="A71" s="143"/>
      <c r="B71" s="60">
        <v>66</v>
      </c>
      <c r="C71" s="100" t="str">
        <f>VLOOKUP(B:B,'Start List Youth'!C:F,2,FALSE)</f>
        <v>ORIOL CRUELLAS Maria</v>
      </c>
      <c r="D71" s="127" t="str">
        <f>VLOOKUP(B:B,'Start List Youth'!C:F,4,FALSE)</f>
        <v>RFN</v>
      </c>
      <c r="E71" s="121">
        <v>6</v>
      </c>
      <c r="F71" s="88">
        <v>2</v>
      </c>
      <c r="G71" s="472">
        <f>VLOOKUP(F:F,'Grids Youth'!D:E,2,FALSE)</f>
        <v>2</v>
      </c>
      <c r="H71" s="88">
        <v>0</v>
      </c>
      <c r="I71" s="474">
        <f>VLOOKUP(H:H,'Grids Youth'!F:G,2,FALSE)</f>
        <v>8</v>
      </c>
      <c r="J71" s="88">
        <v>15</v>
      </c>
      <c r="K71" s="472">
        <f>VLOOKUP(J:J,'Grids Youth'!H:I,2,FALSE)</f>
        <v>7.5</v>
      </c>
      <c r="L71" s="88">
        <v>10</v>
      </c>
      <c r="M71" s="474">
        <f>VLOOKUP(L:L,'Grids Youth'!J:K,2,FALSE)</f>
        <v>7.5</v>
      </c>
      <c r="N71" s="144">
        <f t="shared" ref="N71:N90" si="2">AVERAGE(E71,G71)</f>
        <v>4</v>
      </c>
      <c r="O71" s="225">
        <f t="shared" ref="O71:O90" si="3">AVERAGE(I71,K71,M71)</f>
        <v>7.666666666666667</v>
      </c>
    </row>
    <row r="72" spans="1:15" x14ac:dyDescent="0.35">
      <c r="A72" s="143"/>
      <c r="B72" s="60">
        <v>67</v>
      </c>
      <c r="C72" s="100" t="str">
        <f>VLOOKUP(B:B,'Start List Youth'!C:F,2,FALSE)</f>
        <v>GUSEVA Eva</v>
      </c>
      <c r="D72" s="127" t="str">
        <f>VLOOKUP(B:B,'Start List Youth'!C:F,4,FALSE)</f>
        <v>GN1885</v>
      </c>
      <c r="E72" s="121">
        <v>6</v>
      </c>
      <c r="F72" s="88">
        <v>4</v>
      </c>
      <c r="G72" s="472">
        <f>VLOOKUP(F:F,'Grids Youth'!D:E,2,FALSE)</f>
        <v>4.5</v>
      </c>
      <c r="H72" s="88">
        <v>1</v>
      </c>
      <c r="I72" s="474">
        <f>VLOOKUP(H:H,'Grids Youth'!F:G,2,FALSE)</f>
        <v>6</v>
      </c>
      <c r="J72" s="88">
        <v>14</v>
      </c>
      <c r="K72" s="472">
        <f>VLOOKUP(J:J,'Grids Youth'!H:I,2,FALSE)</f>
        <v>7</v>
      </c>
      <c r="L72" s="88">
        <v>13</v>
      </c>
      <c r="M72" s="474">
        <f>VLOOKUP(L:L,'Grids Youth'!J:K,2,FALSE)</f>
        <v>9</v>
      </c>
      <c r="N72" s="144">
        <f t="shared" si="2"/>
        <v>5.25</v>
      </c>
      <c r="O72" s="225">
        <f t="shared" si="3"/>
        <v>7.333333333333333</v>
      </c>
    </row>
    <row r="73" spans="1:15" x14ac:dyDescent="0.35">
      <c r="A73" s="143"/>
      <c r="B73" s="60">
        <v>68</v>
      </c>
      <c r="C73" s="100" t="str">
        <f>VLOOKUP(B:B,'Start List Youth'!C:F,2,FALSE)</f>
        <v>WYSS Livia</v>
      </c>
      <c r="D73" s="127" t="str">
        <f>VLOOKUP(B:B,'Start List Youth'!C:F,4,FALSE)</f>
        <v>FLOS</v>
      </c>
      <c r="E73" s="121">
        <v>8</v>
      </c>
      <c r="F73" s="88">
        <v>8</v>
      </c>
      <c r="G73" s="472">
        <f>VLOOKUP(F:F,'Grids Youth'!D:E,2,FALSE)</f>
        <v>6.5</v>
      </c>
      <c r="H73" s="88">
        <v>1</v>
      </c>
      <c r="I73" s="474">
        <f>VLOOKUP(H:H,'Grids Youth'!F:G,2,FALSE)</f>
        <v>6</v>
      </c>
      <c r="J73" s="88">
        <v>14</v>
      </c>
      <c r="K73" s="472">
        <f>VLOOKUP(J:J,'Grids Youth'!H:I,2,FALSE)</f>
        <v>7</v>
      </c>
      <c r="L73" s="88">
        <v>11</v>
      </c>
      <c r="M73" s="474">
        <f>VLOOKUP(L:L,'Grids Youth'!J:K,2,FALSE)</f>
        <v>8</v>
      </c>
      <c r="N73" s="144">
        <f t="shared" si="2"/>
        <v>7.25</v>
      </c>
      <c r="O73" s="225">
        <f t="shared" si="3"/>
        <v>7</v>
      </c>
    </row>
    <row r="74" spans="1:15" x14ac:dyDescent="0.35">
      <c r="A74" s="143"/>
      <c r="B74" s="60">
        <v>69</v>
      </c>
      <c r="C74" s="100" t="str">
        <f>VLOOKUP(B:B,'Start List Youth'!C:F,2,FALSE)</f>
        <v>APICELLA Aurora</v>
      </c>
      <c r="D74" s="127" t="str">
        <f>VLOOKUP(B:B,'Start List Youth'!C:F,4,FALSE)</f>
        <v>SVB</v>
      </c>
      <c r="E74" s="121">
        <v>6</v>
      </c>
      <c r="F74" s="88">
        <v>0</v>
      </c>
      <c r="G74" s="472">
        <f>VLOOKUP(F:F,'Grids Youth'!D:E,2,FALSE)</f>
        <v>0</v>
      </c>
      <c r="H74" s="88">
        <v>2</v>
      </c>
      <c r="I74" s="474">
        <f>VLOOKUP(H:H,'Grids Youth'!F:G,2,FALSE)</f>
        <v>5</v>
      </c>
      <c r="J74" s="88">
        <v>11</v>
      </c>
      <c r="K74" s="472">
        <f>VLOOKUP(J:J,'Grids Youth'!H:I,2,FALSE)</f>
        <v>5.5</v>
      </c>
      <c r="L74" s="88">
        <v>12</v>
      </c>
      <c r="M74" s="474">
        <f>VLOOKUP(L:L,'Grids Youth'!J:K,2,FALSE)</f>
        <v>8.5</v>
      </c>
      <c r="N74" s="144">
        <f t="shared" si="2"/>
        <v>3</v>
      </c>
      <c r="O74" s="225">
        <f t="shared" si="3"/>
        <v>6.333333333333333</v>
      </c>
    </row>
    <row r="75" spans="1:15" ht="16.5" customHeight="1" x14ac:dyDescent="0.35">
      <c r="A75" s="143"/>
      <c r="B75" s="60">
        <v>70</v>
      </c>
      <c r="C75" s="100" t="str">
        <f>VLOOKUP(B:B,'Start List Youth'!C:F,2,FALSE)</f>
        <v>VANNOTTI Clara</v>
      </c>
      <c r="D75" s="127" t="str">
        <f>VLOOKUP(B:B,'Start List Youth'!C:F,4,FALSE)</f>
        <v>LNZ</v>
      </c>
      <c r="E75" s="121">
        <v>8</v>
      </c>
      <c r="F75" s="124">
        <v>7</v>
      </c>
      <c r="G75" s="472">
        <f>VLOOKUP(F:F,'Grids Youth'!D:E,2,FALSE)</f>
        <v>6</v>
      </c>
      <c r="H75" s="125">
        <v>0</v>
      </c>
      <c r="I75" s="474">
        <f>VLOOKUP(H:H,'Grids Youth'!F:G,2,FALSE)</f>
        <v>8</v>
      </c>
      <c r="J75" s="125">
        <v>15</v>
      </c>
      <c r="K75" s="472">
        <f>VLOOKUP(J:J,'Grids Youth'!H:I,2,FALSE)</f>
        <v>7.5</v>
      </c>
      <c r="L75" s="124">
        <v>12</v>
      </c>
      <c r="M75" s="474">
        <f>VLOOKUP(L:L,'Grids Youth'!J:K,2,FALSE)</f>
        <v>8.5</v>
      </c>
      <c r="N75" s="144">
        <f t="shared" si="2"/>
        <v>7</v>
      </c>
      <c r="O75" s="225">
        <f t="shared" si="3"/>
        <v>8</v>
      </c>
    </row>
    <row r="76" spans="1:15" ht="16.5" hidden="1" customHeight="1" x14ac:dyDescent="0.35">
      <c r="A76" s="143"/>
      <c r="B76" s="60">
        <v>71</v>
      </c>
      <c r="C76" s="100">
        <f>VLOOKUP(B:B,'Start List Youth'!C:F,2,FALSE)</f>
        <v>0</v>
      </c>
      <c r="D76" s="127">
        <f>VLOOKUP(B:B,'Start List Youth'!C:F,4,FALSE)</f>
        <v>0</v>
      </c>
      <c r="E76" s="123"/>
      <c r="F76" s="124"/>
      <c r="G76" s="472">
        <f>VLOOKUP(F:F,'Grids Youth'!D:E,2,FALSE)</f>
        <v>0</v>
      </c>
      <c r="H76" s="125"/>
      <c r="I76" s="474">
        <f>VLOOKUP(H:H,'Grids Youth'!F:G,2,FALSE)</f>
        <v>8</v>
      </c>
      <c r="J76" s="125"/>
      <c r="K76" s="472">
        <f>VLOOKUP(J:J,'Grids Youth'!H:I,2,FALSE)</f>
        <v>0</v>
      </c>
      <c r="L76" s="124"/>
      <c r="M76" s="474">
        <f>VLOOKUP(L:L,'Grids Youth'!J:K,2,FALSE)</f>
        <v>0</v>
      </c>
      <c r="N76" s="144">
        <f t="shared" si="2"/>
        <v>0</v>
      </c>
      <c r="O76" s="225">
        <f t="shared" si="3"/>
        <v>2.6666666666666665</v>
      </c>
    </row>
    <row r="77" spans="1:15" ht="16.5" hidden="1" customHeight="1" x14ac:dyDescent="0.35">
      <c r="A77" s="143"/>
      <c r="B77" s="60">
        <v>72</v>
      </c>
      <c r="C77" s="100">
        <f>VLOOKUP(B:B,'Start List Youth'!C:F,2,FALSE)</f>
        <v>0</v>
      </c>
      <c r="D77" s="127">
        <f>VLOOKUP(B:B,'Start List Youth'!C:F,4,FALSE)</f>
        <v>0</v>
      </c>
      <c r="E77" s="123"/>
      <c r="F77" s="124"/>
      <c r="G77" s="472">
        <f>VLOOKUP(F:F,'Grids Youth'!D:E,2,FALSE)</f>
        <v>0</v>
      </c>
      <c r="H77" s="125"/>
      <c r="I77" s="474">
        <f>VLOOKUP(H:H,'Grids Youth'!F:G,2,FALSE)</f>
        <v>8</v>
      </c>
      <c r="J77" s="125"/>
      <c r="K77" s="472">
        <f>VLOOKUP(J:J,'Grids Youth'!H:I,2,FALSE)</f>
        <v>0</v>
      </c>
      <c r="L77" s="124"/>
      <c r="M77" s="474">
        <f>VLOOKUP(L:L,'Grids Youth'!J:K,2,FALSE)</f>
        <v>0</v>
      </c>
      <c r="N77" s="144">
        <f t="shared" si="2"/>
        <v>0</v>
      </c>
      <c r="O77" s="225">
        <f t="shared" si="3"/>
        <v>2.6666666666666665</v>
      </c>
    </row>
    <row r="78" spans="1:15" ht="16.5" hidden="1" customHeight="1" x14ac:dyDescent="0.35">
      <c r="A78" s="143"/>
      <c r="B78" s="60">
        <v>73</v>
      </c>
      <c r="C78" s="100">
        <f>VLOOKUP(B:B,'Start List Youth'!C:F,2,FALSE)</f>
        <v>0</v>
      </c>
      <c r="D78" s="127">
        <f>VLOOKUP(B:B,'Start List Youth'!C:F,4,FALSE)</f>
        <v>0</v>
      </c>
      <c r="E78" s="123"/>
      <c r="F78" s="124"/>
      <c r="G78" s="472">
        <f>VLOOKUP(F:F,'Grids Youth'!D:E,2,FALSE)</f>
        <v>0</v>
      </c>
      <c r="H78" s="125"/>
      <c r="I78" s="474">
        <f>VLOOKUP(H:H,'Grids Youth'!F:G,2,FALSE)</f>
        <v>8</v>
      </c>
      <c r="J78" s="125"/>
      <c r="K78" s="472">
        <f>VLOOKUP(J:J,'Grids Youth'!H:I,2,FALSE)</f>
        <v>0</v>
      </c>
      <c r="L78" s="124"/>
      <c r="M78" s="474">
        <f>VLOOKUP(L:L,'Grids Youth'!J:K,2,FALSE)</f>
        <v>0</v>
      </c>
      <c r="N78" s="144">
        <f t="shared" si="2"/>
        <v>0</v>
      </c>
      <c r="O78" s="225">
        <f t="shared" si="3"/>
        <v>2.6666666666666665</v>
      </c>
    </row>
    <row r="79" spans="1:15" ht="16.5" hidden="1" customHeight="1" x14ac:dyDescent="0.35">
      <c r="A79" s="143"/>
      <c r="B79" s="60">
        <v>74</v>
      </c>
      <c r="C79" s="100">
        <f>VLOOKUP(B:B,'Start List Youth'!C:F,2,FALSE)</f>
        <v>0</v>
      </c>
      <c r="D79" s="127">
        <f>VLOOKUP(B:B,'Start List Youth'!C:F,4,FALSE)</f>
        <v>0</v>
      </c>
      <c r="E79" s="123"/>
      <c r="F79" s="124"/>
      <c r="G79" s="472">
        <f>VLOOKUP(F:F,'Grids Youth'!D:E,2,FALSE)</f>
        <v>0</v>
      </c>
      <c r="H79" s="125"/>
      <c r="I79" s="474">
        <f>VLOOKUP(H:H,'Grids Youth'!F:G,2,FALSE)</f>
        <v>8</v>
      </c>
      <c r="J79" s="125"/>
      <c r="K79" s="472">
        <f>VLOOKUP(J:J,'Grids Youth'!H:I,2,FALSE)</f>
        <v>0</v>
      </c>
      <c r="L79" s="124"/>
      <c r="M79" s="474">
        <f>VLOOKUP(L:L,'Grids Youth'!J:K,2,FALSE)</f>
        <v>0</v>
      </c>
      <c r="N79" s="144">
        <f t="shared" si="2"/>
        <v>0</v>
      </c>
      <c r="O79" s="225">
        <f t="shared" si="3"/>
        <v>2.6666666666666665</v>
      </c>
    </row>
    <row r="80" spans="1:15" ht="16.5" hidden="1" customHeight="1" x14ac:dyDescent="0.35">
      <c r="A80" s="143"/>
      <c r="B80" s="60">
        <v>75</v>
      </c>
      <c r="C80" s="100">
        <f>VLOOKUP(B:B,'Start List Youth'!C:F,2,FALSE)</f>
        <v>0</v>
      </c>
      <c r="D80" s="127">
        <f>VLOOKUP(B:B,'Start List Youth'!C:F,4,FALSE)</f>
        <v>0</v>
      </c>
      <c r="E80" s="123"/>
      <c r="F80" s="124"/>
      <c r="G80" s="472">
        <f>VLOOKUP(F:F,'Grids Youth'!D:E,2,FALSE)</f>
        <v>0</v>
      </c>
      <c r="H80" s="125"/>
      <c r="I80" s="474">
        <f>VLOOKUP(H:H,'Grids Youth'!F:G,2,FALSE)</f>
        <v>8</v>
      </c>
      <c r="J80" s="125"/>
      <c r="K80" s="472">
        <f>VLOOKUP(J:J,'Grids Youth'!H:I,2,FALSE)</f>
        <v>0</v>
      </c>
      <c r="L80" s="124"/>
      <c r="M80" s="474">
        <f>VLOOKUP(L:L,'Grids Youth'!J:K,2,FALSE)</f>
        <v>0</v>
      </c>
      <c r="N80" s="144">
        <f t="shared" si="2"/>
        <v>0</v>
      </c>
      <c r="O80" s="225">
        <f t="shared" si="3"/>
        <v>2.6666666666666665</v>
      </c>
    </row>
    <row r="81" spans="1:34" ht="16.5" hidden="1" customHeight="1" x14ac:dyDescent="0.35">
      <c r="A81" s="143"/>
      <c r="B81" s="60">
        <v>76</v>
      </c>
      <c r="C81" s="100">
        <f>VLOOKUP(B:B,'Start List Youth'!C:F,2,FALSE)</f>
        <v>0</v>
      </c>
      <c r="D81" s="127">
        <f>VLOOKUP(B:B,'Start List Youth'!C:F,4,FALSE)</f>
        <v>0</v>
      </c>
      <c r="E81" s="123"/>
      <c r="F81" s="124"/>
      <c r="G81" s="472">
        <f>VLOOKUP(F:F,'Grids Youth'!D:E,2,FALSE)</f>
        <v>0</v>
      </c>
      <c r="H81" s="125"/>
      <c r="I81" s="474">
        <f>VLOOKUP(H:H,'Grids Youth'!F:G,2,FALSE)</f>
        <v>8</v>
      </c>
      <c r="J81" s="125"/>
      <c r="K81" s="472">
        <f>VLOOKUP(J:J,'Grids Youth'!H:I,2,FALSE)</f>
        <v>0</v>
      </c>
      <c r="L81" s="124"/>
      <c r="M81" s="474">
        <f>VLOOKUP(L:L,'Grids Youth'!J:K,2,FALSE)</f>
        <v>0</v>
      </c>
      <c r="N81" s="144">
        <f t="shared" si="2"/>
        <v>0</v>
      </c>
      <c r="O81" s="225">
        <f t="shared" si="3"/>
        <v>2.6666666666666665</v>
      </c>
    </row>
    <row r="82" spans="1:34" ht="16.5" hidden="1" customHeight="1" x14ac:dyDescent="0.35">
      <c r="A82" s="143"/>
      <c r="B82" s="60">
        <v>77</v>
      </c>
      <c r="C82" s="100">
        <f>VLOOKUP(B:B,'Start List Youth'!C:F,2,FALSE)</f>
        <v>0</v>
      </c>
      <c r="D82" s="127">
        <f>VLOOKUP(B:B,'Start List Youth'!C:F,4,FALSE)</f>
        <v>0</v>
      </c>
      <c r="E82" s="123"/>
      <c r="F82" s="124"/>
      <c r="G82" s="472">
        <f>VLOOKUP(F:F,'Grids Youth'!D:E,2,FALSE)</f>
        <v>0</v>
      </c>
      <c r="H82" s="125"/>
      <c r="I82" s="474">
        <f>VLOOKUP(H:H,'Grids Youth'!F:G,2,FALSE)</f>
        <v>8</v>
      </c>
      <c r="J82" s="125"/>
      <c r="K82" s="472">
        <f>VLOOKUP(J:J,'Grids Youth'!H:I,2,FALSE)</f>
        <v>0</v>
      </c>
      <c r="L82" s="124"/>
      <c r="M82" s="474">
        <f>VLOOKUP(L:L,'Grids Youth'!J:K,2,FALSE)</f>
        <v>0</v>
      </c>
      <c r="N82" s="144">
        <f t="shared" si="2"/>
        <v>0</v>
      </c>
      <c r="O82" s="225">
        <f t="shared" si="3"/>
        <v>2.6666666666666665</v>
      </c>
    </row>
    <row r="83" spans="1:34" ht="16.5" hidden="1" customHeight="1" x14ac:dyDescent="0.35">
      <c r="A83" s="143"/>
      <c r="B83" s="60">
        <v>78</v>
      </c>
      <c r="C83" s="100">
        <f>VLOOKUP(B:B,'Start List Youth'!C:F,2,FALSE)</f>
        <v>0</v>
      </c>
      <c r="D83" s="127">
        <f>VLOOKUP(B:B,'Start List Youth'!C:F,4,FALSE)</f>
        <v>0</v>
      </c>
      <c r="E83" s="123"/>
      <c r="F83" s="124"/>
      <c r="G83" s="472">
        <f>VLOOKUP(F:F,'Grids Youth'!D:E,2,FALSE)</f>
        <v>0</v>
      </c>
      <c r="H83" s="125"/>
      <c r="I83" s="474">
        <f>VLOOKUP(H:H,'Grids Youth'!F:G,2,FALSE)</f>
        <v>8</v>
      </c>
      <c r="J83" s="125"/>
      <c r="K83" s="472">
        <f>VLOOKUP(J:J,'Grids Youth'!H:I,2,FALSE)</f>
        <v>0</v>
      </c>
      <c r="L83" s="124"/>
      <c r="M83" s="474">
        <f>VLOOKUP(L:L,'Grids Youth'!J:K,2,FALSE)</f>
        <v>0</v>
      </c>
      <c r="N83" s="144">
        <f t="shared" si="2"/>
        <v>0</v>
      </c>
      <c r="O83" s="225">
        <f t="shared" si="3"/>
        <v>2.6666666666666665</v>
      </c>
    </row>
    <row r="84" spans="1:34" ht="16.5" hidden="1" customHeight="1" x14ac:dyDescent="0.35">
      <c r="A84" s="143"/>
      <c r="B84" s="60">
        <v>79</v>
      </c>
      <c r="C84" s="100">
        <f>VLOOKUP(B:B,'Start List Youth'!C:F,2,FALSE)</f>
        <v>0</v>
      </c>
      <c r="D84" s="127">
        <f>VLOOKUP(B:B,'Start List Youth'!C:F,4,FALSE)</f>
        <v>0</v>
      </c>
      <c r="E84" s="123"/>
      <c r="F84" s="124"/>
      <c r="G84" s="472">
        <f>VLOOKUP(F:F,'Grids Youth'!D:E,2,FALSE)</f>
        <v>0</v>
      </c>
      <c r="H84" s="125"/>
      <c r="I84" s="474">
        <f>VLOOKUP(H:H,'Grids Youth'!F:G,2,FALSE)</f>
        <v>8</v>
      </c>
      <c r="J84" s="125"/>
      <c r="K84" s="472">
        <f>VLOOKUP(J:J,'Grids Youth'!H:I,2,FALSE)</f>
        <v>0</v>
      </c>
      <c r="L84" s="124"/>
      <c r="M84" s="474">
        <f>VLOOKUP(L:L,'Grids Youth'!J:K,2,FALSE)</f>
        <v>0</v>
      </c>
      <c r="N84" s="144">
        <f t="shared" si="2"/>
        <v>0</v>
      </c>
      <c r="O84" s="225">
        <f t="shared" si="3"/>
        <v>2.6666666666666665</v>
      </c>
    </row>
    <row r="85" spans="1:34" ht="16.5" hidden="1" customHeight="1" x14ac:dyDescent="0.35">
      <c r="A85" s="143"/>
      <c r="B85" s="60">
        <v>80</v>
      </c>
      <c r="C85" s="100">
        <f>VLOOKUP(B:B,'Start List Youth'!C:F,2,FALSE)</f>
        <v>0</v>
      </c>
      <c r="D85" s="127">
        <f>VLOOKUP(B:B,'Start List Youth'!C:F,4,FALSE)</f>
        <v>0</v>
      </c>
      <c r="E85" s="123"/>
      <c r="F85" s="124"/>
      <c r="G85" s="472">
        <f>VLOOKUP(F:F,'Grids Youth'!D:E,2,FALSE)</f>
        <v>0</v>
      </c>
      <c r="H85" s="125"/>
      <c r="I85" s="474">
        <f>VLOOKUP(H:H,'Grids Youth'!F:G,2,FALSE)</f>
        <v>8</v>
      </c>
      <c r="J85" s="125"/>
      <c r="K85" s="472">
        <f>VLOOKUP(J:J,'Grids Youth'!H:I,2,FALSE)</f>
        <v>0</v>
      </c>
      <c r="L85" s="124"/>
      <c r="M85" s="474">
        <f>VLOOKUP(L:L,'Grids Youth'!J:K,2,FALSE)</f>
        <v>0</v>
      </c>
      <c r="N85" s="144">
        <f t="shared" si="2"/>
        <v>0</v>
      </c>
      <c r="O85" s="225">
        <f t="shared" si="3"/>
        <v>2.6666666666666665</v>
      </c>
    </row>
    <row r="86" spans="1:34" ht="16.5" hidden="1" customHeight="1" x14ac:dyDescent="0.35">
      <c r="A86" s="143"/>
      <c r="B86" s="60">
        <v>81</v>
      </c>
      <c r="C86" s="100">
        <f>VLOOKUP(B:B,'Start List Youth'!C:F,2,FALSE)</f>
        <v>0</v>
      </c>
      <c r="D86" s="127">
        <f>VLOOKUP(B:B,'Start List Youth'!C:F,4,FALSE)</f>
        <v>0</v>
      </c>
      <c r="E86" s="123"/>
      <c r="F86" s="124"/>
      <c r="G86" s="472">
        <f>VLOOKUP(F:F,'Grids Youth'!D:E,2,FALSE)</f>
        <v>0</v>
      </c>
      <c r="H86" s="125"/>
      <c r="I86" s="474">
        <f>VLOOKUP(H:H,'Grids Youth'!F:G,2,FALSE)</f>
        <v>8</v>
      </c>
      <c r="J86" s="125"/>
      <c r="K86" s="472">
        <f>VLOOKUP(J:J,'Grids Youth'!H:I,2,FALSE)</f>
        <v>0</v>
      </c>
      <c r="L86" s="124"/>
      <c r="M86" s="474">
        <f>VLOOKUP(L:L,'Grids Youth'!J:K,2,FALSE)</f>
        <v>0</v>
      </c>
      <c r="N86" s="144">
        <f t="shared" si="2"/>
        <v>0</v>
      </c>
      <c r="O86" s="225">
        <f t="shared" si="3"/>
        <v>2.6666666666666665</v>
      </c>
    </row>
    <row r="87" spans="1:34" ht="16.5" hidden="1" customHeight="1" x14ac:dyDescent="0.35">
      <c r="A87" s="143"/>
      <c r="B87" s="60">
        <v>82</v>
      </c>
      <c r="C87" s="100">
        <f>VLOOKUP(B:B,'Start List Youth'!C:F,2,FALSE)</f>
        <v>0</v>
      </c>
      <c r="D87" s="127">
        <f>VLOOKUP(B:B,'Start List Youth'!C:F,4,FALSE)</f>
        <v>0</v>
      </c>
      <c r="E87" s="123"/>
      <c r="F87" s="124"/>
      <c r="G87" s="472">
        <f>VLOOKUP(F:F,'Grids Youth'!D:E,2,FALSE)</f>
        <v>0</v>
      </c>
      <c r="H87" s="125"/>
      <c r="I87" s="474">
        <f>VLOOKUP(H:H,'Grids Youth'!F:G,2,FALSE)</f>
        <v>8</v>
      </c>
      <c r="J87" s="125"/>
      <c r="K87" s="472">
        <f>VLOOKUP(J:J,'Grids Youth'!H:I,2,FALSE)</f>
        <v>0</v>
      </c>
      <c r="L87" s="124"/>
      <c r="M87" s="474">
        <f>VLOOKUP(L:L,'Grids Youth'!J:K,2,FALSE)</f>
        <v>0</v>
      </c>
      <c r="N87" s="144">
        <f t="shared" si="2"/>
        <v>0</v>
      </c>
      <c r="O87" s="225">
        <f t="shared" si="3"/>
        <v>2.6666666666666665</v>
      </c>
    </row>
    <row r="88" spans="1:34" s="63" customFormat="1" ht="15.75" hidden="1" customHeight="1" x14ac:dyDescent="0.35">
      <c r="A88" s="143"/>
      <c r="B88" s="60">
        <v>83</v>
      </c>
      <c r="C88" s="100">
        <f>VLOOKUP(B:B,'Start List Youth'!C:F,2,FALSE)</f>
        <v>0</v>
      </c>
      <c r="D88" s="127">
        <f>VLOOKUP(B:B,'Start List Youth'!C:F,4,FALSE)</f>
        <v>0</v>
      </c>
      <c r="E88" s="123"/>
      <c r="F88" s="124"/>
      <c r="G88" s="472">
        <f>VLOOKUP(F:F,'Grids Youth'!D:E,2,FALSE)</f>
        <v>0</v>
      </c>
      <c r="H88" s="125"/>
      <c r="I88" s="474">
        <f>VLOOKUP(H:H,'Grids Youth'!F:G,2,FALSE)</f>
        <v>8</v>
      </c>
      <c r="J88" s="125"/>
      <c r="K88" s="472">
        <f>VLOOKUP(J:J,'Grids Youth'!H:I,2,FALSE)</f>
        <v>0</v>
      </c>
      <c r="L88" s="124"/>
      <c r="M88" s="474">
        <f>VLOOKUP(L:L,'Grids Youth'!J:K,2,FALSE)</f>
        <v>0</v>
      </c>
      <c r="N88" s="144">
        <f t="shared" si="2"/>
        <v>0</v>
      </c>
      <c r="O88" s="225">
        <f t="shared" si="3"/>
        <v>2.6666666666666665</v>
      </c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</row>
    <row r="89" spans="1:34" ht="16.5" hidden="1" customHeight="1" x14ac:dyDescent="0.35">
      <c r="A89" s="143"/>
      <c r="B89" s="60">
        <v>84</v>
      </c>
      <c r="C89" s="100">
        <f>VLOOKUP(B:B,'Start List Youth'!C:F,2,FALSE)</f>
        <v>0</v>
      </c>
      <c r="D89" s="127">
        <f>VLOOKUP(B:B,'Start List Youth'!C:F,4,FALSE)</f>
        <v>0</v>
      </c>
      <c r="E89" s="123"/>
      <c r="F89" s="124"/>
      <c r="G89" s="472">
        <f>VLOOKUP(F:F,'Grids Youth'!D:E,2,FALSE)</f>
        <v>0</v>
      </c>
      <c r="H89" s="125"/>
      <c r="I89" s="474">
        <f>VLOOKUP(H:H,'Grids Youth'!F:G,2,FALSE)</f>
        <v>8</v>
      </c>
      <c r="J89" s="125"/>
      <c r="K89" s="472">
        <f>VLOOKUP(J:J,'Grids Youth'!H:I,2,FALSE)</f>
        <v>0</v>
      </c>
      <c r="L89" s="124"/>
      <c r="M89" s="474">
        <f>VLOOKUP(L:L,'Grids Youth'!J:K,2,FALSE)</f>
        <v>0</v>
      </c>
      <c r="N89" s="144">
        <f t="shared" si="2"/>
        <v>0</v>
      </c>
      <c r="O89" s="225">
        <f t="shared" si="3"/>
        <v>2.6666666666666665</v>
      </c>
    </row>
    <row r="90" spans="1:34" ht="16.5" hidden="1" customHeight="1" x14ac:dyDescent="0.35">
      <c r="A90" s="144"/>
      <c r="B90" s="60">
        <v>85</v>
      </c>
      <c r="C90" s="100">
        <f>VLOOKUP(B:B,'Start List Youth'!C:F,2,FALSE)</f>
        <v>0</v>
      </c>
      <c r="D90" s="127">
        <f>VLOOKUP(B:B,'Start List Youth'!C:F,4,FALSE)</f>
        <v>0</v>
      </c>
      <c r="E90" s="122"/>
      <c r="F90" s="90"/>
      <c r="G90" s="472">
        <f>VLOOKUP(F:F,'Grids Youth'!D:E,2,FALSE)</f>
        <v>0</v>
      </c>
      <c r="H90" s="88"/>
      <c r="I90" s="474">
        <f>VLOOKUP(H:H,'Grids Youth'!F:G,2,FALSE)</f>
        <v>8</v>
      </c>
      <c r="J90" s="88"/>
      <c r="K90" s="472">
        <f>VLOOKUP(J:J,'Grids Youth'!H:I,2,FALSE)</f>
        <v>0</v>
      </c>
      <c r="L90" s="90"/>
      <c r="M90" s="474">
        <f>VLOOKUP(L:L,'Grids Youth'!J:K,2,FALSE)</f>
        <v>0</v>
      </c>
      <c r="N90" s="144">
        <f t="shared" si="2"/>
        <v>0</v>
      </c>
      <c r="O90" s="225">
        <f t="shared" si="3"/>
        <v>2.6666666666666665</v>
      </c>
    </row>
    <row r="91" spans="1:34" ht="16.5" hidden="1" customHeight="1" x14ac:dyDescent="0.35">
      <c r="A91" s="143"/>
      <c r="B91" s="60">
        <v>86</v>
      </c>
      <c r="C91" s="100">
        <f>VLOOKUP(B:B,'Start List Youth'!C:F,2,FALSE)</f>
        <v>0</v>
      </c>
      <c r="D91" s="127">
        <f>VLOOKUP(B:B,'Start List Youth'!C:F,4,FALSE)</f>
        <v>0</v>
      </c>
      <c r="E91" s="123"/>
      <c r="F91" s="124"/>
      <c r="G91" s="472">
        <f>VLOOKUP(F:F,'Grids Youth'!D:E,2,FALSE)</f>
        <v>0</v>
      </c>
      <c r="H91" s="125"/>
      <c r="I91" s="474">
        <f>VLOOKUP(H:H,'Grids Youth'!F:G,2,FALSE)</f>
        <v>8</v>
      </c>
      <c r="J91" s="125"/>
      <c r="K91" s="472">
        <f>VLOOKUP(J:J,'Grids Youth'!H:I,2,FALSE)</f>
        <v>0</v>
      </c>
      <c r="L91" s="124"/>
      <c r="M91" s="474">
        <f>VLOOKUP(L:L,'Grids Youth'!J:K,2,FALSE)</f>
        <v>0</v>
      </c>
      <c r="N91" s="144">
        <f t="shared" ref="N91:N154" si="4">AVERAGE(E91,G91)</f>
        <v>0</v>
      </c>
      <c r="O91" s="225">
        <f t="shared" ref="O91:O154" si="5">AVERAGE(I91,K91,M91)</f>
        <v>2.6666666666666665</v>
      </c>
    </row>
    <row r="92" spans="1:34" ht="16.5" hidden="1" customHeight="1" x14ac:dyDescent="0.35">
      <c r="A92" s="144"/>
      <c r="B92" s="60">
        <v>87</v>
      </c>
      <c r="C92" s="100">
        <f>VLOOKUP(B:B,'Start List Youth'!C:F,2,FALSE)</f>
        <v>0</v>
      </c>
      <c r="D92" s="127">
        <f>VLOOKUP(B:B,'Start List Youth'!C:F,4,FALSE)</f>
        <v>0</v>
      </c>
      <c r="E92" s="122"/>
      <c r="F92" s="90"/>
      <c r="G92" s="472">
        <f>VLOOKUP(F:F,'Grids Youth'!D:E,2,FALSE)</f>
        <v>0</v>
      </c>
      <c r="H92" s="88"/>
      <c r="I92" s="474">
        <f>VLOOKUP(H:H,'Grids Youth'!F:G,2,FALSE)</f>
        <v>8</v>
      </c>
      <c r="J92" s="88"/>
      <c r="K92" s="472">
        <f>VLOOKUP(J:J,'Grids Youth'!H:I,2,FALSE)</f>
        <v>0</v>
      </c>
      <c r="L92" s="90"/>
      <c r="M92" s="474">
        <f>VLOOKUP(L:L,'Grids Youth'!J:K,2,FALSE)</f>
        <v>0</v>
      </c>
      <c r="N92" s="144">
        <f t="shared" si="4"/>
        <v>0</v>
      </c>
      <c r="O92" s="225">
        <f t="shared" si="5"/>
        <v>2.6666666666666665</v>
      </c>
    </row>
    <row r="93" spans="1:34" ht="16.5" hidden="1" customHeight="1" x14ac:dyDescent="0.35">
      <c r="A93" s="143"/>
      <c r="B93" s="60">
        <v>88</v>
      </c>
      <c r="C93" s="100">
        <f>VLOOKUP(B:B,'Start List Youth'!C:F,2,FALSE)</f>
        <v>0</v>
      </c>
      <c r="D93" s="127">
        <f>VLOOKUP(B:B,'Start List Youth'!C:F,4,FALSE)</f>
        <v>0</v>
      </c>
      <c r="E93" s="123"/>
      <c r="F93" s="124"/>
      <c r="G93" s="472">
        <f>VLOOKUP(F:F,'Grids Youth'!D:E,2,FALSE)</f>
        <v>0</v>
      </c>
      <c r="H93" s="125"/>
      <c r="I93" s="474">
        <f>VLOOKUP(H:H,'Grids Youth'!F:G,2,FALSE)</f>
        <v>8</v>
      </c>
      <c r="J93" s="125"/>
      <c r="K93" s="472">
        <f>VLOOKUP(J:J,'Grids Youth'!H:I,2,FALSE)</f>
        <v>0</v>
      </c>
      <c r="L93" s="124"/>
      <c r="M93" s="474">
        <f>VLOOKUP(L:L,'Grids Youth'!J:K,2,FALSE)</f>
        <v>0</v>
      </c>
      <c r="N93" s="144">
        <f t="shared" si="4"/>
        <v>0</v>
      </c>
      <c r="O93" s="225">
        <f t="shared" si="5"/>
        <v>2.6666666666666665</v>
      </c>
    </row>
    <row r="94" spans="1:34" ht="16.5" hidden="1" customHeight="1" x14ac:dyDescent="0.35">
      <c r="A94" s="144"/>
      <c r="B94" s="60">
        <v>89</v>
      </c>
      <c r="C94" s="100">
        <f>VLOOKUP(B:B,'Start List Youth'!C:F,2,FALSE)</f>
        <v>0</v>
      </c>
      <c r="D94" s="127">
        <f>VLOOKUP(B:B,'Start List Youth'!C:F,4,FALSE)</f>
        <v>0</v>
      </c>
      <c r="E94" s="122"/>
      <c r="F94" s="90"/>
      <c r="G94" s="472">
        <f>VLOOKUP(F:F,'Grids Youth'!D:E,2,FALSE)</f>
        <v>0</v>
      </c>
      <c r="H94" s="88"/>
      <c r="I94" s="474">
        <f>VLOOKUP(H:H,'Grids Youth'!F:G,2,FALSE)</f>
        <v>8</v>
      </c>
      <c r="J94" s="88"/>
      <c r="K94" s="472">
        <f>VLOOKUP(J:J,'Grids Youth'!H:I,2,FALSE)</f>
        <v>0</v>
      </c>
      <c r="L94" s="90"/>
      <c r="M94" s="474">
        <f>VLOOKUP(L:L,'Grids Youth'!J:K,2,FALSE)</f>
        <v>0</v>
      </c>
      <c r="N94" s="144">
        <f t="shared" si="4"/>
        <v>0</v>
      </c>
      <c r="O94" s="225">
        <f t="shared" si="5"/>
        <v>2.6666666666666665</v>
      </c>
    </row>
    <row r="95" spans="1:34" ht="16.5" hidden="1" customHeight="1" x14ac:dyDescent="0.35">
      <c r="A95" s="143"/>
      <c r="B95" s="60">
        <v>90</v>
      </c>
      <c r="C95" s="100">
        <f>VLOOKUP(B:B,'Start List Youth'!C:F,2,FALSE)</f>
        <v>0</v>
      </c>
      <c r="D95" s="127">
        <f>VLOOKUP(B:B,'Start List Youth'!C:F,4,FALSE)</f>
        <v>0</v>
      </c>
      <c r="E95" s="123"/>
      <c r="F95" s="124"/>
      <c r="G95" s="472">
        <f>VLOOKUP(F:F,'Grids Youth'!D:E,2,FALSE)</f>
        <v>0</v>
      </c>
      <c r="H95" s="125"/>
      <c r="I95" s="474">
        <f>VLOOKUP(H:H,'Grids Youth'!F:G,2,FALSE)</f>
        <v>8</v>
      </c>
      <c r="J95" s="125"/>
      <c r="K95" s="472">
        <f>VLOOKUP(J:J,'Grids Youth'!H:I,2,FALSE)</f>
        <v>0</v>
      </c>
      <c r="L95" s="124"/>
      <c r="M95" s="474">
        <f>VLOOKUP(L:L,'Grids Youth'!J:K,2,FALSE)</f>
        <v>0</v>
      </c>
      <c r="N95" s="144">
        <f t="shared" si="4"/>
        <v>0</v>
      </c>
      <c r="O95" s="225">
        <f t="shared" si="5"/>
        <v>2.6666666666666665</v>
      </c>
    </row>
    <row r="96" spans="1:34" ht="16.5" hidden="1" customHeight="1" x14ac:dyDescent="0.35">
      <c r="A96" s="144"/>
      <c r="B96" s="60">
        <v>91</v>
      </c>
      <c r="C96" s="100">
        <f>VLOOKUP(B:B,'Start List Youth'!C:F,2,FALSE)</f>
        <v>0</v>
      </c>
      <c r="D96" s="127">
        <f>VLOOKUP(B:B,'Start List Youth'!C:F,4,FALSE)</f>
        <v>0</v>
      </c>
      <c r="E96" s="122"/>
      <c r="F96" s="90"/>
      <c r="G96" s="472">
        <f>VLOOKUP(F:F,'Grids Youth'!D:E,2,FALSE)</f>
        <v>0</v>
      </c>
      <c r="H96" s="88"/>
      <c r="I96" s="474">
        <f>VLOOKUP(H:H,'Grids Youth'!F:G,2,FALSE)</f>
        <v>8</v>
      </c>
      <c r="J96" s="88"/>
      <c r="K96" s="472">
        <f>VLOOKUP(J:J,'Grids Youth'!H:I,2,FALSE)</f>
        <v>0</v>
      </c>
      <c r="L96" s="90"/>
      <c r="M96" s="474">
        <f>VLOOKUP(L:L,'Grids Youth'!J:K,2,FALSE)</f>
        <v>0</v>
      </c>
      <c r="N96" s="144">
        <f t="shared" si="4"/>
        <v>0</v>
      </c>
      <c r="O96" s="225">
        <f t="shared" si="5"/>
        <v>2.6666666666666665</v>
      </c>
    </row>
    <row r="97" spans="1:15" ht="16.5" hidden="1" customHeight="1" x14ac:dyDescent="0.35">
      <c r="A97" s="143"/>
      <c r="B97" s="60">
        <v>92</v>
      </c>
      <c r="C97" s="100">
        <f>VLOOKUP(B:B,'Start List Youth'!C:F,2,FALSE)</f>
        <v>0</v>
      </c>
      <c r="D97" s="127">
        <f>VLOOKUP(B:B,'Start List Youth'!C:F,4,FALSE)</f>
        <v>0</v>
      </c>
      <c r="E97" s="123"/>
      <c r="F97" s="124"/>
      <c r="G97" s="472">
        <f>VLOOKUP(F:F,'Grids Youth'!D:E,2,FALSE)</f>
        <v>0</v>
      </c>
      <c r="H97" s="125"/>
      <c r="I97" s="474">
        <f>VLOOKUP(H:H,'Grids Youth'!F:G,2,FALSE)</f>
        <v>8</v>
      </c>
      <c r="J97" s="125"/>
      <c r="K97" s="472">
        <f>VLOOKUP(J:J,'Grids Youth'!H:I,2,FALSE)</f>
        <v>0</v>
      </c>
      <c r="L97" s="124"/>
      <c r="M97" s="474">
        <f>VLOOKUP(L:L,'Grids Youth'!J:K,2,FALSE)</f>
        <v>0</v>
      </c>
      <c r="N97" s="144">
        <f t="shared" si="4"/>
        <v>0</v>
      </c>
      <c r="O97" s="225">
        <f t="shared" si="5"/>
        <v>2.6666666666666665</v>
      </c>
    </row>
    <row r="98" spans="1:15" ht="16.5" hidden="1" customHeight="1" x14ac:dyDescent="0.35">
      <c r="A98" s="144"/>
      <c r="B98" s="60">
        <v>93</v>
      </c>
      <c r="C98" s="100">
        <f>VLOOKUP(B:B,'Start List Youth'!C:F,2,FALSE)</f>
        <v>0</v>
      </c>
      <c r="D98" s="127">
        <f>VLOOKUP(B:B,'Start List Youth'!C:F,4,FALSE)</f>
        <v>0</v>
      </c>
      <c r="E98" s="122"/>
      <c r="F98" s="90"/>
      <c r="G98" s="472">
        <f>VLOOKUP(F:F,'Grids Youth'!D:E,2,FALSE)</f>
        <v>0</v>
      </c>
      <c r="H98" s="88"/>
      <c r="I98" s="474">
        <f>VLOOKUP(H:H,'Grids Youth'!F:G,2,FALSE)</f>
        <v>8</v>
      </c>
      <c r="J98" s="88"/>
      <c r="K98" s="472">
        <f>VLOOKUP(J:J,'Grids Youth'!H:I,2,FALSE)</f>
        <v>0</v>
      </c>
      <c r="L98" s="90"/>
      <c r="M98" s="474">
        <f>VLOOKUP(L:L,'Grids Youth'!J:K,2,FALSE)</f>
        <v>0</v>
      </c>
      <c r="N98" s="144">
        <f t="shared" si="4"/>
        <v>0</v>
      </c>
      <c r="O98" s="225">
        <f t="shared" si="5"/>
        <v>2.6666666666666665</v>
      </c>
    </row>
    <row r="99" spans="1:15" ht="16.5" hidden="1" customHeight="1" x14ac:dyDescent="0.35">
      <c r="A99" s="143"/>
      <c r="B99" s="60">
        <v>94</v>
      </c>
      <c r="C99" s="100">
        <f>VLOOKUP(B:B,'Start List Youth'!C:F,2,FALSE)</f>
        <v>0</v>
      </c>
      <c r="D99" s="127">
        <f>VLOOKUP(B:B,'Start List Youth'!C:F,4,FALSE)</f>
        <v>0</v>
      </c>
      <c r="E99" s="123"/>
      <c r="F99" s="124"/>
      <c r="G99" s="472">
        <f>VLOOKUP(F:F,'Grids Youth'!D:E,2,FALSE)</f>
        <v>0</v>
      </c>
      <c r="H99" s="125"/>
      <c r="I99" s="474">
        <f>VLOOKUP(H:H,'Grids Youth'!F:G,2,FALSE)</f>
        <v>8</v>
      </c>
      <c r="J99" s="125"/>
      <c r="K99" s="472">
        <f>VLOOKUP(J:J,'Grids Youth'!H:I,2,FALSE)</f>
        <v>0</v>
      </c>
      <c r="L99" s="124"/>
      <c r="M99" s="474">
        <f>VLOOKUP(L:L,'Grids Youth'!J:K,2,FALSE)</f>
        <v>0</v>
      </c>
      <c r="N99" s="144">
        <f t="shared" si="4"/>
        <v>0</v>
      </c>
      <c r="O99" s="225">
        <f t="shared" si="5"/>
        <v>2.6666666666666665</v>
      </c>
    </row>
    <row r="100" spans="1:15" ht="16.5" hidden="1" customHeight="1" x14ac:dyDescent="0.35">
      <c r="A100" s="144"/>
      <c r="B100" s="60">
        <v>95</v>
      </c>
      <c r="C100" s="100">
        <f>VLOOKUP(B:B,'Start List Youth'!C:F,2,FALSE)</f>
        <v>0</v>
      </c>
      <c r="D100" s="127">
        <f>VLOOKUP(B:B,'Start List Youth'!C:F,4,FALSE)</f>
        <v>0</v>
      </c>
      <c r="E100" s="122"/>
      <c r="F100" s="90"/>
      <c r="G100" s="472">
        <f>VLOOKUP(F:F,'Grids Youth'!D:E,2,FALSE)</f>
        <v>0</v>
      </c>
      <c r="H100" s="88"/>
      <c r="I100" s="474">
        <f>VLOOKUP(H:H,'Grids Youth'!F:G,2,FALSE)</f>
        <v>8</v>
      </c>
      <c r="J100" s="88"/>
      <c r="K100" s="472">
        <f>VLOOKUP(J:J,'Grids Youth'!H:I,2,FALSE)</f>
        <v>0</v>
      </c>
      <c r="L100" s="90"/>
      <c r="M100" s="474">
        <f>VLOOKUP(L:L,'Grids Youth'!J:K,2,FALSE)</f>
        <v>0</v>
      </c>
      <c r="N100" s="144">
        <f t="shared" si="4"/>
        <v>0</v>
      </c>
      <c r="O100" s="225">
        <f t="shared" si="5"/>
        <v>2.6666666666666665</v>
      </c>
    </row>
    <row r="101" spans="1:15" ht="16.5" hidden="1" customHeight="1" x14ac:dyDescent="0.35">
      <c r="A101" s="143"/>
      <c r="B101" s="60">
        <v>96</v>
      </c>
      <c r="C101" s="100">
        <f>VLOOKUP(B:B,'Start List Youth'!C:F,2,FALSE)</f>
        <v>0</v>
      </c>
      <c r="D101" s="127">
        <f>VLOOKUP(B:B,'Start List Youth'!C:F,4,FALSE)</f>
        <v>0</v>
      </c>
      <c r="E101" s="123"/>
      <c r="F101" s="124"/>
      <c r="G101" s="472">
        <f>VLOOKUP(F:F,'Grids Youth'!D:E,2,FALSE)</f>
        <v>0</v>
      </c>
      <c r="H101" s="125"/>
      <c r="I101" s="474">
        <f>VLOOKUP(H:H,'Grids Youth'!F:G,2,FALSE)</f>
        <v>8</v>
      </c>
      <c r="J101" s="125"/>
      <c r="K101" s="472">
        <f>VLOOKUP(J:J,'Grids Youth'!H:I,2,FALSE)</f>
        <v>0</v>
      </c>
      <c r="L101" s="124"/>
      <c r="M101" s="474">
        <f>VLOOKUP(L:L,'Grids Youth'!J:K,2,FALSE)</f>
        <v>0</v>
      </c>
      <c r="N101" s="144">
        <f t="shared" si="4"/>
        <v>0</v>
      </c>
      <c r="O101" s="225">
        <f t="shared" si="5"/>
        <v>2.6666666666666665</v>
      </c>
    </row>
    <row r="102" spans="1:15" ht="16.5" hidden="1" customHeight="1" x14ac:dyDescent="0.35">
      <c r="A102" s="144"/>
      <c r="B102" s="60">
        <v>97</v>
      </c>
      <c r="C102" s="100">
        <f>VLOOKUP(B:B,'Start List Youth'!C:F,2,FALSE)</f>
        <v>0</v>
      </c>
      <c r="D102" s="127">
        <f>VLOOKUP(B:B,'Start List Youth'!C:F,4,FALSE)</f>
        <v>0</v>
      </c>
      <c r="E102" s="122"/>
      <c r="F102" s="90"/>
      <c r="G102" s="472">
        <f>VLOOKUP(F:F,'Grids Youth'!D:E,2,FALSE)</f>
        <v>0</v>
      </c>
      <c r="H102" s="88"/>
      <c r="I102" s="474">
        <f>VLOOKUP(H:H,'Grids Youth'!F:G,2,FALSE)</f>
        <v>8</v>
      </c>
      <c r="J102" s="88"/>
      <c r="K102" s="472">
        <f>VLOOKUP(J:J,'Grids Youth'!H:I,2,FALSE)</f>
        <v>0</v>
      </c>
      <c r="L102" s="90"/>
      <c r="M102" s="474">
        <f>VLOOKUP(L:L,'Grids Youth'!J:K,2,FALSE)</f>
        <v>0</v>
      </c>
      <c r="N102" s="144">
        <f t="shared" si="4"/>
        <v>0</v>
      </c>
      <c r="O102" s="225">
        <f t="shared" si="5"/>
        <v>2.6666666666666665</v>
      </c>
    </row>
    <row r="103" spans="1:15" ht="16.5" hidden="1" customHeight="1" x14ac:dyDescent="0.35">
      <c r="A103" s="143"/>
      <c r="B103" s="60">
        <v>98</v>
      </c>
      <c r="C103" s="100">
        <f>VLOOKUP(B:B,'Start List Youth'!C:F,2,FALSE)</f>
        <v>0</v>
      </c>
      <c r="D103" s="127">
        <f>VLOOKUP(B:B,'Start List Youth'!C:F,4,FALSE)</f>
        <v>0</v>
      </c>
      <c r="E103" s="123"/>
      <c r="F103" s="124"/>
      <c r="G103" s="472">
        <f>VLOOKUP(F:F,'Grids Youth'!D:E,2,FALSE)</f>
        <v>0</v>
      </c>
      <c r="H103" s="125"/>
      <c r="I103" s="474">
        <f>VLOOKUP(H:H,'Grids Youth'!F:G,2,FALSE)</f>
        <v>8</v>
      </c>
      <c r="J103" s="125"/>
      <c r="K103" s="472">
        <f>VLOOKUP(J:J,'Grids Youth'!H:I,2,FALSE)</f>
        <v>0</v>
      </c>
      <c r="L103" s="124"/>
      <c r="M103" s="474">
        <f>VLOOKUP(L:L,'Grids Youth'!J:K,2,FALSE)</f>
        <v>0</v>
      </c>
      <c r="N103" s="144">
        <f t="shared" si="4"/>
        <v>0</v>
      </c>
      <c r="O103" s="225">
        <f t="shared" si="5"/>
        <v>2.6666666666666665</v>
      </c>
    </row>
    <row r="104" spans="1:15" ht="16.5" hidden="1" customHeight="1" x14ac:dyDescent="0.35">
      <c r="A104" s="144"/>
      <c r="B104" s="60">
        <v>99</v>
      </c>
      <c r="C104" s="100">
        <f>VLOOKUP(B:B,'Start List Youth'!C:F,2,FALSE)</f>
        <v>0</v>
      </c>
      <c r="D104" s="127">
        <f>VLOOKUP(B:B,'Start List Youth'!C:F,4,FALSE)</f>
        <v>0</v>
      </c>
      <c r="E104" s="122"/>
      <c r="F104" s="90"/>
      <c r="G104" s="472">
        <f>VLOOKUP(F:F,'Grids Youth'!D:E,2,FALSE)</f>
        <v>0</v>
      </c>
      <c r="H104" s="88"/>
      <c r="I104" s="474">
        <f>VLOOKUP(H:H,'Grids Youth'!F:G,2,FALSE)</f>
        <v>8</v>
      </c>
      <c r="J104" s="88"/>
      <c r="K104" s="472">
        <f>VLOOKUP(J:J,'Grids Youth'!H:I,2,FALSE)</f>
        <v>0</v>
      </c>
      <c r="L104" s="90"/>
      <c r="M104" s="474">
        <f>VLOOKUP(L:L,'Grids Youth'!J:K,2,FALSE)</f>
        <v>0</v>
      </c>
      <c r="N104" s="144">
        <f t="shared" si="4"/>
        <v>0</v>
      </c>
      <c r="O104" s="225">
        <f t="shared" si="5"/>
        <v>2.6666666666666665</v>
      </c>
    </row>
    <row r="105" spans="1:15" ht="16.5" hidden="1" customHeight="1" x14ac:dyDescent="0.35">
      <c r="A105" s="143"/>
      <c r="B105" s="60">
        <v>100</v>
      </c>
      <c r="C105" s="100">
        <f>VLOOKUP(B:B,'Start List Youth'!C:F,2,FALSE)</f>
        <v>0</v>
      </c>
      <c r="D105" s="127">
        <f>VLOOKUP(B:B,'Start List Youth'!C:F,4,FALSE)</f>
        <v>0</v>
      </c>
      <c r="E105" s="123"/>
      <c r="F105" s="124"/>
      <c r="G105" s="472">
        <f>VLOOKUP(F:F,'Grids Youth'!D:E,2,FALSE)</f>
        <v>0</v>
      </c>
      <c r="H105" s="125"/>
      <c r="I105" s="474">
        <f>VLOOKUP(H:H,'Grids Youth'!F:G,2,FALSE)</f>
        <v>8</v>
      </c>
      <c r="J105" s="125"/>
      <c r="K105" s="472">
        <f>VLOOKUP(J:J,'Grids Youth'!H:I,2,FALSE)</f>
        <v>0</v>
      </c>
      <c r="L105" s="124"/>
      <c r="M105" s="474">
        <f>VLOOKUP(L:L,'Grids Youth'!J:K,2,FALSE)</f>
        <v>0</v>
      </c>
      <c r="N105" s="144">
        <f t="shared" si="4"/>
        <v>0</v>
      </c>
      <c r="O105" s="225">
        <f t="shared" si="5"/>
        <v>2.6666666666666665</v>
      </c>
    </row>
    <row r="106" spans="1:15" ht="16.5" hidden="1" customHeight="1" x14ac:dyDescent="0.35">
      <c r="A106" s="144"/>
      <c r="B106" s="60">
        <v>101</v>
      </c>
      <c r="C106" s="100">
        <f>VLOOKUP(B:B,'Start List Youth'!C:F,2,FALSE)</f>
        <v>0</v>
      </c>
      <c r="D106" s="127">
        <f>VLOOKUP(B:B,'Start List Youth'!C:F,4,FALSE)</f>
        <v>0</v>
      </c>
      <c r="E106" s="122"/>
      <c r="F106" s="90"/>
      <c r="G106" s="472">
        <f>VLOOKUP(F:F,'Grids Youth'!D:E,2,FALSE)</f>
        <v>0</v>
      </c>
      <c r="H106" s="88"/>
      <c r="I106" s="474">
        <f>VLOOKUP(H:H,'Grids Youth'!F:G,2,FALSE)</f>
        <v>8</v>
      </c>
      <c r="J106" s="88"/>
      <c r="K106" s="472">
        <f>VLOOKUP(J:J,'Grids Youth'!H:I,2,FALSE)</f>
        <v>0</v>
      </c>
      <c r="L106" s="90"/>
      <c r="M106" s="474">
        <f>VLOOKUP(L:L,'Grids Youth'!J:K,2,FALSE)</f>
        <v>0</v>
      </c>
      <c r="N106" s="144">
        <f t="shared" si="4"/>
        <v>0</v>
      </c>
      <c r="O106" s="225">
        <f t="shared" si="5"/>
        <v>2.6666666666666665</v>
      </c>
    </row>
    <row r="107" spans="1:15" ht="16.5" hidden="1" customHeight="1" x14ac:dyDescent="0.35">
      <c r="A107" s="143"/>
      <c r="B107" s="60">
        <v>102</v>
      </c>
      <c r="C107" s="100">
        <f>VLOOKUP(B:B,'Start List Youth'!C:F,2,FALSE)</f>
        <v>0</v>
      </c>
      <c r="D107" s="127">
        <f>VLOOKUP(B:B,'Start List Youth'!C:F,4,FALSE)</f>
        <v>0</v>
      </c>
      <c r="E107" s="123"/>
      <c r="F107" s="124"/>
      <c r="G107" s="472">
        <f>VLOOKUP(F:F,'Grids Youth'!D:E,2,FALSE)</f>
        <v>0</v>
      </c>
      <c r="H107" s="125"/>
      <c r="I107" s="474">
        <f>VLOOKUP(H:H,'Grids Youth'!F:G,2,FALSE)</f>
        <v>8</v>
      </c>
      <c r="J107" s="125"/>
      <c r="K107" s="472">
        <f>VLOOKUP(J:J,'Grids Youth'!H:I,2,FALSE)</f>
        <v>0</v>
      </c>
      <c r="L107" s="124"/>
      <c r="M107" s="474">
        <f>VLOOKUP(L:L,'Grids Youth'!J:K,2,FALSE)</f>
        <v>0</v>
      </c>
      <c r="N107" s="144">
        <f t="shared" si="4"/>
        <v>0</v>
      </c>
      <c r="O107" s="225">
        <f t="shared" si="5"/>
        <v>2.6666666666666665</v>
      </c>
    </row>
    <row r="108" spans="1:15" ht="16.5" hidden="1" customHeight="1" x14ac:dyDescent="0.35">
      <c r="A108" s="144"/>
      <c r="B108" s="60">
        <v>103</v>
      </c>
      <c r="C108" s="100">
        <f>VLOOKUP(B:B,'Start List Youth'!C:F,2,FALSE)</f>
        <v>0</v>
      </c>
      <c r="D108" s="127">
        <f>VLOOKUP(B:B,'Start List Youth'!C:F,4,FALSE)</f>
        <v>0</v>
      </c>
      <c r="E108" s="122"/>
      <c r="F108" s="90"/>
      <c r="G108" s="472">
        <f>VLOOKUP(F:F,'Grids Youth'!D:E,2,FALSE)</f>
        <v>0</v>
      </c>
      <c r="H108" s="88"/>
      <c r="I108" s="474">
        <f>VLOOKUP(H:H,'Grids Youth'!F:G,2,FALSE)</f>
        <v>8</v>
      </c>
      <c r="J108" s="88"/>
      <c r="K108" s="472">
        <f>VLOOKUP(J:J,'Grids Youth'!H:I,2,FALSE)</f>
        <v>0</v>
      </c>
      <c r="L108" s="90"/>
      <c r="M108" s="474">
        <f>VLOOKUP(L:L,'Grids Youth'!J:K,2,FALSE)</f>
        <v>0</v>
      </c>
      <c r="N108" s="144">
        <f t="shared" si="4"/>
        <v>0</v>
      </c>
      <c r="O108" s="225">
        <f t="shared" si="5"/>
        <v>2.6666666666666665</v>
      </c>
    </row>
    <row r="109" spans="1:15" ht="16.5" hidden="1" customHeight="1" x14ac:dyDescent="0.35">
      <c r="A109" s="143"/>
      <c r="B109" s="60">
        <v>104</v>
      </c>
      <c r="C109" s="100">
        <f>VLOOKUP(B:B,'Start List Youth'!C:F,2,FALSE)</f>
        <v>0</v>
      </c>
      <c r="D109" s="127">
        <f>VLOOKUP(B:B,'Start List Youth'!C:F,4,FALSE)</f>
        <v>0</v>
      </c>
      <c r="E109" s="123"/>
      <c r="F109" s="124"/>
      <c r="G109" s="472">
        <f>VLOOKUP(F:F,'Grids Youth'!D:E,2,FALSE)</f>
        <v>0</v>
      </c>
      <c r="H109" s="125"/>
      <c r="I109" s="474">
        <f>VLOOKUP(H:H,'Grids Youth'!F:G,2,FALSE)</f>
        <v>8</v>
      </c>
      <c r="J109" s="125"/>
      <c r="K109" s="472">
        <f>VLOOKUP(J:J,'Grids Youth'!H:I,2,FALSE)</f>
        <v>0</v>
      </c>
      <c r="L109" s="124"/>
      <c r="M109" s="474">
        <f>VLOOKUP(L:L,'Grids Youth'!J:K,2,FALSE)</f>
        <v>0</v>
      </c>
      <c r="N109" s="144">
        <f t="shared" si="4"/>
        <v>0</v>
      </c>
      <c r="O109" s="225">
        <f t="shared" si="5"/>
        <v>2.6666666666666665</v>
      </c>
    </row>
    <row r="110" spans="1:15" ht="16.5" hidden="1" customHeight="1" x14ac:dyDescent="0.35">
      <c r="A110" s="144"/>
      <c r="B110" s="60">
        <v>105</v>
      </c>
      <c r="C110" s="100">
        <f>VLOOKUP(B:B,'Start List Youth'!C:F,2,FALSE)</f>
        <v>0</v>
      </c>
      <c r="D110" s="127">
        <f>VLOOKUP(B:B,'Start List Youth'!C:F,4,FALSE)</f>
        <v>0</v>
      </c>
      <c r="E110" s="122"/>
      <c r="F110" s="90"/>
      <c r="G110" s="472">
        <f>VLOOKUP(F:F,'Grids Youth'!D:E,2,FALSE)</f>
        <v>0</v>
      </c>
      <c r="H110" s="88"/>
      <c r="I110" s="474">
        <f>VLOOKUP(H:H,'Grids Youth'!F:G,2,FALSE)</f>
        <v>8</v>
      </c>
      <c r="J110" s="88"/>
      <c r="K110" s="472">
        <f>VLOOKUP(J:J,'Grids Youth'!H:I,2,FALSE)</f>
        <v>0</v>
      </c>
      <c r="L110" s="90"/>
      <c r="M110" s="474">
        <f>VLOOKUP(L:L,'Grids Youth'!J:K,2,FALSE)</f>
        <v>0</v>
      </c>
      <c r="N110" s="144">
        <f t="shared" si="4"/>
        <v>0</v>
      </c>
      <c r="O110" s="225">
        <f t="shared" si="5"/>
        <v>2.6666666666666665</v>
      </c>
    </row>
    <row r="111" spans="1:15" ht="16.5" hidden="1" customHeight="1" x14ac:dyDescent="0.35">
      <c r="A111" s="143"/>
      <c r="B111" s="60">
        <v>106</v>
      </c>
      <c r="C111" s="100">
        <f>VLOOKUP(B:B,'Start List Youth'!C:F,2,FALSE)</f>
        <v>0</v>
      </c>
      <c r="D111" s="127">
        <f>VLOOKUP(B:B,'Start List Youth'!C:F,4,FALSE)</f>
        <v>0</v>
      </c>
      <c r="E111" s="123"/>
      <c r="F111" s="124"/>
      <c r="G111" s="472">
        <f>VLOOKUP(F:F,'Grids Youth'!D:E,2,FALSE)</f>
        <v>0</v>
      </c>
      <c r="H111" s="125"/>
      <c r="I111" s="474">
        <f>VLOOKUP(H:H,'Grids Youth'!F:G,2,FALSE)</f>
        <v>8</v>
      </c>
      <c r="J111" s="125"/>
      <c r="K111" s="472">
        <f>VLOOKUP(J:J,'Grids Youth'!H:I,2,FALSE)</f>
        <v>0</v>
      </c>
      <c r="L111" s="124"/>
      <c r="M111" s="474">
        <f>VLOOKUP(L:L,'Grids Youth'!J:K,2,FALSE)</f>
        <v>0</v>
      </c>
      <c r="N111" s="144">
        <f t="shared" si="4"/>
        <v>0</v>
      </c>
      <c r="O111" s="225">
        <f t="shared" si="5"/>
        <v>2.6666666666666665</v>
      </c>
    </row>
    <row r="112" spans="1:15" ht="16.5" hidden="1" customHeight="1" x14ac:dyDescent="0.35">
      <c r="A112" s="144"/>
      <c r="B112" s="60">
        <v>107</v>
      </c>
      <c r="C112" s="100">
        <f>VLOOKUP(B:B,'Start List Youth'!C:F,2,FALSE)</f>
        <v>0</v>
      </c>
      <c r="D112" s="127">
        <f>VLOOKUP(B:B,'Start List Youth'!C:F,4,FALSE)</f>
        <v>0</v>
      </c>
      <c r="E112" s="122"/>
      <c r="F112" s="90"/>
      <c r="G112" s="472">
        <f>VLOOKUP(F:F,'Grids Youth'!D:E,2,FALSE)</f>
        <v>0</v>
      </c>
      <c r="H112" s="88"/>
      <c r="I112" s="474">
        <f>VLOOKUP(H:H,'Grids Youth'!F:G,2,FALSE)</f>
        <v>8</v>
      </c>
      <c r="J112" s="88"/>
      <c r="K112" s="472">
        <f>VLOOKUP(J:J,'Grids Youth'!H:I,2,FALSE)</f>
        <v>0</v>
      </c>
      <c r="L112" s="90"/>
      <c r="M112" s="474">
        <f>VLOOKUP(L:L,'Grids Youth'!J:K,2,FALSE)</f>
        <v>0</v>
      </c>
      <c r="N112" s="144">
        <f t="shared" si="4"/>
        <v>0</v>
      </c>
      <c r="O112" s="225">
        <f t="shared" si="5"/>
        <v>2.6666666666666665</v>
      </c>
    </row>
    <row r="113" spans="1:15" ht="16.5" hidden="1" customHeight="1" x14ac:dyDescent="0.35">
      <c r="A113" s="143"/>
      <c r="B113" s="60">
        <v>108</v>
      </c>
      <c r="C113" s="100">
        <f>VLOOKUP(B:B,'Start List Youth'!C:F,2,FALSE)</f>
        <v>0</v>
      </c>
      <c r="D113" s="127">
        <f>VLOOKUP(B:B,'Start List Youth'!C:F,4,FALSE)</f>
        <v>0</v>
      </c>
      <c r="E113" s="123"/>
      <c r="F113" s="124"/>
      <c r="G113" s="472">
        <f>VLOOKUP(F:F,'Grids Youth'!D:E,2,FALSE)</f>
        <v>0</v>
      </c>
      <c r="H113" s="125"/>
      <c r="I113" s="474">
        <f>VLOOKUP(H:H,'Grids Youth'!F:G,2,FALSE)</f>
        <v>8</v>
      </c>
      <c r="J113" s="125"/>
      <c r="K113" s="472">
        <f>VLOOKUP(J:J,'Grids Youth'!H:I,2,FALSE)</f>
        <v>0</v>
      </c>
      <c r="L113" s="124"/>
      <c r="M113" s="474">
        <f>VLOOKUP(L:L,'Grids Youth'!J:K,2,FALSE)</f>
        <v>0</v>
      </c>
      <c r="N113" s="144">
        <f t="shared" si="4"/>
        <v>0</v>
      </c>
      <c r="O113" s="225">
        <f t="shared" si="5"/>
        <v>2.6666666666666665</v>
      </c>
    </row>
    <row r="114" spans="1:15" ht="16.5" hidden="1" customHeight="1" x14ac:dyDescent="0.35">
      <c r="A114" s="144"/>
      <c r="B114" s="60">
        <v>109</v>
      </c>
      <c r="C114" s="100">
        <f>VLOOKUP(B:B,'Start List Youth'!C:F,2,FALSE)</f>
        <v>0</v>
      </c>
      <c r="D114" s="127">
        <f>VLOOKUP(B:B,'Start List Youth'!C:F,4,FALSE)</f>
        <v>0</v>
      </c>
      <c r="E114" s="122"/>
      <c r="F114" s="90"/>
      <c r="G114" s="472">
        <f>VLOOKUP(F:F,'Grids Youth'!D:E,2,FALSE)</f>
        <v>0</v>
      </c>
      <c r="H114" s="88"/>
      <c r="I114" s="474">
        <f>VLOOKUP(H:H,'Grids Youth'!F:G,2,FALSE)</f>
        <v>8</v>
      </c>
      <c r="J114" s="88"/>
      <c r="K114" s="472">
        <f>VLOOKUP(J:J,'Grids Youth'!H:I,2,FALSE)</f>
        <v>0</v>
      </c>
      <c r="L114" s="90"/>
      <c r="M114" s="474">
        <f>VLOOKUP(L:L,'Grids Youth'!J:K,2,FALSE)</f>
        <v>0</v>
      </c>
      <c r="N114" s="144">
        <f t="shared" si="4"/>
        <v>0</v>
      </c>
      <c r="O114" s="225">
        <f t="shared" si="5"/>
        <v>2.6666666666666665</v>
      </c>
    </row>
    <row r="115" spans="1:15" ht="16.5" hidden="1" customHeight="1" x14ac:dyDescent="0.35">
      <c r="A115" s="143"/>
      <c r="B115" s="60">
        <v>110</v>
      </c>
      <c r="C115" s="100">
        <f>VLOOKUP(B:B,'Start List Youth'!C:F,2,FALSE)</f>
        <v>0</v>
      </c>
      <c r="D115" s="127">
        <f>VLOOKUP(B:B,'Start List Youth'!C:F,4,FALSE)</f>
        <v>0</v>
      </c>
      <c r="E115" s="123"/>
      <c r="F115" s="124"/>
      <c r="G115" s="472">
        <f>VLOOKUP(F:F,'Grids Youth'!D:E,2,FALSE)</f>
        <v>0</v>
      </c>
      <c r="H115" s="125"/>
      <c r="I115" s="474">
        <f>VLOOKUP(H:H,'Grids Youth'!F:G,2,FALSE)</f>
        <v>8</v>
      </c>
      <c r="J115" s="125"/>
      <c r="K115" s="472">
        <f>VLOOKUP(J:J,'Grids Youth'!H:I,2,FALSE)</f>
        <v>0</v>
      </c>
      <c r="L115" s="124"/>
      <c r="M115" s="474">
        <f>VLOOKUP(L:L,'Grids Youth'!J:K,2,FALSE)</f>
        <v>0</v>
      </c>
      <c r="N115" s="144">
        <f t="shared" si="4"/>
        <v>0</v>
      </c>
      <c r="O115" s="225">
        <f t="shared" si="5"/>
        <v>2.6666666666666665</v>
      </c>
    </row>
    <row r="116" spans="1:15" ht="16.5" hidden="1" customHeight="1" x14ac:dyDescent="0.35">
      <c r="A116" s="144"/>
      <c r="B116" s="60">
        <v>111</v>
      </c>
      <c r="C116" s="100">
        <f>VLOOKUP(B:B,'Start List Youth'!C:F,2,FALSE)</f>
        <v>0</v>
      </c>
      <c r="D116" s="127">
        <f>VLOOKUP(B:B,'Start List Youth'!C:F,4,FALSE)</f>
        <v>0</v>
      </c>
      <c r="E116" s="122"/>
      <c r="F116" s="90"/>
      <c r="G116" s="472">
        <f>VLOOKUP(F:F,'Grids Youth'!D:E,2,FALSE)</f>
        <v>0</v>
      </c>
      <c r="H116" s="88"/>
      <c r="I116" s="474">
        <f>VLOOKUP(H:H,'Grids Youth'!F:G,2,FALSE)</f>
        <v>8</v>
      </c>
      <c r="J116" s="88"/>
      <c r="K116" s="472">
        <f>VLOOKUP(J:J,'Grids Youth'!H:I,2,FALSE)</f>
        <v>0</v>
      </c>
      <c r="L116" s="90"/>
      <c r="M116" s="474">
        <f>VLOOKUP(L:L,'Grids Youth'!J:K,2,FALSE)</f>
        <v>0</v>
      </c>
      <c r="N116" s="144">
        <f t="shared" si="4"/>
        <v>0</v>
      </c>
      <c r="O116" s="225">
        <f t="shared" si="5"/>
        <v>2.6666666666666665</v>
      </c>
    </row>
    <row r="117" spans="1:15" ht="16.5" hidden="1" customHeight="1" x14ac:dyDescent="0.35">
      <c r="A117" s="143"/>
      <c r="B117" s="60">
        <v>112</v>
      </c>
      <c r="C117" s="100">
        <f>VLOOKUP(B:B,'Start List Youth'!C:F,2,FALSE)</f>
        <v>0</v>
      </c>
      <c r="D117" s="127">
        <f>VLOOKUP(B:B,'Start List Youth'!C:F,4,FALSE)</f>
        <v>0</v>
      </c>
      <c r="E117" s="123"/>
      <c r="F117" s="124"/>
      <c r="G117" s="472">
        <f>VLOOKUP(F:F,'Grids Youth'!D:E,2,FALSE)</f>
        <v>0</v>
      </c>
      <c r="H117" s="125"/>
      <c r="I117" s="474">
        <f>VLOOKUP(H:H,'Grids Youth'!F:G,2,FALSE)</f>
        <v>8</v>
      </c>
      <c r="J117" s="125"/>
      <c r="K117" s="472">
        <f>VLOOKUP(J:J,'Grids Youth'!H:I,2,FALSE)</f>
        <v>0</v>
      </c>
      <c r="L117" s="124"/>
      <c r="M117" s="474">
        <f>VLOOKUP(L:L,'Grids Youth'!J:K,2,FALSE)</f>
        <v>0</v>
      </c>
      <c r="N117" s="144">
        <f t="shared" si="4"/>
        <v>0</v>
      </c>
      <c r="O117" s="225">
        <f t="shared" si="5"/>
        <v>2.6666666666666665</v>
      </c>
    </row>
    <row r="118" spans="1:15" ht="16.5" hidden="1" customHeight="1" x14ac:dyDescent="0.35">
      <c r="A118" s="144"/>
      <c r="B118" s="60">
        <v>113</v>
      </c>
      <c r="C118" s="100">
        <f>VLOOKUP(B:B,'Start List Youth'!C:F,2,FALSE)</f>
        <v>0</v>
      </c>
      <c r="D118" s="127">
        <f>VLOOKUP(B:B,'Start List Youth'!C:F,4,FALSE)</f>
        <v>0</v>
      </c>
      <c r="E118" s="122"/>
      <c r="F118" s="90"/>
      <c r="G118" s="472">
        <f>VLOOKUP(F:F,'Grids Youth'!D:E,2,FALSE)</f>
        <v>0</v>
      </c>
      <c r="H118" s="88"/>
      <c r="I118" s="474">
        <f>VLOOKUP(H:H,'Grids Youth'!F:G,2,FALSE)</f>
        <v>8</v>
      </c>
      <c r="J118" s="88"/>
      <c r="K118" s="472">
        <f>VLOOKUP(J:J,'Grids Youth'!H:I,2,FALSE)</f>
        <v>0</v>
      </c>
      <c r="L118" s="90"/>
      <c r="M118" s="474">
        <f>VLOOKUP(L:L,'Grids Youth'!J:K,2,FALSE)</f>
        <v>0</v>
      </c>
      <c r="N118" s="144">
        <f t="shared" si="4"/>
        <v>0</v>
      </c>
      <c r="O118" s="225">
        <f t="shared" si="5"/>
        <v>2.6666666666666665</v>
      </c>
    </row>
    <row r="119" spans="1:15" ht="16.5" hidden="1" customHeight="1" x14ac:dyDescent="0.35">
      <c r="A119" s="143"/>
      <c r="B119" s="60">
        <v>114</v>
      </c>
      <c r="C119" s="100">
        <f>VLOOKUP(B:B,'Start List Youth'!C:F,2,FALSE)</f>
        <v>0</v>
      </c>
      <c r="D119" s="127">
        <f>VLOOKUP(B:B,'Start List Youth'!C:F,4,FALSE)</f>
        <v>0</v>
      </c>
      <c r="E119" s="123"/>
      <c r="F119" s="124"/>
      <c r="G119" s="472">
        <f>VLOOKUP(F:F,'Grids Youth'!D:E,2,FALSE)</f>
        <v>0</v>
      </c>
      <c r="H119" s="125"/>
      <c r="I119" s="474">
        <f>VLOOKUP(H:H,'Grids Youth'!F:G,2,FALSE)</f>
        <v>8</v>
      </c>
      <c r="J119" s="125"/>
      <c r="K119" s="472">
        <f>VLOOKUP(J:J,'Grids Youth'!H:I,2,FALSE)</f>
        <v>0</v>
      </c>
      <c r="L119" s="124"/>
      <c r="M119" s="474">
        <f>VLOOKUP(L:L,'Grids Youth'!J:K,2,FALSE)</f>
        <v>0</v>
      </c>
      <c r="N119" s="144">
        <f t="shared" si="4"/>
        <v>0</v>
      </c>
      <c r="O119" s="225">
        <f t="shared" si="5"/>
        <v>2.6666666666666665</v>
      </c>
    </row>
    <row r="120" spans="1:15" ht="16.5" hidden="1" customHeight="1" x14ac:dyDescent="0.35">
      <c r="A120" s="144"/>
      <c r="B120" s="60">
        <v>115</v>
      </c>
      <c r="C120" s="100">
        <f>VLOOKUP(B:B,'Start List Youth'!C:F,2,FALSE)</f>
        <v>0</v>
      </c>
      <c r="D120" s="127">
        <f>VLOOKUP(B:B,'Start List Youth'!C:F,4,FALSE)</f>
        <v>0</v>
      </c>
      <c r="E120" s="122"/>
      <c r="F120" s="90"/>
      <c r="G120" s="472">
        <f>VLOOKUP(F:F,'Grids Youth'!D:E,2,FALSE)</f>
        <v>0</v>
      </c>
      <c r="H120" s="88"/>
      <c r="I120" s="474">
        <f>VLOOKUP(H:H,'Grids Youth'!F:G,2,FALSE)</f>
        <v>8</v>
      </c>
      <c r="J120" s="88"/>
      <c r="K120" s="472">
        <f>VLOOKUP(J:J,'Grids Youth'!H:I,2,FALSE)</f>
        <v>0</v>
      </c>
      <c r="L120" s="90"/>
      <c r="M120" s="474">
        <f>VLOOKUP(L:L,'Grids Youth'!J:K,2,FALSE)</f>
        <v>0</v>
      </c>
      <c r="N120" s="144">
        <f t="shared" si="4"/>
        <v>0</v>
      </c>
      <c r="O120" s="225">
        <f t="shared" si="5"/>
        <v>2.6666666666666665</v>
      </c>
    </row>
    <row r="121" spans="1:15" ht="16.5" hidden="1" customHeight="1" x14ac:dyDescent="0.35">
      <c r="A121" s="143"/>
      <c r="B121" s="60">
        <v>116</v>
      </c>
      <c r="C121" s="100">
        <f>VLOOKUP(B:B,'Start List Youth'!C:F,2,FALSE)</f>
        <v>0</v>
      </c>
      <c r="D121" s="127">
        <f>VLOOKUP(B:B,'Start List Youth'!C:F,4,FALSE)</f>
        <v>0</v>
      </c>
      <c r="E121" s="123"/>
      <c r="F121" s="124"/>
      <c r="G121" s="472">
        <f>VLOOKUP(F:F,'Grids Youth'!D:E,2,FALSE)</f>
        <v>0</v>
      </c>
      <c r="H121" s="125"/>
      <c r="I121" s="474">
        <f>VLOOKUP(H:H,'Grids Youth'!F:G,2,FALSE)</f>
        <v>8</v>
      </c>
      <c r="J121" s="125"/>
      <c r="K121" s="472">
        <f>VLOOKUP(J:J,'Grids Youth'!H:I,2,FALSE)</f>
        <v>0</v>
      </c>
      <c r="L121" s="124"/>
      <c r="M121" s="474">
        <f>VLOOKUP(L:L,'Grids Youth'!J:K,2,FALSE)</f>
        <v>0</v>
      </c>
      <c r="N121" s="144">
        <f t="shared" si="4"/>
        <v>0</v>
      </c>
      <c r="O121" s="225">
        <f t="shared" si="5"/>
        <v>2.6666666666666665</v>
      </c>
    </row>
    <row r="122" spans="1:15" ht="16.5" hidden="1" customHeight="1" x14ac:dyDescent="0.35">
      <c r="A122" s="144"/>
      <c r="B122" s="60">
        <v>117</v>
      </c>
      <c r="C122" s="100">
        <f>VLOOKUP(B:B,'Start List Youth'!C:F,2,FALSE)</f>
        <v>0</v>
      </c>
      <c r="D122" s="127">
        <f>VLOOKUP(B:B,'Start List Youth'!C:F,4,FALSE)</f>
        <v>0</v>
      </c>
      <c r="E122" s="122"/>
      <c r="F122" s="90"/>
      <c r="G122" s="472">
        <f>VLOOKUP(F:F,'Grids Youth'!D:E,2,FALSE)</f>
        <v>0</v>
      </c>
      <c r="H122" s="88"/>
      <c r="I122" s="474">
        <f>VLOOKUP(H:H,'Grids Youth'!F:G,2,FALSE)</f>
        <v>8</v>
      </c>
      <c r="J122" s="88"/>
      <c r="K122" s="472">
        <f>VLOOKUP(J:J,'Grids Youth'!H:I,2,FALSE)</f>
        <v>0</v>
      </c>
      <c r="L122" s="90"/>
      <c r="M122" s="474">
        <f>VLOOKUP(L:L,'Grids Youth'!J:K,2,FALSE)</f>
        <v>0</v>
      </c>
      <c r="N122" s="144">
        <f t="shared" si="4"/>
        <v>0</v>
      </c>
      <c r="O122" s="225">
        <f t="shared" si="5"/>
        <v>2.6666666666666665</v>
      </c>
    </row>
    <row r="123" spans="1:15" ht="16.5" hidden="1" customHeight="1" x14ac:dyDescent="0.35">
      <c r="A123" s="143"/>
      <c r="B123" s="60">
        <v>118</v>
      </c>
      <c r="C123" s="100">
        <f>VLOOKUP(B:B,'Start List Youth'!C:F,2,FALSE)</f>
        <v>0</v>
      </c>
      <c r="D123" s="127">
        <f>VLOOKUP(B:B,'Start List Youth'!C:F,4,FALSE)</f>
        <v>0</v>
      </c>
      <c r="E123" s="123"/>
      <c r="F123" s="124"/>
      <c r="G123" s="472">
        <f>VLOOKUP(F:F,'Grids Youth'!D:E,2,FALSE)</f>
        <v>0</v>
      </c>
      <c r="H123" s="125"/>
      <c r="I123" s="474">
        <f>VLOOKUP(H:H,'Grids Youth'!F:G,2,FALSE)</f>
        <v>8</v>
      </c>
      <c r="J123" s="125"/>
      <c r="K123" s="472">
        <f>VLOOKUP(J:J,'Grids Youth'!H:I,2,FALSE)</f>
        <v>0</v>
      </c>
      <c r="L123" s="124"/>
      <c r="M123" s="474">
        <f>VLOOKUP(L:L,'Grids Youth'!J:K,2,FALSE)</f>
        <v>0</v>
      </c>
      <c r="N123" s="144">
        <f t="shared" si="4"/>
        <v>0</v>
      </c>
      <c r="O123" s="225">
        <f t="shared" si="5"/>
        <v>2.6666666666666665</v>
      </c>
    </row>
    <row r="124" spans="1:15" ht="16.5" hidden="1" customHeight="1" x14ac:dyDescent="0.35">
      <c r="A124" s="144"/>
      <c r="B124" s="60">
        <v>119</v>
      </c>
      <c r="C124" s="100">
        <f>VLOOKUP(B:B,'Start List Youth'!C:F,2,FALSE)</f>
        <v>0</v>
      </c>
      <c r="D124" s="127">
        <f>VLOOKUP(B:B,'Start List Youth'!C:F,4,FALSE)</f>
        <v>0</v>
      </c>
      <c r="E124" s="122"/>
      <c r="F124" s="90"/>
      <c r="G124" s="472">
        <f>VLOOKUP(F:F,'Grids Youth'!D:E,2,FALSE)</f>
        <v>0</v>
      </c>
      <c r="H124" s="88"/>
      <c r="I124" s="474">
        <f>VLOOKUP(H:H,'Grids Youth'!F:G,2,FALSE)</f>
        <v>8</v>
      </c>
      <c r="J124" s="88"/>
      <c r="K124" s="472">
        <f>VLOOKUP(J:J,'Grids Youth'!H:I,2,FALSE)</f>
        <v>0</v>
      </c>
      <c r="L124" s="90"/>
      <c r="M124" s="474">
        <f>VLOOKUP(L:L,'Grids Youth'!J:K,2,FALSE)</f>
        <v>0</v>
      </c>
      <c r="N124" s="144">
        <f t="shared" si="4"/>
        <v>0</v>
      </c>
      <c r="O124" s="225">
        <f t="shared" si="5"/>
        <v>2.6666666666666665</v>
      </c>
    </row>
    <row r="125" spans="1:15" ht="16.5" hidden="1" customHeight="1" x14ac:dyDescent="0.35">
      <c r="A125" s="143"/>
      <c r="B125" s="60">
        <v>120</v>
      </c>
      <c r="C125" s="100">
        <f>VLOOKUP(B:B,'Start List Youth'!C:F,2,FALSE)</f>
        <v>0</v>
      </c>
      <c r="D125" s="127">
        <f>VLOOKUP(B:B,'Start List Youth'!C:F,4,FALSE)</f>
        <v>0</v>
      </c>
      <c r="E125" s="123"/>
      <c r="F125" s="124"/>
      <c r="G125" s="472">
        <f>VLOOKUP(F:F,'Grids Youth'!D:E,2,FALSE)</f>
        <v>0</v>
      </c>
      <c r="H125" s="125"/>
      <c r="I125" s="474">
        <f>VLOOKUP(H:H,'Grids Youth'!F:G,2,FALSE)</f>
        <v>8</v>
      </c>
      <c r="J125" s="125"/>
      <c r="K125" s="472">
        <f>VLOOKUP(J:J,'Grids Youth'!H:I,2,FALSE)</f>
        <v>0</v>
      </c>
      <c r="L125" s="124"/>
      <c r="M125" s="474">
        <f>VLOOKUP(L:L,'Grids Youth'!J:K,2,FALSE)</f>
        <v>0</v>
      </c>
      <c r="N125" s="144">
        <f t="shared" si="4"/>
        <v>0</v>
      </c>
      <c r="O125" s="225">
        <f t="shared" si="5"/>
        <v>2.6666666666666665</v>
      </c>
    </row>
    <row r="126" spans="1:15" ht="16.5" hidden="1" customHeight="1" x14ac:dyDescent="0.35">
      <c r="A126" s="144"/>
      <c r="B126" s="60">
        <v>121</v>
      </c>
      <c r="C126" s="100">
        <f>VLOOKUP(B:B,'Start List Youth'!C:F,2,FALSE)</f>
        <v>0</v>
      </c>
      <c r="D126" s="127">
        <f>VLOOKUP(B:B,'Start List Youth'!C:F,4,FALSE)</f>
        <v>0</v>
      </c>
      <c r="E126" s="122"/>
      <c r="F126" s="90"/>
      <c r="G126" s="472">
        <f>VLOOKUP(F:F,'Grids Youth'!D:E,2,FALSE)</f>
        <v>0</v>
      </c>
      <c r="H126" s="88"/>
      <c r="I126" s="474">
        <f>VLOOKUP(H:H,'Grids Youth'!F:G,2,FALSE)</f>
        <v>8</v>
      </c>
      <c r="J126" s="88"/>
      <c r="K126" s="472">
        <f>VLOOKUP(J:J,'Grids Youth'!H:I,2,FALSE)</f>
        <v>0</v>
      </c>
      <c r="L126" s="90"/>
      <c r="M126" s="474">
        <f>VLOOKUP(L:L,'Grids Youth'!J:K,2,FALSE)</f>
        <v>0</v>
      </c>
      <c r="N126" s="144">
        <f t="shared" si="4"/>
        <v>0</v>
      </c>
      <c r="O126" s="225">
        <f t="shared" si="5"/>
        <v>2.6666666666666665</v>
      </c>
    </row>
    <row r="127" spans="1:15" ht="16.5" hidden="1" customHeight="1" x14ac:dyDescent="0.35">
      <c r="A127" s="143"/>
      <c r="B127" s="60">
        <v>122</v>
      </c>
      <c r="C127" s="100">
        <f>VLOOKUP(B:B,'Start List Youth'!C:F,2,FALSE)</f>
        <v>0</v>
      </c>
      <c r="D127" s="127">
        <f>VLOOKUP(B:B,'Start List Youth'!C:F,4,FALSE)</f>
        <v>0</v>
      </c>
      <c r="E127" s="123"/>
      <c r="F127" s="124"/>
      <c r="G127" s="472">
        <f>VLOOKUP(F:F,'Grids Youth'!D:E,2,FALSE)</f>
        <v>0</v>
      </c>
      <c r="H127" s="125"/>
      <c r="I127" s="474">
        <f>VLOOKUP(H:H,'Grids Youth'!F:G,2,FALSE)</f>
        <v>8</v>
      </c>
      <c r="J127" s="125"/>
      <c r="K127" s="472">
        <f>VLOOKUP(J:J,'Grids Youth'!H:I,2,FALSE)</f>
        <v>0</v>
      </c>
      <c r="L127" s="124"/>
      <c r="M127" s="474">
        <f>VLOOKUP(L:L,'Grids Youth'!J:K,2,FALSE)</f>
        <v>0</v>
      </c>
      <c r="N127" s="144">
        <f t="shared" si="4"/>
        <v>0</v>
      </c>
      <c r="O127" s="225">
        <f t="shared" si="5"/>
        <v>2.6666666666666665</v>
      </c>
    </row>
    <row r="128" spans="1:15" ht="16.5" hidden="1" customHeight="1" x14ac:dyDescent="0.35">
      <c r="A128" s="144"/>
      <c r="B128" s="60">
        <v>123</v>
      </c>
      <c r="C128" s="100">
        <f>VLOOKUP(B:B,'Start List Youth'!C:F,2,FALSE)</f>
        <v>0</v>
      </c>
      <c r="D128" s="127">
        <f>VLOOKUP(B:B,'Start List Youth'!C:F,4,FALSE)</f>
        <v>0</v>
      </c>
      <c r="E128" s="122"/>
      <c r="F128" s="90"/>
      <c r="G128" s="472">
        <f>VLOOKUP(F:F,'Grids Youth'!D:E,2,FALSE)</f>
        <v>0</v>
      </c>
      <c r="H128" s="88"/>
      <c r="I128" s="474">
        <f>VLOOKUP(H:H,'Grids Youth'!F:G,2,FALSE)</f>
        <v>8</v>
      </c>
      <c r="J128" s="88"/>
      <c r="K128" s="472">
        <f>VLOOKUP(J:J,'Grids Youth'!H:I,2,FALSE)</f>
        <v>0</v>
      </c>
      <c r="L128" s="90"/>
      <c r="M128" s="474">
        <f>VLOOKUP(L:L,'Grids Youth'!J:K,2,FALSE)</f>
        <v>0</v>
      </c>
      <c r="N128" s="144">
        <f t="shared" si="4"/>
        <v>0</v>
      </c>
      <c r="O128" s="225">
        <f t="shared" si="5"/>
        <v>2.6666666666666665</v>
      </c>
    </row>
    <row r="129" spans="1:15" ht="16.5" hidden="1" customHeight="1" x14ac:dyDescent="0.35">
      <c r="A129" s="143"/>
      <c r="B129" s="60">
        <v>124</v>
      </c>
      <c r="C129" s="100">
        <f>VLOOKUP(B:B,'Start List Youth'!C:F,2,FALSE)</f>
        <v>0</v>
      </c>
      <c r="D129" s="127">
        <f>VLOOKUP(B:B,'Start List Youth'!C:F,4,FALSE)</f>
        <v>0</v>
      </c>
      <c r="E129" s="123"/>
      <c r="F129" s="124"/>
      <c r="G129" s="472">
        <f>VLOOKUP(F:F,'Grids Youth'!D:E,2,FALSE)</f>
        <v>0</v>
      </c>
      <c r="H129" s="125"/>
      <c r="I129" s="474">
        <f>VLOOKUP(H:H,'Grids Youth'!F:G,2,FALSE)</f>
        <v>8</v>
      </c>
      <c r="J129" s="125"/>
      <c r="K129" s="472">
        <f>VLOOKUP(J:J,'Grids Youth'!H:I,2,FALSE)</f>
        <v>0</v>
      </c>
      <c r="L129" s="124"/>
      <c r="M129" s="474">
        <f>VLOOKUP(L:L,'Grids Youth'!J:K,2,FALSE)</f>
        <v>0</v>
      </c>
      <c r="N129" s="144">
        <f t="shared" si="4"/>
        <v>0</v>
      </c>
      <c r="O129" s="225">
        <f t="shared" si="5"/>
        <v>2.6666666666666665</v>
      </c>
    </row>
    <row r="130" spans="1:15" ht="16.5" hidden="1" customHeight="1" x14ac:dyDescent="0.35">
      <c r="A130" s="144"/>
      <c r="B130" s="60">
        <v>125</v>
      </c>
      <c r="C130" s="100">
        <f>VLOOKUP(B:B,'Start List Youth'!C:F,2,FALSE)</f>
        <v>0</v>
      </c>
      <c r="D130" s="127">
        <f>VLOOKUP(B:B,'Start List Youth'!C:F,4,FALSE)</f>
        <v>0</v>
      </c>
      <c r="E130" s="122"/>
      <c r="F130" s="90"/>
      <c r="G130" s="472">
        <f>VLOOKUP(F:F,'Grids Youth'!D:E,2,FALSE)</f>
        <v>0</v>
      </c>
      <c r="H130" s="88"/>
      <c r="I130" s="474">
        <f>VLOOKUP(H:H,'Grids Youth'!F:G,2,FALSE)</f>
        <v>8</v>
      </c>
      <c r="J130" s="88"/>
      <c r="K130" s="472">
        <f>VLOOKUP(J:J,'Grids Youth'!H:I,2,FALSE)</f>
        <v>0</v>
      </c>
      <c r="L130" s="90"/>
      <c r="M130" s="474">
        <f>VLOOKUP(L:L,'Grids Youth'!J:K,2,FALSE)</f>
        <v>0</v>
      </c>
      <c r="N130" s="144">
        <f t="shared" si="4"/>
        <v>0</v>
      </c>
      <c r="O130" s="225">
        <f t="shared" si="5"/>
        <v>2.6666666666666665</v>
      </c>
    </row>
    <row r="131" spans="1:15" ht="16.5" hidden="1" customHeight="1" x14ac:dyDescent="0.35">
      <c r="A131" s="143"/>
      <c r="B131" s="60">
        <v>126</v>
      </c>
      <c r="C131" s="100">
        <f>VLOOKUP(B:B,'Start List Youth'!C:F,2,FALSE)</f>
        <v>0</v>
      </c>
      <c r="D131" s="127">
        <f>VLOOKUP(B:B,'Start List Youth'!C:F,4,FALSE)</f>
        <v>0</v>
      </c>
      <c r="E131" s="123"/>
      <c r="F131" s="124"/>
      <c r="G131" s="472">
        <f>VLOOKUP(F:F,'Grids Youth'!D:E,2,FALSE)</f>
        <v>0</v>
      </c>
      <c r="H131" s="125"/>
      <c r="I131" s="474">
        <f>VLOOKUP(H:H,'Grids Youth'!F:G,2,FALSE)</f>
        <v>8</v>
      </c>
      <c r="J131" s="125"/>
      <c r="K131" s="472">
        <f>VLOOKUP(J:J,'Grids Youth'!H:I,2,FALSE)</f>
        <v>0</v>
      </c>
      <c r="L131" s="124"/>
      <c r="M131" s="474">
        <f>VLOOKUP(L:L,'Grids Youth'!J:K,2,FALSE)</f>
        <v>0</v>
      </c>
      <c r="N131" s="144">
        <f t="shared" si="4"/>
        <v>0</v>
      </c>
      <c r="O131" s="225">
        <f t="shared" si="5"/>
        <v>2.6666666666666665</v>
      </c>
    </row>
    <row r="132" spans="1:15" ht="16.5" hidden="1" customHeight="1" x14ac:dyDescent="0.35">
      <c r="A132" s="144"/>
      <c r="B132" s="60">
        <v>127</v>
      </c>
      <c r="C132" s="100">
        <f>VLOOKUP(B:B,'Start List Youth'!C:F,2,FALSE)</f>
        <v>0</v>
      </c>
      <c r="D132" s="127">
        <f>VLOOKUP(B:B,'Start List Youth'!C:F,4,FALSE)</f>
        <v>0</v>
      </c>
      <c r="E132" s="122"/>
      <c r="F132" s="90"/>
      <c r="G132" s="472">
        <f>VLOOKUP(F:F,'Grids Youth'!D:E,2,FALSE)</f>
        <v>0</v>
      </c>
      <c r="H132" s="88"/>
      <c r="I132" s="474">
        <f>VLOOKUP(H:H,'Grids Youth'!F:G,2,FALSE)</f>
        <v>8</v>
      </c>
      <c r="J132" s="88"/>
      <c r="K132" s="472">
        <f>VLOOKUP(J:J,'Grids Youth'!H:I,2,FALSE)</f>
        <v>0</v>
      </c>
      <c r="L132" s="90"/>
      <c r="M132" s="474">
        <f>VLOOKUP(L:L,'Grids Youth'!J:K,2,FALSE)</f>
        <v>0</v>
      </c>
      <c r="N132" s="144">
        <f t="shared" si="4"/>
        <v>0</v>
      </c>
      <c r="O132" s="225">
        <f t="shared" si="5"/>
        <v>2.6666666666666665</v>
      </c>
    </row>
    <row r="133" spans="1:15" ht="16.5" hidden="1" customHeight="1" x14ac:dyDescent="0.35">
      <c r="A133" s="143"/>
      <c r="B133" s="60">
        <v>128</v>
      </c>
      <c r="C133" s="100">
        <f>VLOOKUP(B:B,'Start List Youth'!C:F,2,FALSE)</f>
        <v>0</v>
      </c>
      <c r="D133" s="127">
        <f>VLOOKUP(B:B,'Start List Youth'!C:F,4,FALSE)</f>
        <v>0</v>
      </c>
      <c r="E133" s="123"/>
      <c r="F133" s="124"/>
      <c r="G133" s="472">
        <f>VLOOKUP(F:F,'Grids Youth'!D:E,2,FALSE)</f>
        <v>0</v>
      </c>
      <c r="H133" s="125"/>
      <c r="I133" s="474">
        <f>VLOOKUP(H:H,'Grids Youth'!F:G,2,FALSE)</f>
        <v>8</v>
      </c>
      <c r="J133" s="125"/>
      <c r="K133" s="472">
        <f>VLOOKUP(J:J,'Grids Youth'!H:I,2,FALSE)</f>
        <v>0</v>
      </c>
      <c r="L133" s="124"/>
      <c r="M133" s="474">
        <f>VLOOKUP(L:L,'Grids Youth'!J:K,2,FALSE)</f>
        <v>0</v>
      </c>
      <c r="N133" s="144">
        <f t="shared" si="4"/>
        <v>0</v>
      </c>
      <c r="O133" s="225">
        <f t="shared" si="5"/>
        <v>2.6666666666666665</v>
      </c>
    </row>
    <row r="134" spans="1:15" ht="16.5" hidden="1" customHeight="1" x14ac:dyDescent="0.35">
      <c r="A134" s="144"/>
      <c r="B134" s="60">
        <v>129</v>
      </c>
      <c r="C134" s="100">
        <f>VLOOKUP(B:B,'Start List Youth'!C:F,2,FALSE)</f>
        <v>0</v>
      </c>
      <c r="D134" s="127">
        <f>VLOOKUP(B:B,'Start List Youth'!C:F,4,FALSE)</f>
        <v>0</v>
      </c>
      <c r="E134" s="122"/>
      <c r="F134" s="90"/>
      <c r="G134" s="472">
        <f>VLOOKUP(F:F,'Grids Youth'!D:E,2,FALSE)</f>
        <v>0</v>
      </c>
      <c r="H134" s="88"/>
      <c r="I134" s="474">
        <f>VLOOKUP(H:H,'Grids Youth'!F:G,2,FALSE)</f>
        <v>8</v>
      </c>
      <c r="J134" s="88"/>
      <c r="K134" s="472">
        <f>VLOOKUP(J:J,'Grids Youth'!H:I,2,FALSE)</f>
        <v>0</v>
      </c>
      <c r="L134" s="90"/>
      <c r="M134" s="474">
        <f>VLOOKUP(L:L,'Grids Youth'!J:K,2,FALSE)</f>
        <v>0</v>
      </c>
      <c r="N134" s="144">
        <f t="shared" si="4"/>
        <v>0</v>
      </c>
      <c r="O134" s="225">
        <f t="shared" si="5"/>
        <v>2.6666666666666665</v>
      </c>
    </row>
    <row r="135" spans="1:15" ht="16.5" hidden="1" customHeight="1" x14ac:dyDescent="0.35">
      <c r="A135" s="143"/>
      <c r="B135" s="60">
        <v>130</v>
      </c>
      <c r="C135" s="100">
        <f>VLOOKUP(B:B,'Start List Youth'!C:F,2,FALSE)</f>
        <v>0</v>
      </c>
      <c r="D135" s="127">
        <f>VLOOKUP(B:B,'Start List Youth'!C:F,4,FALSE)</f>
        <v>0</v>
      </c>
      <c r="E135" s="123"/>
      <c r="F135" s="124"/>
      <c r="G135" s="472">
        <f>VLOOKUP(F:F,'Grids Youth'!D:E,2,FALSE)</f>
        <v>0</v>
      </c>
      <c r="H135" s="125"/>
      <c r="I135" s="474">
        <f>VLOOKUP(H:H,'Grids Youth'!F:G,2,FALSE)</f>
        <v>8</v>
      </c>
      <c r="J135" s="125"/>
      <c r="K135" s="472">
        <f>VLOOKUP(J:J,'Grids Youth'!H:I,2,FALSE)</f>
        <v>0</v>
      </c>
      <c r="L135" s="124"/>
      <c r="M135" s="474">
        <f>VLOOKUP(L:L,'Grids Youth'!J:K,2,FALSE)</f>
        <v>0</v>
      </c>
      <c r="N135" s="144">
        <f t="shared" si="4"/>
        <v>0</v>
      </c>
      <c r="O135" s="225">
        <f t="shared" si="5"/>
        <v>2.6666666666666665</v>
      </c>
    </row>
    <row r="136" spans="1:15" ht="16.5" hidden="1" customHeight="1" x14ac:dyDescent="0.35">
      <c r="A136" s="144"/>
      <c r="B136" s="60">
        <v>131</v>
      </c>
      <c r="C136" s="100">
        <f>VLOOKUP(B:B,'Start List Youth'!C:F,2,FALSE)</f>
        <v>0</v>
      </c>
      <c r="D136" s="127">
        <f>VLOOKUP(B:B,'Start List Youth'!C:F,4,FALSE)</f>
        <v>0</v>
      </c>
      <c r="E136" s="122"/>
      <c r="F136" s="90"/>
      <c r="G136" s="472">
        <f>VLOOKUP(F:F,'Grids Youth'!D:E,2,FALSE)</f>
        <v>0</v>
      </c>
      <c r="H136" s="88"/>
      <c r="I136" s="474">
        <f>VLOOKUP(H:H,'Grids Youth'!F:G,2,FALSE)</f>
        <v>8</v>
      </c>
      <c r="J136" s="88"/>
      <c r="K136" s="472">
        <f>VLOOKUP(J:J,'Grids Youth'!H:I,2,FALSE)</f>
        <v>0</v>
      </c>
      <c r="L136" s="90"/>
      <c r="M136" s="474">
        <f>VLOOKUP(L:L,'Grids Youth'!J:K,2,FALSE)</f>
        <v>0</v>
      </c>
      <c r="N136" s="144">
        <f t="shared" si="4"/>
        <v>0</v>
      </c>
      <c r="O136" s="225">
        <f t="shared" si="5"/>
        <v>2.6666666666666665</v>
      </c>
    </row>
    <row r="137" spans="1:15" ht="16.5" hidden="1" customHeight="1" x14ac:dyDescent="0.35">
      <c r="A137" s="143"/>
      <c r="B137" s="60">
        <v>132</v>
      </c>
      <c r="C137" s="100">
        <f>VLOOKUP(B:B,'Start List Youth'!C:F,2,FALSE)</f>
        <v>0</v>
      </c>
      <c r="D137" s="127">
        <f>VLOOKUP(B:B,'Start List Youth'!C:F,4,FALSE)</f>
        <v>0</v>
      </c>
      <c r="E137" s="123"/>
      <c r="F137" s="124"/>
      <c r="G137" s="472">
        <f>VLOOKUP(F:F,'Grids Youth'!D:E,2,FALSE)</f>
        <v>0</v>
      </c>
      <c r="H137" s="125"/>
      <c r="I137" s="474">
        <f>VLOOKUP(H:H,'Grids Youth'!F:G,2,FALSE)</f>
        <v>8</v>
      </c>
      <c r="J137" s="125"/>
      <c r="K137" s="472">
        <f>VLOOKUP(J:J,'Grids Youth'!H:I,2,FALSE)</f>
        <v>0</v>
      </c>
      <c r="L137" s="124"/>
      <c r="M137" s="474">
        <f>VLOOKUP(L:L,'Grids Youth'!J:K,2,FALSE)</f>
        <v>0</v>
      </c>
      <c r="N137" s="144">
        <f t="shared" si="4"/>
        <v>0</v>
      </c>
      <c r="O137" s="225">
        <f t="shared" si="5"/>
        <v>2.6666666666666665</v>
      </c>
    </row>
    <row r="138" spans="1:15" ht="16.5" hidden="1" customHeight="1" x14ac:dyDescent="0.35">
      <c r="A138" s="144"/>
      <c r="B138" s="60">
        <v>133</v>
      </c>
      <c r="C138" s="100">
        <f>VLOOKUP(B:B,'Start List Youth'!C:F,2,FALSE)</f>
        <v>0</v>
      </c>
      <c r="D138" s="127">
        <f>VLOOKUP(B:B,'Start List Youth'!C:F,4,FALSE)</f>
        <v>0</v>
      </c>
      <c r="E138" s="122"/>
      <c r="F138" s="90"/>
      <c r="G138" s="472">
        <f>VLOOKUP(F:F,'Grids Youth'!D:E,2,FALSE)</f>
        <v>0</v>
      </c>
      <c r="H138" s="88"/>
      <c r="I138" s="474">
        <f>VLOOKUP(H:H,'Grids Youth'!F:G,2,FALSE)</f>
        <v>8</v>
      </c>
      <c r="J138" s="88"/>
      <c r="K138" s="472">
        <f>VLOOKUP(J:J,'Grids Youth'!H:I,2,FALSE)</f>
        <v>0</v>
      </c>
      <c r="L138" s="90"/>
      <c r="M138" s="474">
        <f>VLOOKUP(L:L,'Grids Youth'!J:K,2,FALSE)</f>
        <v>0</v>
      </c>
      <c r="N138" s="144">
        <f t="shared" si="4"/>
        <v>0</v>
      </c>
      <c r="O138" s="225">
        <f t="shared" si="5"/>
        <v>2.6666666666666665</v>
      </c>
    </row>
    <row r="139" spans="1:15" ht="16.5" hidden="1" customHeight="1" x14ac:dyDescent="0.35">
      <c r="A139" s="143"/>
      <c r="B139" s="60">
        <v>134</v>
      </c>
      <c r="C139" s="100">
        <f>VLOOKUP(B:B,'Start List Youth'!C:F,2,FALSE)</f>
        <v>0</v>
      </c>
      <c r="D139" s="127">
        <f>VLOOKUP(B:B,'Start List Youth'!C:F,4,FALSE)</f>
        <v>0</v>
      </c>
      <c r="E139" s="123"/>
      <c r="F139" s="124"/>
      <c r="G139" s="472">
        <f>VLOOKUP(F:F,'Grids Youth'!D:E,2,FALSE)</f>
        <v>0</v>
      </c>
      <c r="H139" s="125"/>
      <c r="I139" s="474">
        <f>VLOOKUP(H:H,'Grids Youth'!F:G,2,FALSE)</f>
        <v>8</v>
      </c>
      <c r="J139" s="125"/>
      <c r="K139" s="472">
        <f>VLOOKUP(J:J,'Grids Youth'!H:I,2,FALSE)</f>
        <v>0</v>
      </c>
      <c r="L139" s="124"/>
      <c r="M139" s="474">
        <f>VLOOKUP(L:L,'Grids Youth'!J:K,2,FALSE)</f>
        <v>0</v>
      </c>
      <c r="N139" s="144">
        <f t="shared" si="4"/>
        <v>0</v>
      </c>
      <c r="O139" s="225">
        <f t="shared" si="5"/>
        <v>2.6666666666666665</v>
      </c>
    </row>
    <row r="140" spans="1:15" ht="16.5" hidden="1" customHeight="1" x14ac:dyDescent="0.35">
      <c r="A140" s="144"/>
      <c r="B140" s="60">
        <v>135</v>
      </c>
      <c r="C140" s="100">
        <f>VLOOKUP(B:B,'Start List Youth'!C:F,2,FALSE)</f>
        <v>0</v>
      </c>
      <c r="D140" s="127">
        <f>VLOOKUP(B:B,'Start List Youth'!C:F,4,FALSE)</f>
        <v>0</v>
      </c>
      <c r="E140" s="122"/>
      <c r="F140" s="90"/>
      <c r="G140" s="472">
        <f>VLOOKUP(F:F,'Grids Youth'!D:E,2,FALSE)</f>
        <v>0</v>
      </c>
      <c r="H140" s="88"/>
      <c r="I140" s="474">
        <f>VLOOKUP(H:H,'Grids Youth'!F:G,2,FALSE)</f>
        <v>8</v>
      </c>
      <c r="J140" s="88"/>
      <c r="K140" s="472">
        <f>VLOOKUP(J:J,'Grids Youth'!H:I,2,FALSE)</f>
        <v>0</v>
      </c>
      <c r="L140" s="90"/>
      <c r="M140" s="474">
        <f>VLOOKUP(L:L,'Grids Youth'!J:K,2,FALSE)</f>
        <v>0</v>
      </c>
      <c r="N140" s="144">
        <f t="shared" si="4"/>
        <v>0</v>
      </c>
      <c r="O140" s="225">
        <f t="shared" si="5"/>
        <v>2.6666666666666665</v>
      </c>
    </row>
    <row r="141" spans="1:15" ht="16.5" hidden="1" customHeight="1" x14ac:dyDescent="0.35">
      <c r="A141" s="143"/>
      <c r="B141" s="60">
        <v>136</v>
      </c>
      <c r="C141" s="100">
        <f>VLOOKUP(B:B,'Start List Youth'!C:F,2,FALSE)</f>
        <v>0</v>
      </c>
      <c r="D141" s="127">
        <f>VLOOKUP(B:B,'Start List Youth'!C:F,4,FALSE)</f>
        <v>0</v>
      </c>
      <c r="E141" s="123"/>
      <c r="F141" s="124"/>
      <c r="G141" s="472">
        <f>VLOOKUP(F:F,'Grids Youth'!D:E,2,FALSE)</f>
        <v>0</v>
      </c>
      <c r="H141" s="125"/>
      <c r="I141" s="474">
        <f>VLOOKUP(H:H,'Grids Youth'!F:G,2,FALSE)</f>
        <v>8</v>
      </c>
      <c r="J141" s="125"/>
      <c r="K141" s="472">
        <f>VLOOKUP(J:J,'Grids Youth'!H:I,2,FALSE)</f>
        <v>0</v>
      </c>
      <c r="L141" s="124"/>
      <c r="M141" s="474">
        <f>VLOOKUP(L:L,'Grids Youth'!J:K,2,FALSE)</f>
        <v>0</v>
      </c>
      <c r="N141" s="144">
        <f t="shared" si="4"/>
        <v>0</v>
      </c>
      <c r="O141" s="225">
        <f t="shared" si="5"/>
        <v>2.6666666666666665</v>
      </c>
    </row>
    <row r="142" spans="1:15" ht="16.5" hidden="1" customHeight="1" x14ac:dyDescent="0.35">
      <c r="A142" s="144"/>
      <c r="B142" s="60">
        <v>137</v>
      </c>
      <c r="C142" s="100">
        <f>VLOOKUP(B:B,'Start List Youth'!C:F,2,FALSE)</f>
        <v>0</v>
      </c>
      <c r="D142" s="127">
        <f>VLOOKUP(B:B,'Start List Youth'!C:F,4,FALSE)</f>
        <v>0</v>
      </c>
      <c r="E142" s="122"/>
      <c r="F142" s="90"/>
      <c r="G142" s="472">
        <f>VLOOKUP(F:F,'Grids Youth'!D:E,2,FALSE)</f>
        <v>0</v>
      </c>
      <c r="H142" s="88"/>
      <c r="I142" s="474">
        <f>VLOOKUP(H:H,'Grids Youth'!F:G,2,FALSE)</f>
        <v>8</v>
      </c>
      <c r="J142" s="88"/>
      <c r="K142" s="472">
        <f>VLOOKUP(J:J,'Grids Youth'!H:I,2,FALSE)</f>
        <v>0</v>
      </c>
      <c r="L142" s="90"/>
      <c r="M142" s="474">
        <f>VLOOKUP(L:L,'Grids Youth'!J:K,2,FALSE)</f>
        <v>0</v>
      </c>
      <c r="N142" s="144">
        <f t="shared" si="4"/>
        <v>0</v>
      </c>
      <c r="O142" s="225">
        <f t="shared" si="5"/>
        <v>2.6666666666666665</v>
      </c>
    </row>
    <row r="143" spans="1:15" ht="16.5" hidden="1" customHeight="1" x14ac:dyDescent="0.35">
      <c r="A143" s="143"/>
      <c r="B143" s="60">
        <v>138</v>
      </c>
      <c r="C143" s="100">
        <f>VLOOKUP(B:B,'Start List Youth'!C:F,2,FALSE)</f>
        <v>0</v>
      </c>
      <c r="D143" s="127">
        <f>VLOOKUP(B:B,'Start List Youth'!C:F,4,FALSE)</f>
        <v>0</v>
      </c>
      <c r="E143" s="123"/>
      <c r="F143" s="124"/>
      <c r="G143" s="472">
        <f>VLOOKUP(F:F,'Grids Youth'!D:E,2,FALSE)</f>
        <v>0</v>
      </c>
      <c r="H143" s="125"/>
      <c r="I143" s="474">
        <f>VLOOKUP(H:H,'Grids Youth'!F:G,2,FALSE)</f>
        <v>8</v>
      </c>
      <c r="J143" s="125"/>
      <c r="K143" s="472">
        <f>VLOOKUP(J:J,'Grids Youth'!H:I,2,FALSE)</f>
        <v>0</v>
      </c>
      <c r="L143" s="124"/>
      <c r="M143" s="474">
        <f>VLOOKUP(L:L,'Grids Youth'!J:K,2,FALSE)</f>
        <v>0</v>
      </c>
      <c r="N143" s="144">
        <f t="shared" si="4"/>
        <v>0</v>
      </c>
      <c r="O143" s="225">
        <f t="shared" si="5"/>
        <v>2.6666666666666665</v>
      </c>
    </row>
    <row r="144" spans="1:15" ht="16.5" hidden="1" customHeight="1" x14ac:dyDescent="0.35">
      <c r="A144" s="144"/>
      <c r="B144" s="60">
        <v>139</v>
      </c>
      <c r="C144" s="100">
        <f>VLOOKUP(B:B,'Start List Youth'!C:F,2,FALSE)</f>
        <v>0</v>
      </c>
      <c r="D144" s="127">
        <f>VLOOKUP(B:B,'Start List Youth'!C:F,4,FALSE)</f>
        <v>0</v>
      </c>
      <c r="E144" s="122"/>
      <c r="F144" s="90"/>
      <c r="G144" s="472">
        <f>VLOOKUP(F:F,'Grids Youth'!D:E,2,FALSE)</f>
        <v>0</v>
      </c>
      <c r="H144" s="88"/>
      <c r="I144" s="474">
        <f>VLOOKUP(H:H,'Grids Youth'!F:G,2,FALSE)</f>
        <v>8</v>
      </c>
      <c r="J144" s="88"/>
      <c r="K144" s="472">
        <f>VLOOKUP(J:J,'Grids Youth'!H:I,2,FALSE)</f>
        <v>0</v>
      </c>
      <c r="L144" s="90"/>
      <c r="M144" s="474">
        <f>VLOOKUP(L:L,'Grids Youth'!J:K,2,FALSE)</f>
        <v>0</v>
      </c>
      <c r="N144" s="144">
        <f t="shared" si="4"/>
        <v>0</v>
      </c>
      <c r="O144" s="225">
        <f t="shared" si="5"/>
        <v>2.6666666666666665</v>
      </c>
    </row>
    <row r="145" spans="1:15" ht="16.5" hidden="1" customHeight="1" x14ac:dyDescent="0.35">
      <c r="A145" s="143"/>
      <c r="B145" s="60">
        <v>140</v>
      </c>
      <c r="C145" s="100">
        <f>VLOOKUP(B:B,'Start List Youth'!C:F,2,FALSE)</f>
        <v>0</v>
      </c>
      <c r="D145" s="127">
        <f>VLOOKUP(B:B,'Start List Youth'!C:F,4,FALSE)</f>
        <v>0</v>
      </c>
      <c r="E145" s="123"/>
      <c r="F145" s="124"/>
      <c r="G145" s="472">
        <f>VLOOKUP(F:F,'Grids Youth'!D:E,2,FALSE)</f>
        <v>0</v>
      </c>
      <c r="H145" s="125"/>
      <c r="I145" s="474">
        <f>VLOOKUP(H:H,'Grids Youth'!F:G,2,FALSE)</f>
        <v>8</v>
      </c>
      <c r="J145" s="125"/>
      <c r="K145" s="472">
        <f>VLOOKUP(J:J,'Grids Youth'!H:I,2,FALSE)</f>
        <v>0</v>
      </c>
      <c r="L145" s="124"/>
      <c r="M145" s="474">
        <f>VLOOKUP(L:L,'Grids Youth'!J:K,2,FALSE)</f>
        <v>0</v>
      </c>
      <c r="N145" s="144">
        <f t="shared" si="4"/>
        <v>0</v>
      </c>
      <c r="O145" s="225">
        <f t="shared" si="5"/>
        <v>2.6666666666666665</v>
      </c>
    </row>
    <row r="146" spans="1:15" ht="16.5" hidden="1" customHeight="1" x14ac:dyDescent="0.35">
      <c r="A146" s="144"/>
      <c r="B146" s="60">
        <v>141</v>
      </c>
      <c r="C146" s="100">
        <f>VLOOKUP(B:B,'Start List Youth'!C:F,2,FALSE)</f>
        <v>0</v>
      </c>
      <c r="D146" s="127">
        <f>VLOOKUP(B:B,'Start List Youth'!C:F,4,FALSE)</f>
        <v>0</v>
      </c>
      <c r="E146" s="122"/>
      <c r="F146" s="90"/>
      <c r="G146" s="472">
        <f>VLOOKUP(F:F,'Grids Youth'!D:E,2,FALSE)</f>
        <v>0</v>
      </c>
      <c r="H146" s="88"/>
      <c r="I146" s="474">
        <f>VLOOKUP(H:H,'Grids Youth'!F:G,2,FALSE)</f>
        <v>8</v>
      </c>
      <c r="J146" s="88"/>
      <c r="K146" s="472">
        <f>VLOOKUP(J:J,'Grids Youth'!H:I,2,FALSE)</f>
        <v>0</v>
      </c>
      <c r="L146" s="90"/>
      <c r="M146" s="474">
        <f>VLOOKUP(L:L,'Grids Youth'!J:K,2,FALSE)</f>
        <v>0</v>
      </c>
      <c r="N146" s="144">
        <f t="shared" si="4"/>
        <v>0</v>
      </c>
      <c r="O146" s="225">
        <f t="shared" si="5"/>
        <v>2.6666666666666665</v>
      </c>
    </row>
    <row r="147" spans="1:15" ht="16.5" hidden="1" customHeight="1" x14ac:dyDescent="0.35">
      <c r="A147" s="143"/>
      <c r="B147" s="60">
        <v>142</v>
      </c>
      <c r="C147" s="100">
        <f>VLOOKUP(B:B,'Start List Youth'!C:F,2,FALSE)</f>
        <v>0</v>
      </c>
      <c r="D147" s="127">
        <f>VLOOKUP(B:B,'Start List Youth'!C:F,4,FALSE)</f>
        <v>0</v>
      </c>
      <c r="E147" s="123"/>
      <c r="F147" s="124"/>
      <c r="G147" s="472">
        <f>VLOOKUP(F:F,'Grids Youth'!D:E,2,FALSE)</f>
        <v>0</v>
      </c>
      <c r="H147" s="125"/>
      <c r="I147" s="474">
        <f>VLOOKUP(H:H,'Grids Youth'!F:G,2,FALSE)</f>
        <v>8</v>
      </c>
      <c r="J147" s="125"/>
      <c r="K147" s="472">
        <f>VLOOKUP(J:J,'Grids Youth'!H:I,2,FALSE)</f>
        <v>0</v>
      </c>
      <c r="L147" s="124"/>
      <c r="M147" s="474">
        <f>VLOOKUP(L:L,'Grids Youth'!J:K,2,FALSE)</f>
        <v>0</v>
      </c>
      <c r="N147" s="144">
        <f t="shared" si="4"/>
        <v>0</v>
      </c>
      <c r="O147" s="225">
        <f t="shared" si="5"/>
        <v>2.6666666666666665</v>
      </c>
    </row>
    <row r="148" spans="1:15" ht="16.5" hidden="1" customHeight="1" x14ac:dyDescent="0.35">
      <c r="A148" s="144"/>
      <c r="B148" s="60">
        <v>143</v>
      </c>
      <c r="C148" s="100">
        <f>VLOOKUP(B:B,'Start List Youth'!C:F,2,FALSE)</f>
        <v>0</v>
      </c>
      <c r="D148" s="127">
        <f>VLOOKUP(B:B,'Start List Youth'!C:F,4,FALSE)</f>
        <v>0</v>
      </c>
      <c r="E148" s="122"/>
      <c r="F148" s="90"/>
      <c r="G148" s="472">
        <f>VLOOKUP(F:F,'Grids Youth'!D:E,2,FALSE)</f>
        <v>0</v>
      </c>
      <c r="H148" s="88"/>
      <c r="I148" s="474">
        <f>VLOOKUP(H:H,'Grids Youth'!F:G,2,FALSE)</f>
        <v>8</v>
      </c>
      <c r="J148" s="88"/>
      <c r="K148" s="472">
        <f>VLOOKUP(J:J,'Grids Youth'!H:I,2,FALSE)</f>
        <v>0</v>
      </c>
      <c r="L148" s="90"/>
      <c r="M148" s="474">
        <f>VLOOKUP(L:L,'Grids Youth'!J:K,2,FALSE)</f>
        <v>0</v>
      </c>
      <c r="N148" s="144">
        <f t="shared" si="4"/>
        <v>0</v>
      </c>
      <c r="O148" s="225">
        <f t="shared" si="5"/>
        <v>2.6666666666666665</v>
      </c>
    </row>
    <row r="149" spans="1:15" ht="16.5" hidden="1" customHeight="1" x14ac:dyDescent="0.35">
      <c r="A149" s="143"/>
      <c r="B149" s="60">
        <v>144</v>
      </c>
      <c r="C149" s="100">
        <f>VLOOKUP(B:B,'Start List Youth'!C:F,2,FALSE)</f>
        <v>0</v>
      </c>
      <c r="D149" s="127">
        <f>VLOOKUP(B:B,'Start List Youth'!C:F,4,FALSE)</f>
        <v>0</v>
      </c>
      <c r="E149" s="123"/>
      <c r="F149" s="124"/>
      <c r="G149" s="472">
        <f>VLOOKUP(F:F,'Grids Youth'!D:E,2,FALSE)</f>
        <v>0</v>
      </c>
      <c r="H149" s="125"/>
      <c r="I149" s="474">
        <f>VLOOKUP(H:H,'Grids Youth'!F:G,2,FALSE)</f>
        <v>8</v>
      </c>
      <c r="J149" s="125"/>
      <c r="K149" s="472">
        <f>VLOOKUP(J:J,'Grids Youth'!H:I,2,FALSE)</f>
        <v>0</v>
      </c>
      <c r="L149" s="124"/>
      <c r="M149" s="474">
        <f>VLOOKUP(L:L,'Grids Youth'!J:K,2,FALSE)</f>
        <v>0</v>
      </c>
      <c r="N149" s="144">
        <f t="shared" si="4"/>
        <v>0</v>
      </c>
      <c r="O149" s="225">
        <f t="shared" si="5"/>
        <v>2.6666666666666665</v>
      </c>
    </row>
    <row r="150" spans="1:15" ht="16.5" hidden="1" customHeight="1" x14ac:dyDescent="0.35">
      <c r="A150" s="144"/>
      <c r="B150" s="60">
        <v>145</v>
      </c>
      <c r="C150" s="100">
        <f>VLOOKUP(B:B,'Start List Youth'!C:F,2,FALSE)</f>
        <v>0</v>
      </c>
      <c r="D150" s="127">
        <f>VLOOKUP(B:B,'Start List Youth'!C:F,4,FALSE)</f>
        <v>0</v>
      </c>
      <c r="E150" s="122"/>
      <c r="F150" s="90"/>
      <c r="G150" s="472">
        <f>VLOOKUP(F:F,'Grids Youth'!D:E,2,FALSE)</f>
        <v>0</v>
      </c>
      <c r="H150" s="88"/>
      <c r="I150" s="474">
        <f>VLOOKUP(H:H,'Grids Youth'!F:G,2,FALSE)</f>
        <v>8</v>
      </c>
      <c r="J150" s="88"/>
      <c r="K150" s="472">
        <f>VLOOKUP(J:J,'Grids Youth'!H:I,2,FALSE)</f>
        <v>0</v>
      </c>
      <c r="L150" s="90"/>
      <c r="M150" s="474">
        <f>VLOOKUP(L:L,'Grids Youth'!J:K,2,FALSE)</f>
        <v>0</v>
      </c>
      <c r="N150" s="144">
        <f t="shared" si="4"/>
        <v>0</v>
      </c>
      <c r="O150" s="225">
        <f t="shared" si="5"/>
        <v>2.6666666666666665</v>
      </c>
    </row>
    <row r="151" spans="1:15" ht="16.5" hidden="1" customHeight="1" x14ac:dyDescent="0.35">
      <c r="A151" s="143"/>
      <c r="B151" s="60">
        <v>146</v>
      </c>
      <c r="C151" s="100">
        <f>VLOOKUP(B:B,'Start List Youth'!C:F,2,FALSE)</f>
        <v>0</v>
      </c>
      <c r="D151" s="127">
        <f>VLOOKUP(B:B,'Start List Youth'!C:F,4,FALSE)</f>
        <v>0</v>
      </c>
      <c r="E151" s="123"/>
      <c r="F151" s="124"/>
      <c r="G151" s="472">
        <f>VLOOKUP(F:F,'Grids Youth'!D:E,2,FALSE)</f>
        <v>0</v>
      </c>
      <c r="H151" s="125"/>
      <c r="I151" s="474">
        <f>VLOOKUP(H:H,'Grids Youth'!F:G,2,FALSE)</f>
        <v>8</v>
      </c>
      <c r="J151" s="125"/>
      <c r="K151" s="472">
        <f>VLOOKUP(J:J,'Grids Youth'!H:I,2,FALSE)</f>
        <v>0</v>
      </c>
      <c r="L151" s="124"/>
      <c r="M151" s="474">
        <f>VLOOKUP(L:L,'Grids Youth'!J:K,2,FALSE)</f>
        <v>0</v>
      </c>
      <c r="N151" s="144">
        <f t="shared" si="4"/>
        <v>0</v>
      </c>
      <c r="O151" s="225">
        <f t="shared" si="5"/>
        <v>2.6666666666666665</v>
      </c>
    </row>
    <row r="152" spans="1:15" ht="16.5" hidden="1" customHeight="1" x14ac:dyDescent="0.35">
      <c r="A152" s="144"/>
      <c r="B152" s="60">
        <v>147</v>
      </c>
      <c r="C152" s="100">
        <f>VLOOKUP(B:B,'Start List Youth'!C:F,2,FALSE)</f>
        <v>0</v>
      </c>
      <c r="D152" s="127">
        <f>VLOOKUP(B:B,'Start List Youth'!C:F,4,FALSE)</f>
        <v>0</v>
      </c>
      <c r="E152" s="122"/>
      <c r="F152" s="90"/>
      <c r="G152" s="472">
        <f>VLOOKUP(F:F,'Grids Youth'!D:E,2,FALSE)</f>
        <v>0</v>
      </c>
      <c r="H152" s="88"/>
      <c r="I152" s="474">
        <f>VLOOKUP(H:H,'Grids Youth'!F:G,2,FALSE)</f>
        <v>8</v>
      </c>
      <c r="J152" s="88"/>
      <c r="K152" s="472">
        <f>VLOOKUP(J:J,'Grids Youth'!H:I,2,FALSE)</f>
        <v>0</v>
      </c>
      <c r="L152" s="90"/>
      <c r="M152" s="474">
        <f>VLOOKUP(L:L,'Grids Youth'!J:K,2,FALSE)</f>
        <v>0</v>
      </c>
      <c r="N152" s="144">
        <f t="shared" si="4"/>
        <v>0</v>
      </c>
      <c r="O152" s="225">
        <f t="shared" si="5"/>
        <v>2.6666666666666665</v>
      </c>
    </row>
    <row r="153" spans="1:15" ht="16.5" hidden="1" customHeight="1" x14ac:dyDescent="0.35">
      <c r="A153" s="143"/>
      <c r="B153" s="60">
        <v>148</v>
      </c>
      <c r="C153" s="100">
        <f>VLOOKUP(B:B,'Start List Youth'!C:F,2,FALSE)</f>
        <v>0</v>
      </c>
      <c r="D153" s="127">
        <f>VLOOKUP(B:B,'Start List Youth'!C:F,4,FALSE)</f>
        <v>0</v>
      </c>
      <c r="E153" s="123"/>
      <c r="F153" s="124"/>
      <c r="G153" s="472">
        <f>VLOOKUP(F:F,'Grids Youth'!D:E,2,FALSE)</f>
        <v>0</v>
      </c>
      <c r="H153" s="125"/>
      <c r="I153" s="474">
        <f>VLOOKUP(H:H,'Grids Youth'!F:G,2,FALSE)</f>
        <v>8</v>
      </c>
      <c r="J153" s="125"/>
      <c r="K153" s="472">
        <f>VLOOKUP(J:J,'Grids Youth'!H:I,2,FALSE)</f>
        <v>0</v>
      </c>
      <c r="L153" s="124"/>
      <c r="M153" s="474">
        <f>VLOOKUP(L:L,'Grids Youth'!J:K,2,FALSE)</f>
        <v>0</v>
      </c>
      <c r="N153" s="144">
        <f t="shared" si="4"/>
        <v>0</v>
      </c>
      <c r="O153" s="225">
        <f t="shared" si="5"/>
        <v>2.6666666666666665</v>
      </c>
    </row>
    <row r="154" spans="1:15" ht="16.5" hidden="1" customHeight="1" x14ac:dyDescent="0.35">
      <c r="A154" s="144"/>
      <c r="B154" s="60">
        <v>149</v>
      </c>
      <c r="C154" s="100">
        <f>VLOOKUP(B:B,'Start List Youth'!C:F,2,FALSE)</f>
        <v>0</v>
      </c>
      <c r="D154" s="127">
        <f>VLOOKUP(B:B,'Start List Youth'!C:F,4,FALSE)</f>
        <v>0</v>
      </c>
      <c r="E154" s="122"/>
      <c r="F154" s="90"/>
      <c r="G154" s="472">
        <f>VLOOKUP(F:F,'Grids Youth'!D:E,2,FALSE)</f>
        <v>0</v>
      </c>
      <c r="H154" s="88"/>
      <c r="I154" s="474">
        <f>VLOOKUP(H:H,'Grids Youth'!F:G,2,FALSE)</f>
        <v>8</v>
      </c>
      <c r="J154" s="88"/>
      <c r="K154" s="472">
        <f>VLOOKUP(J:J,'Grids Youth'!H:I,2,FALSE)</f>
        <v>0</v>
      </c>
      <c r="L154" s="90"/>
      <c r="M154" s="474">
        <f>VLOOKUP(L:L,'Grids Youth'!J:K,2,FALSE)</f>
        <v>0</v>
      </c>
      <c r="N154" s="144">
        <f t="shared" si="4"/>
        <v>0</v>
      </c>
      <c r="O154" s="225">
        <f t="shared" si="5"/>
        <v>2.6666666666666665</v>
      </c>
    </row>
  </sheetData>
  <sheetProtection algorithmName="SHA-512" hashValue="6qiAh1xsr0rZNAxa/IBSDQ82ocNXOJdTBCVW97QcHVgQDSFjy+qYTtiBoJ+OdDfwbpqV7orp+xVRbHG39NmCqQ==" saltValue="aDCcbelC9Akgy2X4tgdBOw==" spinCount="100000" sheet="1" objects="1" scenarios="1"/>
  <autoFilter ref="B5:O90" xr:uid="{A9D72994-F29E-4954-9360-66F36F8B9786}"/>
  <mergeCells count="10">
    <mergeCell ref="C4:C5"/>
    <mergeCell ref="A4:A5"/>
    <mergeCell ref="J4:K4"/>
    <mergeCell ref="L4:M4"/>
    <mergeCell ref="H3:M3"/>
    <mergeCell ref="E3:G3"/>
    <mergeCell ref="B4:B5"/>
    <mergeCell ref="F4:G4"/>
    <mergeCell ref="D4:D5"/>
    <mergeCell ref="H4:I4"/>
  </mergeCells>
  <conditionalFormatting sqref="C6:D154">
    <cfRule type="expression" dxfId="13" priority="1">
      <formula>$H6="x"</formula>
    </cfRule>
  </conditionalFormatting>
  <pageMargins left="0.25" right="0.25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ED0D-3F0A-4917-96A0-EA139325153B}">
  <sheetPr>
    <tabColor rgb="FFFF00FF"/>
  </sheetPr>
  <dimension ref="A1:I154"/>
  <sheetViews>
    <sheetView workbookViewId="0">
      <pane ySplit="5" topLeftCell="A6" activePane="bottomLeft" state="frozen"/>
      <selection pane="bottomLeft" activeCell="K11" sqref="K11"/>
    </sheetView>
  </sheetViews>
  <sheetFormatPr baseColWidth="10" defaultColWidth="11.453125" defaultRowHeight="14" x14ac:dyDescent="0.35"/>
  <cols>
    <col min="1" max="2" width="6.7265625" style="26" customWidth="1"/>
    <col min="3" max="3" width="26.1796875" style="55" customWidth="1"/>
    <col min="4" max="4" width="8.453125" style="55" customWidth="1"/>
    <col min="5" max="5" width="15.7265625" style="56" customWidth="1"/>
    <col min="6" max="7" width="15.7265625" style="118" customWidth="1"/>
    <col min="8" max="8" width="16.54296875" style="69" customWidth="1"/>
    <col min="9" max="16384" width="11.453125" style="55"/>
  </cols>
  <sheetData>
    <row r="1" spans="1:8" s="3" customFormat="1" ht="20" x14ac:dyDescent="0.35">
      <c r="B1" s="738" t="s">
        <v>172</v>
      </c>
      <c r="C1" s="738"/>
      <c r="D1" s="738"/>
      <c r="E1" s="738"/>
      <c r="F1" s="738"/>
      <c r="G1" s="737"/>
      <c r="H1" s="737"/>
    </row>
    <row r="2" spans="1:8" ht="14.5" thickBot="1" x14ac:dyDescent="0.35">
      <c r="A2" s="117"/>
      <c r="C2" s="733"/>
    </row>
    <row r="3" spans="1:8" s="190" customFormat="1" ht="18.5" thickBot="1" x14ac:dyDescent="0.4">
      <c r="A3" s="179"/>
      <c r="E3" s="818" t="s">
        <v>140</v>
      </c>
      <c r="F3" s="819"/>
      <c r="G3" s="820"/>
      <c r="H3" s="241"/>
    </row>
    <row r="4" spans="1:8" s="191" customFormat="1" ht="16.5" customHeight="1" x14ac:dyDescent="0.35">
      <c r="A4" s="809" t="s">
        <v>0</v>
      </c>
      <c r="B4" s="816" t="s">
        <v>10</v>
      </c>
      <c r="C4" s="807" t="s">
        <v>1</v>
      </c>
      <c r="D4" s="765" t="s">
        <v>2</v>
      </c>
      <c r="E4" s="242" t="s">
        <v>141</v>
      </c>
      <c r="F4" s="243" t="s">
        <v>142</v>
      </c>
      <c r="G4" s="243" t="s">
        <v>143</v>
      </c>
      <c r="H4" s="244" t="s">
        <v>140</v>
      </c>
    </row>
    <row r="5" spans="1:8" s="191" customFormat="1" ht="15" customHeight="1" thickBot="1" x14ac:dyDescent="0.4">
      <c r="A5" s="810"/>
      <c r="B5" s="817"/>
      <c r="C5" s="808"/>
      <c r="D5" s="766"/>
      <c r="E5" s="245" t="s">
        <v>36</v>
      </c>
      <c r="F5" s="246" t="s">
        <v>36</v>
      </c>
      <c r="G5" s="246" t="s">
        <v>36</v>
      </c>
      <c r="H5" s="247" t="s">
        <v>37</v>
      </c>
    </row>
    <row r="6" spans="1:8" ht="17.5" customHeight="1" x14ac:dyDescent="0.35">
      <c r="A6" s="143"/>
      <c r="B6" s="84">
        <v>1</v>
      </c>
      <c r="C6" s="156" t="str">
        <f>VLOOKUP(B:B,'Start List Youth'!C:F,2,FALSE)</f>
        <v>ENGLISH Abigail</v>
      </c>
      <c r="D6" s="98" t="str">
        <f>VLOOKUP(B:B,'Start List Youth'!C:F,4,FALSE)</f>
        <v>SVB</v>
      </c>
      <c r="E6" s="110">
        <v>10</v>
      </c>
      <c r="F6" s="185">
        <v>10</v>
      </c>
      <c r="G6" s="186">
        <v>10</v>
      </c>
      <c r="H6" s="142">
        <f t="shared" ref="H6:H17" si="0">IFERROR(AVERAGE(E6:G6)," ")</f>
        <v>10</v>
      </c>
    </row>
    <row r="7" spans="1:8" x14ac:dyDescent="0.35">
      <c r="A7" s="143"/>
      <c r="B7" s="60">
        <v>2</v>
      </c>
      <c r="C7" s="100" t="str">
        <f>VLOOKUP(B:B,'Start List Youth'!C:F,2,FALSE)</f>
        <v>GROB Catalina</v>
      </c>
      <c r="D7" s="127" t="str">
        <f>VLOOKUP(B:B,'Start List Youth'!C:F,4,FALSE)</f>
        <v>FLOS</v>
      </c>
      <c r="E7" s="88">
        <v>10</v>
      </c>
      <c r="F7" s="187">
        <v>3</v>
      </c>
      <c r="G7" s="188">
        <v>10</v>
      </c>
      <c r="H7" s="144">
        <f t="shared" si="0"/>
        <v>7.666666666666667</v>
      </c>
    </row>
    <row r="8" spans="1:8" x14ac:dyDescent="0.35">
      <c r="A8" s="143"/>
      <c r="B8" s="60">
        <v>3</v>
      </c>
      <c r="C8" s="100" t="str">
        <f>VLOOKUP(B:B,'Start List Youth'!C:F,2,FALSE)</f>
        <v>KEELY Maja</v>
      </c>
      <c r="D8" s="127" t="str">
        <f>VLOOKUP(B:B,'Start List Youth'!C:F,4,FALSE)</f>
        <v>LNZ</v>
      </c>
      <c r="E8" s="88">
        <v>10</v>
      </c>
      <c r="F8" s="187">
        <v>5</v>
      </c>
      <c r="G8" s="188">
        <v>10</v>
      </c>
      <c r="H8" s="144">
        <f t="shared" si="0"/>
        <v>8.3333333333333339</v>
      </c>
    </row>
    <row r="9" spans="1:8" x14ac:dyDescent="0.35">
      <c r="A9" s="143"/>
      <c r="B9" s="60">
        <v>4</v>
      </c>
      <c r="C9" s="100" t="str">
        <f>VLOOKUP(B:B,'Start List Youth'!C:F,2,FALSE)</f>
        <v>NYDEGGER Mia</v>
      </c>
      <c r="D9" s="127" t="str">
        <f>VLOOKUP(B:B,'Start List Youth'!C:F,4,FALSE)</f>
        <v>ASB</v>
      </c>
      <c r="E9" s="88">
        <v>10</v>
      </c>
      <c r="F9" s="187">
        <v>7</v>
      </c>
      <c r="G9" s="188">
        <v>10</v>
      </c>
      <c r="H9" s="144">
        <f t="shared" si="0"/>
        <v>9</v>
      </c>
    </row>
    <row r="10" spans="1:8" x14ac:dyDescent="0.35">
      <c r="A10" s="143"/>
      <c r="B10" s="60">
        <v>5</v>
      </c>
      <c r="C10" s="100" t="str">
        <f>VLOOKUP(B:B,'Start List Youth'!C:F,2,FALSE)</f>
        <v>AVXHI Lahela</v>
      </c>
      <c r="D10" s="127" t="str">
        <f>VLOOKUP(B:B,'Start List Youth'!C:F,4,FALSE)</f>
        <v>SVB</v>
      </c>
      <c r="E10" s="88">
        <v>7</v>
      </c>
      <c r="F10" s="187">
        <v>5</v>
      </c>
      <c r="G10" s="188">
        <v>0</v>
      </c>
      <c r="H10" s="144">
        <f t="shared" si="0"/>
        <v>4</v>
      </c>
    </row>
    <row r="11" spans="1:8" x14ac:dyDescent="0.35">
      <c r="A11" s="143"/>
      <c r="B11" s="60">
        <v>6</v>
      </c>
      <c r="C11" s="100" t="str">
        <f>VLOOKUP(B:B,'Start List Youth'!C:F,2,FALSE)</f>
        <v>CASTELLINO Emma</v>
      </c>
      <c r="D11" s="127" t="str">
        <f>VLOOKUP(B:B,'Start List Youth'!C:F,4,FALSE)</f>
        <v>LUG</v>
      </c>
      <c r="E11" s="88">
        <v>10</v>
      </c>
      <c r="F11" s="187">
        <v>0</v>
      </c>
      <c r="G11" s="188">
        <v>10</v>
      </c>
      <c r="H11" s="144">
        <f t="shared" si="0"/>
        <v>6.666666666666667</v>
      </c>
    </row>
    <row r="12" spans="1:8" ht="19.5" customHeight="1" x14ac:dyDescent="0.35">
      <c r="A12" s="143"/>
      <c r="B12" s="60">
        <v>7</v>
      </c>
      <c r="C12" s="100" t="str">
        <f>VLOOKUP(B:B,'Start List Youth'!C:F,2,FALSE)</f>
        <v>DOBER Maria</v>
      </c>
      <c r="D12" s="127" t="str">
        <f>VLOOKUP(B:B,'Start List Youth'!C:F,4,FALSE)</f>
        <v>ASB</v>
      </c>
      <c r="E12" s="88">
        <v>10</v>
      </c>
      <c r="F12" s="187">
        <v>7</v>
      </c>
      <c r="G12" s="188">
        <v>0</v>
      </c>
      <c r="H12" s="144">
        <f t="shared" si="0"/>
        <v>5.666666666666667</v>
      </c>
    </row>
    <row r="13" spans="1:8" x14ac:dyDescent="0.35">
      <c r="A13" s="143"/>
      <c r="B13" s="60">
        <v>8</v>
      </c>
      <c r="C13" s="100" t="str">
        <f>VLOOKUP(B:B,'Start List Youth'!C:F,2,FALSE)</f>
        <v>MESKINI Iman</v>
      </c>
      <c r="D13" s="127" t="str">
        <f>VLOOKUP(B:B,'Start List Youth'!C:F,4,FALSE)</f>
        <v>LNZ</v>
      </c>
      <c r="E13" s="88">
        <v>7</v>
      </c>
      <c r="F13" s="187">
        <v>7</v>
      </c>
      <c r="G13" s="188">
        <v>0</v>
      </c>
      <c r="H13" s="144">
        <f t="shared" si="0"/>
        <v>4.666666666666667</v>
      </c>
    </row>
    <row r="14" spans="1:8" x14ac:dyDescent="0.35">
      <c r="A14" s="143"/>
      <c r="B14" s="60">
        <v>9</v>
      </c>
      <c r="C14" s="100" t="str">
        <f>VLOOKUP(B:B,'Start List Youth'!C:F,2,FALSE)</f>
        <v>WAEBER Alicia</v>
      </c>
      <c r="D14" s="127" t="str">
        <f>VLOOKUP(B:B,'Start List Youth'!C:F,4,FALSE)</f>
        <v>ASB</v>
      </c>
      <c r="E14" s="88">
        <v>10</v>
      </c>
      <c r="F14" s="187">
        <v>7</v>
      </c>
      <c r="G14" s="188">
        <v>10</v>
      </c>
      <c r="H14" s="144">
        <f t="shared" si="0"/>
        <v>9</v>
      </c>
    </row>
    <row r="15" spans="1:8" x14ac:dyDescent="0.35">
      <c r="A15" s="143"/>
      <c r="B15" s="60">
        <v>10</v>
      </c>
      <c r="C15" s="100" t="str">
        <f>VLOOKUP(B:B,'Start List Youth'!C:F,2,FALSE)</f>
        <v>BLATTER Phoebe Matilda</v>
      </c>
      <c r="D15" s="127" t="str">
        <f>VLOOKUP(B:B,'Start List Youth'!C:F,4,FALSE)</f>
        <v>SVB</v>
      </c>
      <c r="E15" s="88">
        <v>10</v>
      </c>
      <c r="F15" s="187">
        <v>5</v>
      </c>
      <c r="G15" s="188">
        <v>10</v>
      </c>
      <c r="H15" s="144">
        <f t="shared" si="0"/>
        <v>8.3333333333333339</v>
      </c>
    </row>
    <row r="16" spans="1:8" x14ac:dyDescent="0.35">
      <c r="A16" s="143"/>
      <c r="B16" s="60">
        <v>11</v>
      </c>
      <c r="C16" s="100" t="str">
        <f>VLOOKUP(B:B,'Start List Youth'!C:F,2,FALSE)</f>
        <v>GERMANIER Marion</v>
      </c>
      <c r="D16" s="127" t="str">
        <f>VLOOKUP(B:B,'Start List Youth'!C:F,4,FALSE)</f>
        <v>CNM</v>
      </c>
      <c r="E16" s="88">
        <v>7</v>
      </c>
      <c r="F16" s="187">
        <v>7</v>
      </c>
      <c r="G16" s="188">
        <v>0</v>
      </c>
      <c r="H16" s="144">
        <f t="shared" si="0"/>
        <v>4.666666666666667</v>
      </c>
    </row>
    <row r="17" spans="1:8" x14ac:dyDescent="0.35">
      <c r="A17" s="143"/>
      <c r="B17" s="60">
        <v>12</v>
      </c>
      <c r="C17" s="100" t="str">
        <f>VLOOKUP(B:B,'Start List Youth'!C:F,2,FALSE)</f>
        <v>LECLERC Anastasia</v>
      </c>
      <c r="D17" s="127" t="str">
        <f>VLOOKUP(B:B,'Start List Youth'!C:F,4,FALSE)</f>
        <v>GN1885</v>
      </c>
      <c r="E17" s="88">
        <v>10</v>
      </c>
      <c r="F17" s="187">
        <v>5</v>
      </c>
      <c r="G17" s="188">
        <v>0</v>
      </c>
      <c r="H17" s="144">
        <f t="shared" si="0"/>
        <v>5</v>
      </c>
    </row>
    <row r="18" spans="1:8" x14ac:dyDescent="0.35">
      <c r="A18" s="658" t="s">
        <v>297</v>
      </c>
      <c r="B18" s="626">
        <v>13</v>
      </c>
      <c r="C18" s="627" t="str">
        <f>VLOOKUP(B:B,'Start List Youth'!C:F,2,FALSE)</f>
        <v>VONLANTHEN Julie</v>
      </c>
      <c r="D18" s="628" t="str">
        <f>VLOOKUP(B:B,'Start List Youth'!C:F,4,FALSE)</f>
        <v>ASB</v>
      </c>
      <c r="E18" s="637"/>
      <c r="F18" s="638"/>
      <c r="G18" s="639"/>
      <c r="H18" s="714" t="str">
        <f>IFERROR(AVERAGE(E18:G18)," ")</f>
        <v xml:space="preserve"> </v>
      </c>
    </row>
    <row r="19" spans="1:8" x14ac:dyDescent="0.35">
      <c r="A19" s="143"/>
      <c r="B19" s="60">
        <v>14</v>
      </c>
      <c r="C19" s="100" t="str">
        <f>VLOOKUP(B:B,'Start List Youth'!C:F,2,FALSE)</f>
        <v>ROBERT-NICOUD Alice</v>
      </c>
      <c r="D19" s="127" t="str">
        <f>VLOOKUP(B:B,'Start List Youth'!C:F,4,FALSE)</f>
        <v>MN</v>
      </c>
      <c r="E19" s="88">
        <v>10</v>
      </c>
      <c r="F19" s="187">
        <v>0</v>
      </c>
      <c r="G19" s="188">
        <v>10</v>
      </c>
      <c r="H19" s="144">
        <f t="shared" ref="H19:H82" si="1">IFERROR(AVERAGE(E19:G19)," ")</f>
        <v>6.666666666666667</v>
      </c>
    </row>
    <row r="20" spans="1:8" x14ac:dyDescent="0.35">
      <c r="A20" s="143"/>
      <c r="B20" s="60">
        <v>15</v>
      </c>
      <c r="C20" s="100" t="str">
        <f>VLOOKUP(B:B,'Start List Youth'!C:F,2,FALSE)</f>
        <v>MENDOLA Sofia</v>
      </c>
      <c r="D20" s="127" t="str">
        <f>VLOOKUP(B:B,'Start List Youth'!C:F,4,FALSE)</f>
        <v>LNZ</v>
      </c>
      <c r="E20" s="88">
        <v>10</v>
      </c>
      <c r="F20" s="187">
        <v>10</v>
      </c>
      <c r="G20" s="188">
        <v>0</v>
      </c>
      <c r="H20" s="144">
        <f t="shared" si="1"/>
        <v>6.666666666666667</v>
      </c>
    </row>
    <row r="21" spans="1:8" x14ac:dyDescent="0.35">
      <c r="A21" s="143"/>
      <c r="B21" s="60">
        <v>16</v>
      </c>
      <c r="C21" s="100" t="str">
        <f>VLOOKUP(B:B,'Start List Youth'!C:F,2,FALSE)</f>
        <v>AURINO Mia</v>
      </c>
      <c r="D21" s="127" t="str">
        <f>VLOOKUP(B:B,'Start List Youth'!C:F,4,FALSE)</f>
        <v>LUG</v>
      </c>
      <c r="E21" s="88">
        <v>5</v>
      </c>
      <c r="F21" s="187">
        <v>0</v>
      </c>
      <c r="G21" s="188">
        <v>0</v>
      </c>
      <c r="H21" s="144">
        <f t="shared" si="1"/>
        <v>1.6666666666666667</v>
      </c>
    </row>
    <row r="22" spans="1:8" x14ac:dyDescent="0.35">
      <c r="A22" s="143"/>
      <c r="B22" s="60">
        <v>17</v>
      </c>
      <c r="C22" s="100" t="str">
        <f>VLOOKUP(B:B,'Start List Youth'!C:F,2,FALSE)</f>
        <v>ORIOL CRUELLAS Blanca</v>
      </c>
      <c r="D22" s="127" t="str">
        <f>VLOOKUP(B:B,'Start List Youth'!C:F,4,FALSE)</f>
        <v>RFN</v>
      </c>
      <c r="E22" s="88">
        <v>10</v>
      </c>
      <c r="F22" s="187">
        <v>5</v>
      </c>
      <c r="G22" s="188">
        <v>10</v>
      </c>
      <c r="H22" s="144">
        <f t="shared" si="1"/>
        <v>8.3333333333333339</v>
      </c>
    </row>
    <row r="23" spans="1:8" x14ac:dyDescent="0.35">
      <c r="A23" s="143"/>
      <c r="B23" s="60">
        <v>18</v>
      </c>
      <c r="C23" s="100" t="str">
        <f>VLOOKUP(B:B,'Start List Youth'!C:F,2,FALSE)</f>
        <v>GRUNDTVIG Cecilia</v>
      </c>
      <c r="D23" s="127" t="str">
        <f>VLOOKUP(B:B,'Start List Youth'!C:F,4,FALSE)</f>
        <v>LNZ</v>
      </c>
      <c r="E23" s="88">
        <v>7</v>
      </c>
      <c r="F23" s="187">
        <v>5</v>
      </c>
      <c r="G23" s="188">
        <v>0</v>
      </c>
      <c r="H23" s="144">
        <f t="shared" si="1"/>
        <v>4</v>
      </c>
    </row>
    <row r="24" spans="1:8" x14ac:dyDescent="0.35">
      <c r="A24" s="143"/>
      <c r="B24" s="60">
        <v>19</v>
      </c>
      <c r="C24" s="100" t="str">
        <f>VLOOKUP(B:B,'Start List Youth'!C:F,2,FALSE)</f>
        <v>AFFOLTER Elena</v>
      </c>
      <c r="D24" s="127" t="str">
        <f>VLOOKUP(B:B,'Start List Youth'!C:F,4,FALSE)</f>
        <v>LNZ</v>
      </c>
      <c r="E24" s="88">
        <v>10</v>
      </c>
      <c r="F24" s="187">
        <v>5</v>
      </c>
      <c r="G24" s="188">
        <v>0</v>
      </c>
      <c r="H24" s="144">
        <f t="shared" si="1"/>
        <v>5</v>
      </c>
    </row>
    <row r="25" spans="1:8" x14ac:dyDescent="0.35">
      <c r="A25" s="143"/>
      <c r="B25" s="60">
        <v>20</v>
      </c>
      <c r="C25" s="100" t="str">
        <f>VLOOKUP(B:B,'Start List Youth'!C:F,2,FALSE)</f>
        <v>SCHWÖBEL Paula</v>
      </c>
      <c r="D25" s="127" t="str">
        <f>VLOOKUP(B:B,'Start List Youth'!C:F,4,FALSE)</f>
        <v>LNZ</v>
      </c>
      <c r="E25" s="88">
        <v>10</v>
      </c>
      <c r="F25" s="187">
        <v>0</v>
      </c>
      <c r="G25" s="188">
        <v>10</v>
      </c>
      <c r="H25" s="144">
        <f t="shared" si="1"/>
        <v>6.666666666666667</v>
      </c>
    </row>
    <row r="26" spans="1:8" x14ac:dyDescent="0.35">
      <c r="A26" s="143"/>
      <c r="B26" s="60">
        <v>21</v>
      </c>
      <c r="C26" s="100" t="str">
        <f>VLOOKUP(B:B,'Start List Youth'!C:F,2,FALSE)</f>
        <v>GRIECO Alessia</v>
      </c>
      <c r="D26" s="127" t="str">
        <f>VLOOKUP(B:B,'Start List Youth'!C:F,4,FALSE)</f>
        <v>FLOS</v>
      </c>
      <c r="E26" s="88">
        <v>8</v>
      </c>
      <c r="F26" s="187">
        <v>7</v>
      </c>
      <c r="G26" s="188">
        <v>0</v>
      </c>
      <c r="H26" s="144">
        <f t="shared" si="1"/>
        <v>5</v>
      </c>
    </row>
    <row r="27" spans="1:8" x14ac:dyDescent="0.35">
      <c r="A27" s="143"/>
      <c r="B27" s="60">
        <v>22</v>
      </c>
      <c r="C27" s="100" t="str">
        <f>VLOOKUP(B:B,'Start List Youth'!C:F,2,FALSE)</f>
        <v>MAURER-CECCHINI Valentine</v>
      </c>
      <c r="D27" s="127" t="str">
        <f>VLOOKUP(B:B,'Start List Youth'!C:F,4,FALSE)</f>
        <v>VA</v>
      </c>
      <c r="E27" s="88">
        <v>10</v>
      </c>
      <c r="F27" s="187">
        <v>0</v>
      </c>
      <c r="G27" s="188">
        <v>0</v>
      </c>
      <c r="H27" s="144">
        <f t="shared" si="1"/>
        <v>3.3333333333333335</v>
      </c>
    </row>
    <row r="28" spans="1:8" x14ac:dyDescent="0.35">
      <c r="A28" s="143"/>
      <c r="B28" s="60">
        <v>23</v>
      </c>
      <c r="C28" s="100" t="str">
        <f>VLOOKUP(B:B,'Start List Youth'!C:F,2,FALSE)</f>
        <v>CARBONNEAU Camille</v>
      </c>
      <c r="D28" s="127" t="str">
        <f>VLOOKUP(B:B,'Start List Youth'!C:F,4,FALSE)</f>
        <v>SVB</v>
      </c>
      <c r="E28" s="88">
        <v>10</v>
      </c>
      <c r="F28" s="187">
        <v>5</v>
      </c>
      <c r="G28" s="188">
        <v>10</v>
      </c>
      <c r="H28" s="144">
        <f t="shared" si="1"/>
        <v>8.3333333333333339</v>
      </c>
    </row>
    <row r="29" spans="1:8" x14ac:dyDescent="0.35">
      <c r="A29" s="143"/>
      <c r="B29" s="60">
        <v>24</v>
      </c>
      <c r="C29" s="100" t="str">
        <f>VLOOKUP(B:B,'Start List Youth'!C:F,2,FALSE)</f>
        <v>SCHEUZGER Zoé</v>
      </c>
      <c r="D29" s="127" t="str">
        <f>VLOOKUP(B:B,'Start List Youth'!C:F,4,FALSE)</f>
        <v>ASB</v>
      </c>
      <c r="E29" s="88">
        <v>10</v>
      </c>
      <c r="F29" s="187">
        <v>7</v>
      </c>
      <c r="G29" s="188">
        <v>10</v>
      </c>
      <c r="H29" s="144">
        <f t="shared" si="1"/>
        <v>9</v>
      </c>
    </row>
    <row r="30" spans="1:8" ht="18" customHeight="1" x14ac:dyDescent="0.35">
      <c r="A30" s="658" t="s">
        <v>297</v>
      </c>
      <c r="B30" s="626">
        <v>25</v>
      </c>
      <c r="C30" s="627" t="str">
        <f>VLOOKUP(B:B,'Start List Youth'!C:F,2,FALSE)</f>
        <v>ALESSI Giulia</v>
      </c>
      <c r="D30" s="628" t="str">
        <f>VLOOKUP(B:B,'Start List Youth'!C:F,4,FALSE)</f>
        <v>MORG</v>
      </c>
      <c r="E30" s="637"/>
      <c r="F30" s="638"/>
      <c r="G30" s="639"/>
      <c r="H30" s="714" t="str">
        <f t="shared" si="1"/>
        <v xml:space="preserve"> </v>
      </c>
    </row>
    <row r="31" spans="1:8" ht="15.75" customHeight="1" x14ac:dyDescent="0.35">
      <c r="A31" s="658" t="s">
        <v>297</v>
      </c>
      <c r="B31" s="626">
        <v>26</v>
      </c>
      <c r="C31" s="627" t="str">
        <f>VLOOKUP(B:B,'Start List Youth'!C:F,2,FALSE)</f>
        <v>SCHMID Leona</v>
      </c>
      <c r="D31" s="628" t="str">
        <f>VLOOKUP(B:B,'Start List Youth'!C:F,4,FALSE)</f>
        <v>ASB</v>
      </c>
      <c r="E31" s="637"/>
      <c r="F31" s="638"/>
      <c r="G31" s="639"/>
      <c r="H31" s="714" t="str">
        <f t="shared" si="1"/>
        <v xml:space="preserve"> </v>
      </c>
    </row>
    <row r="32" spans="1:8" x14ac:dyDescent="0.35">
      <c r="A32" s="143"/>
      <c r="B32" s="60">
        <v>27</v>
      </c>
      <c r="C32" s="100" t="str">
        <f>VLOOKUP(B:B,'Start List Youth'!C:F,2,FALSE)</f>
        <v>SALOMEZ Maïa</v>
      </c>
      <c r="D32" s="127" t="str">
        <f>VLOOKUP(B:B,'Start List Youth'!C:F,4,FALSE)</f>
        <v>VA</v>
      </c>
      <c r="E32" s="88">
        <v>5</v>
      </c>
      <c r="F32" s="187">
        <v>0</v>
      </c>
      <c r="G32" s="188">
        <v>0</v>
      </c>
      <c r="H32" s="144">
        <f t="shared" si="1"/>
        <v>1.6666666666666667</v>
      </c>
    </row>
    <row r="33" spans="1:9" ht="15" customHeight="1" x14ac:dyDescent="0.35">
      <c r="A33" s="143"/>
      <c r="B33" s="60">
        <v>28</v>
      </c>
      <c r="C33" s="100" t="str">
        <f>VLOOKUP(B:B,'Start List Youth'!C:F,2,FALSE)</f>
        <v>NENNI Linda</v>
      </c>
      <c r="D33" s="127" t="str">
        <f>VLOOKUP(B:B,'Start List Youth'!C:F,4,FALSE)</f>
        <v>LUG</v>
      </c>
      <c r="E33" s="88">
        <v>8</v>
      </c>
      <c r="F33" s="187">
        <v>5</v>
      </c>
      <c r="G33" s="188">
        <v>10</v>
      </c>
      <c r="H33" s="144">
        <f t="shared" si="1"/>
        <v>7.666666666666667</v>
      </c>
    </row>
    <row r="34" spans="1:9" x14ac:dyDescent="0.35">
      <c r="A34" s="143"/>
      <c r="B34" s="60">
        <v>29</v>
      </c>
      <c r="C34" s="100" t="str">
        <f>VLOOKUP(B:B,'Start List Youth'!C:F,2,FALSE)</f>
        <v>LA PORTA Aurora</v>
      </c>
      <c r="D34" s="127" t="str">
        <f>VLOOKUP(B:B,'Start List Youth'!C:F,4,FALSE)</f>
        <v>SVB</v>
      </c>
      <c r="E34" s="88">
        <v>10</v>
      </c>
      <c r="F34" s="187">
        <v>7</v>
      </c>
      <c r="G34" s="188">
        <v>10</v>
      </c>
      <c r="H34" s="144">
        <f t="shared" si="1"/>
        <v>9</v>
      </c>
    </row>
    <row r="35" spans="1:9" ht="16.5" customHeight="1" x14ac:dyDescent="0.35">
      <c r="A35" s="143"/>
      <c r="B35" s="60">
        <v>30</v>
      </c>
      <c r="C35" s="100" t="str">
        <f>VLOOKUP(B:B,'Start List Youth'!C:F,2,FALSE)</f>
        <v>TRÖSCH Naira</v>
      </c>
      <c r="D35" s="127" t="str">
        <f>VLOOKUP(B:B,'Start List Youth'!C:F,4,FALSE)</f>
        <v>ASB</v>
      </c>
      <c r="E35" s="88">
        <v>10</v>
      </c>
      <c r="F35" s="187">
        <v>5</v>
      </c>
      <c r="G35" s="188">
        <v>10</v>
      </c>
      <c r="H35" s="144">
        <f t="shared" si="1"/>
        <v>8.3333333333333339</v>
      </c>
    </row>
    <row r="36" spans="1:9" x14ac:dyDescent="0.35">
      <c r="A36" s="143"/>
      <c r="B36" s="60">
        <v>31</v>
      </c>
      <c r="C36" s="100" t="str">
        <f>VLOOKUP(B:B,'Start List Youth'!C:F,2,FALSE)</f>
        <v>ANDREEVA Nikol</v>
      </c>
      <c r="D36" s="127" t="str">
        <f>VLOOKUP(B:B,'Start List Youth'!C:F,4,FALSE)</f>
        <v>FLOS</v>
      </c>
      <c r="E36" s="88">
        <v>10</v>
      </c>
      <c r="F36" s="187">
        <v>10</v>
      </c>
      <c r="G36" s="188">
        <v>10</v>
      </c>
      <c r="H36" s="144">
        <f t="shared" si="1"/>
        <v>10</v>
      </c>
    </row>
    <row r="37" spans="1:9" x14ac:dyDescent="0.35">
      <c r="A37" s="143"/>
      <c r="B37" s="60">
        <v>32</v>
      </c>
      <c r="C37" s="100" t="str">
        <f>VLOOKUP(B:B,'Start List Youth'!C:F,2,FALSE)</f>
        <v>MERI Dalia Nayla</v>
      </c>
      <c r="D37" s="127" t="str">
        <f>VLOOKUP(B:B,'Start List Youth'!C:F,4,FALSE)</f>
        <v>SRSO</v>
      </c>
      <c r="E37" s="88">
        <v>10</v>
      </c>
      <c r="F37" s="187">
        <v>0</v>
      </c>
      <c r="G37" s="188">
        <v>0</v>
      </c>
      <c r="H37" s="144">
        <f t="shared" si="1"/>
        <v>3.3333333333333335</v>
      </c>
    </row>
    <row r="38" spans="1:9" x14ac:dyDescent="0.35">
      <c r="A38" s="143"/>
      <c r="B38" s="60">
        <v>33</v>
      </c>
      <c r="C38" s="100" t="str">
        <f>VLOOKUP(B:B,'Start List Youth'!C:F,2,FALSE)</f>
        <v>PANERO Iris</v>
      </c>
      <c r="D38" s="127" t="str">
        <f>VLOOKUP(B:B,'Start List Youth'!C:F,4,FALSE)</f>
        <v>LUG</v>
      </c>
      <c r="E38" s="88">
        <v>10</v>
      </c>
      <c r="F38" s="187">
        <v>5</v>
      </c>
      <c r="G38" s="188">
        <v>10</v>
      </c>
      <c r="H38" s="144">
        <f t="shared" si="1"/>
        <v>8.3333333333333339</v>
      </c>
    </row>
    <row r="39" spans="1:9" x14ac:dyDescent="0.35">
      <c r="A39" s="143"/>
      <c r="B39" s="60">
        <v>34</v>
      </c>
      <c r="C39" s="100" t="str">
        <f>VLOOKUP(B:B,'Start List Youth'!C:F,2,FALSE)</f>
        <v>JANSSENS Abigaëlle</v>
      </c>
      <c r="D39" s="127" t="str">
        <f>VLOOKUP(B:B,'Start List Youth'!C:F,4,FALSE)</f>
        <v>GN1885</v>
      </c>
      <c r="E39" s="88">
        <v>10</v>
      </c>
      <c r="F39" s="187">
        <v>10</v>
      </c>
      <c r="G39" s="188">
        <v>0</v>
      </c>
      <c r="H39" s="144">
        <f t="shared" si="1"/>
        <v>6.666666666666667</v>
      </c>
      <c r="I39" s="189"/>
    </row>
    <row r="40" spans="1:9" x14ac:dyDescent="0.35">
      <c r="A40" s="143"/>
      <c r="B40" s="60">
        <v>35</v>
      </c>
      <c r="C40" s="100" t="str">
        <f>VLOOKUP(B:B,'Start List Youth'!C:F,2,FALSE)</f>
        <v>MAGNENAT Celya</v>
      </c>
      <c r="D40" s="127" t="str">
        <f>VLOOKUP(B:B,'Start List Youth'!C:F,4,FALSE)</f>
        <v>MORG</v>
      </c>
      <c r="E40" s="88">
        <v>8</v>
      </c>
      <c r="F40" s="187">
        <v>5</v>
      </c>
      <c r="G40" s="188">
        <v>10</v>
      </c>
      <c r="H40" s="144">
        <f t="shared" si="1"/>
        <v>7.666666666666667</v>
      </c>
    </row>
    <row r="41" spans="1:9" x14ac:dyDescent="0.35">
      <c r="A41" s="143"/>
      <c r="B41" s="60">
        <v>36</v>
      </c>
      <c r="C41" s="100" t="str">
        <f>VLOOKUP(B:B,'Start List Youth'!C:F,2,FALSE)</f>
        <v>SERGEEVA Barbara</v>
      </c>
      <c r="D41" s="127" t="str">
        <f>VLOOKUP(B:B,'Start List Youth'!C:F,4,FALSE)</f>
        <v>GN1885</v>
      </c>
      <c r="E41" s="88">
        <v>10</v>
      </c>
      <c r="F41" s="187">
        <v>8</v>
      </c>
      <c r="G41" s="188">
        <v>0</v>
      </c>
      <c r="H41" s="144">
        <f t="shared" si="1"/>
        <v>6</v>
      </c>
    </row>
    <row r="42" spans="1:9" x14ac:dyDescent="0.35">
      <c r="A42" s="143"/>
      <c r="B42" s="60">
        <v>37</v>
      </c>
      <c r="C42" s="100" t="str">
        <f>VLOOKUP(B:B,'Start List Youth'!C:F,2,FALSE)</f>
        <v>SCHOBER Elisa</v>
      </c>
      <c r="D42" s="127" t="str">
        <f>VLOOKUP(B:B,'Start List Youth'!C:F,4,FALSE)</f>
        <v>GN1885</v>
      </c>
      <c r="E42" s="88">
        <v>10</v>
      </c>
      <c r="F42" s="187">
        <v>5</v>
      </c>
      <c r="G42" s="188">
        <v>10</v>
      </c>
      <c r="H42" s="144">
        <f t="shared" si="1"/>
        <v>8.3333333333333339</v>
      </c>
      <c r="I42" s="189"/>
    </row>
    <row r="43" spans="1:9" x14ac:dyDescent="0.35">
      <c r="A43" s="143"/>
      <c r="B43" s="60">
        <v>38</v>
      </c>
      <c r="C43" s="100" t="str">
        <f>VLOOKUP(B:B,'Start List Youth'!C:F,2,FALSE)</f>
        <v>DE PAOLI Beatrice</v>
      </c>
      <c r="D43" s="127" t="str">
        <f>VLOOKUP(B:B,'Start List Youth'!C:F,4,FALSE)</f>
        <v>MORG</v>
      </c>
      <c r="E43" s="88">
        <v>10</v>
      </c>
      <c r="F43" s="187">
        <v>5</v>
      </c>
      <c r="G43" s="188">
        <v>10</v>
      </c>
      <c r="H43" s="144">
        <f t="shared" si="1"/>
        <v>8.3333333333333339</v>
      </c>
      <c r="I43" s="189"/>
    </row>
    <row r="44" spans="1:9" x14ac:dyDescent="0.35">
      <c r="A44" s="143"/>
      <c r="B44" s="60">
        <v>39</v>
      </c>
      <c r="C44" s="100" t="str">
        <f>VLOOKUP(B:B,'Start List Youth'!C:F,2,FALSE)</f>
        <v>IACOZZA Alice</v>
      </c>
      <c r="D44" s="127" t="str">
        <f>VLOOKUP(B:B,'Start List Youth'!C:F,4,FALSE)</f>
        <v>LUG</v>
      </c>
      <c r="E44" s="88">
        <v>10</v>
      </c>
      <c r="F44" s="187">
        <v>7</v>
      </c>
      <c r="G44" s="188">
        <v>0</v>
      </c>
      <c r="H44" s="144">
        <f t="shared" si="1"/>
        <v>5.666666666666667</v>
      </c>
      <c r="I44" s="189"/>
    </row>
    <row r="45" spans="1:9" x14ac:dyDescent="0.35">
      <c r="A45" s="143"/>
      <c r="B45" s="60">
        <v>40</v>
      </c>
      <c r="C45" s="100" t="str">
        <f>VLOOKUP(B:B,'Start List Youth'!C:F,2,FALSE)</f>
        <v>NAGYPÁL Réka</v>
      </c>
      <c r="D45" s="127" t="str">
        <f>VLOOKUP(B:B,'Start List Youth'!C:F,4,FALSE)</f>
        <v>FLOS</v>
      </c>
      <c r="E45" s="88">
        <v>10</v>
      </c>
      <c r="F45" s="187">
        <v>7</v>
      </c>
      <c r="G45" s="188">
        <v>10</v>
      </c>
      <c r="H45" s="144">
        <f t="shared" si="1"/>
        <v>9</v>
      </c>
      <c r="I45" s="189"/>
    </row>
    <row r="46" spans="1:9" x14ac:dyDescent="0.35">
      <c r="A46" s="143"/>
      <c r="B46" s="60">
        <v>41</v>
      </c>
      <c r="C46" s="100" t="str">
        <f>VLOOKUP(B:B,'Start List Youth'!C:F,2,FALSE)</f>
        <v>LENZ Vanessa</v>
      </c>
      <c r="D46" s="127" t="str">
        <f>VLOOKUP(B:B,'Start List Youth'!C:F,4,FALSE)</f>
        <v>ASB</v>
      </c>
      <c r="E46" s="88">
        <v>10</v>
      </c>
      <c r="F46" s="187">
        <v>7</v>
      </c>
      <c r="G46" s="188">
        <v>10</v>
      </c>
      <c r="H46" s="144">
        <f t="shared" si="1"/>
        <v>9</v>
      </c>
      <c r="I46" s="189"/>
    </row>
    <row r="47" spans="1:9" x14ac:dyDescent="0.35">
      <c r="A47" s="143"/>
      <c r="B47" s="60">
        <v>42</v>
      </c>
      <c r="C47" s="100" t="str">
        <f>VLOOKUP(B:B,'Start List Youth'!C:F,2,FALSE)</f>
        <v>MÖBES Emma</v>
      </c>
      <c r="D47" s="127" t="str">
        <f>VLOOKUP(B:B,'Start List Youth'!C:F,4,FALSE)</f>
        <v>LNZ</v>
      </c>
      <c r="E47" s="88">
        <v>7</v>
      </c>
      <c r="F47" s="187">
        <v>3</v>
      </c>
      <c r="G47" s="188">
        <v>0</v>
      </c>
      <c r="H47" s="144">
        <f t="shared" si="1"/>
        <v>3.3333333333333335</v>
      </c>
      <c r="I47" s="189"/>
    </row>
    <row r="48" spans="1:9" x14ac:dyDescent="0.35">
      <c r="A48" s="143"/>
      <c r="B48" s="60">
        <v>43</v>
      </c>
      <c r="C48" s="100" t="str">
        <f>VLOOKUP(B:B,'Start List Youth'!C:F,2,FALSE)</f>
        <v>DOMENECH WANG Liliane</v>
      </c>
      <c r="D48" s="127" t="str">
        <f>VLOOKUP(B:B,'Start List Youth'!C:F,4,FALSE)</f>
        <v>VA</v>
      </c>
      <c r="E48" s="88">
        <v>7</v>
      </c>
      <c r="F48" s="187">
        <v>0</v>
      </c>
      <c r="G48" s="188">
        <v>0</v>
      </c>
      <c r="H48" s="144">
        <f t="shared" si="1"/>
        <v>2.3333333333333335</v>
      </c>
      <c r="I48" s="189"/>
    </row>
    <row r="49" spans="1:9" x14ac:dyDescent="0.35">
      <c r="A49" s="143"/>
      <c r="B49" s="60">
        <v>44</v>
      </c>
      <c r="C49" s="100" t="str">
        <f>VLOOKUP(B:B,'Start List Youth'!C:F,2,FALSE)</f>
        <v>GREGOIRE Alyssia</v>
      </c>
      <c r="D49" s="127" t="str">
        <f>VLOOKUP(B:B,'Start List Youth'!C:F,4,FALSE)</f>
        <v>MORG</v>
      </c>
      <c r="E49" s="88">
        <v>10</v>
      </c>
      <c r="F49" s="187">
        <v>3</v>
      </c>
      <c r="G49" s="188">
        <v>0</v>
      </c>
      <c r="H49" s="144">
        <f t="shared" si="1"/>
        <v>4.333333333333333</v>
      </c>
      <c r="I49" s="189"/>
    </row>
    <row r="50" spans="1:9" x14ac:dyDescent="0.35">
      <c r="A50" s="143"/>
      <c r="B50" s="60">
        <v>45</v>
      </c>
      <c r="C50" s="100" t="str">
        <f>VLOOKUP(B:B,'Start List Youth'!C:F,2,FALSE)</f>
        <v>GARDON Charlotte</v>
      </c>
      <c r="D50" s="127" t="str">
        <f>VLOOKUP(B:B,'Start List Youth'!C:F,4,FALSE)</f>
        <v>MORG</v>
      </c>
      <c r="E50" s="88">
        <v>10</v>
      </c>
      <c r="F50" s="187">
        <v>5</v>
      </c>
      <c r="G50" s="188">
        <v>10</v>
      </c>
      <c r="H50" s="144">
        <f t="shared" si="1"/>
        <v>8.3333333333333339</v>
      </c>
      <c r="I50" s="189"/>
    </row>
    <row r="51" spans="1:9" x14ac:dyDescent="0.35">
      <c r="A51" s="143"/>
      <c r="B51" s="60">
        <v>46</v>
      </c>
      <c r="C51" s="100" t="str">
        <f>VLOOKUP(B:B,'Start List Youth'!C:F,2,FALSE)</f>
        <v>LAFLEUR Laura</v>
      </c>
      <c r="D51" s="127" t="str">
        <f>VLOOKUP(B:B,'Start List Youth'!C:F,4,FALSE)</f>
        <v>GN1885</v>
      </c>
      <c r="E51" s="88">
        <v>10</v>
      </c>
      <c r="F51" s="187">
        <v>0</v>
      </c>
      <c r="G51" s="188">
        <v>0</v>
      </c>
      <c r="H51" s="144">
        <f t="shared" si="1"/>
        <v>3.3333333333333335</v>
      </c>
      <c r="I51" s="189"/>
    </row>
    <row r="52" spans="1:9" x14ac:dyDescent="0.35">
      <c r="A52" s="143"/>
      <c r="B52" s="60">
        <v>47</v>
      </c>
      <c r="C52" s="100" t="str">
        <f>VLOOKUP(B:B,'Start List Youth'!C:F,2,FALSE)</f>
        <v>MICHALIS Eline</v>
      </c>
      <c r="D52" s="127" t="str">
        <f>VLOOKUP(B:B,'Start List Youth'!C:F,4,FALSE)</f>
        <v>GN1885</v>
      </c>
      <c r="E52" s="88">
        <v>7</v>
      </c>
      <c r="F52" s="187">
        <v>7</v>
      </c>
      <c r="G52" s="188">
        <v>0</v>
      </c>
      <c r="H52" s="144">
        <f t="shared" si="1"/>
        <v>4.666666666666667</v>
      </c>
      <c r="I52" s="189"/>
    </row>
    <row r="53" spans="1:9" x14ac:dyDescent="0.35">
      <c r="A53" s="143"/>
      <c r="B53" s="60">
        <v>48</v>
      </c>
      <c r="C53" s="100" t="str">
        <f>VLOOKUP(B:B,'Start List Youth'!C:F,2,FALSE)</f>
        <v>CORAZZA Kendra</v>
      </c>
      <c r="D53" s="127" t="str">
        <f>VLOOKUP(B:B,'Start List Youth'!C:F,4,FALSE)</f>
        <v>LUG</v>
      </c>
      <c r="E53" s="88">
        <v>10</v>
      </c>
      <c r="F53" s="187">
        <v>7</v>
      </c>
      <c r="G53" s="188">
        <v>10</v>
      </c>
      <c r="H53" s="144">
        <f t="shared" si="1"/>
        <v>9</v>
      </c>
      <c r="I53" s="189"/>
    </row>
    <row r="54" spans="1:9" x14ac:dyDescent="0.35">
      <c r="A54" s="143"/>
      <c r="B54" s="60">
        <v>49</v>
      </c>
      <c r="C54" s="100" t="str">
        <f>VLOOKUP(B:B,'Start List Youth'!C:F,2,FALSE)</f>
        <v>COUROUGE Emma</v>
      </c>
      <c r="D54" s="127" t="str">
        <f>VLOOKUP(B:B,'Start List Youth'!C:F,4,FALSE)</f>
        <v>MORG</v>
      </c>
      <c r="E54" s="88">
        <v>10</v>
      </c>
      <c r="F54" s="187">
        <v>7</v>
      </c>
      <c r="G54" s="188">
        <v>10</v>
      </c>
      <c r="H54" s="144">
        <f t="shared" si="1"/>
        <v>9</v>
      </c>
      <c r="I54" s="189"/>
    </row>
    <row r="55" spans="1:9" x14ac:dyDescent="0.35">
      <c r="A55" s="143"/>
      <c r="B55" s="60">
        <v>50</v>
      </c>
      <c r="C55" s="100" t="str">
        <f>VLOOKUP(B:B,'Start List Youth'!C:F,2,FALSE)</f>
        <v>PAVLIKOVA Evelina</v>
      </c>
      <c r="D55" s="127" t="str">
        <f>VLOOKUP(B:B,'Start List Youth'!C:F,4,FALSE)</f>
        <v>GN1885</v>
      </c>
      <c r="E55" s="88">
        <v>10</v>
      </c>
      <c r="F55" s="187">
        <v>5</v>
      </c>
      <c r="G55" s="188">
        <v>0</v>
      </c>
      <c r="H55" s="144">
        <f t="shared" si="1"/>
        <v>5</v>
      </c>
      <c r="I55" s="189"/>
    </row>
    <row r="56" spans="1:9" x14ac:dyDescent="0.35">
      <c r="A56" s="143"/>
      <c r="B56" s="60">
        <v>51</v>
      </c>
      <c r="C56" s="100" t="str">
        <f>VLOOKUP(B:B,'Start List Youth'!C:F,2,FALSE)</f>
        <v>SCHAFER Nora</v>
      </c>
      <c r="D56" s="127" t="str">
        <f>VLOOKUP(B:B,'Start List Youth'!C:F,4,FALSE)</f>
        <v>ASB</v>
      </c>
      <c r="E56" s="88">
        <v>8</v>
      </c>
      <c r="F56" s="187">
        <v>7</v>
      </c>
      <c r="G56" s="188">
        <v>10</v>
      </c>
      <c r="H56" s="144">
        <f t="shared" si="1"/>
        <v>8.3333333333333339</v>
      </c>
      <c r="I56" s="189"/>
    </row>
    <row r="57" spans="1:9" x14ac:dyDescent="0.35">
      <c r="A57" s="143"/>
      <c r="B57" s="60">
        <v>52</v>
      </c>
      <c r="C57" s="100" t="str">
        <f>VLOOKUP(B:B,'Start List Youth'!C:F,2,FALSE)</f>
        <v>BREGNARD Lavinia</v>
      </c>
      <c r="D57" s="127" t="str">
        <f>VLOOKUP(B:B,'Start List Youth'!C:F,4,FALSE)</f>
        <v>MORG</v>
      </c>
      <c r="E57" s="88">
        <v>10</v>
      </c>
      <c r="F57" s="187">
        <v>7</v>
      </c>
      <c r="G57" s="188">
        <v>10</v>
      </c>
      <c r="H57" s="144">
        <f t="shared" si="1"/>
        <v>9</v>
      </c>
      <c r="I57" s="189"/>
    </row>
    <row r="58" spans="1:9" x14ac:dyDescent="0.35">
      <c r="A58" s="143"/>
      <c r="B58" s="60">
        <v>53</v>
      </c>
      <c r="C58" s="100" t="str">
        <f>VLOOKUP(B:B,'Start List Youth'!C:F,2,FALSE)</f>
        <v>STANIMIROVIC Lena</v>
      </c>
      <c r="D58" s="127" t="str">
        <f>VLOOKUP(B:B,'Start List Youth'!C:F,4,FALSE)</f>
        <v>MORG</v>
      </c>
      <c r="E58" s="88">
        <v>10</v>
      </c>
      <c r="F58" s="187">
        <v>10</v>
      </c>
      <c r="G58" s="188">
        <v>10</v>
      </c>
      <c r="H58" s="144">
        <f t="shared" si="1"/>
        <v>10</v>
      </c>
      <c r="I58" s="189"/>
    </row>
    <row r="59" spans="1:9" x14ac:dyDescent="0.35">
      <c r="A59" s="143"/>
      <c r="B59" s="60">
        <v>54</v>
      </c>
      <c r="C59" s="100" t="str">
        <f>VLOOKUP(B:B,'Start List Youth'!C:F,2,FALSE)</f>
        <v>UCHANSKI Sophia</v>
      </c>
      <c r="D59" s="127" t="str">
        <f>VLOOKUP(B:B,'Start List Youth'!C:F,4,FALSE)</f>
        <v>MN</v>
      </c>
      <c r="E59" s="88">
        <v>5</v>
      </c>
      <c r="F59" s="187">
        <v>3</v>
      </c>
      <c r="G59" s="188">
        <v>0</v>
      </c>
      <c r="H59" s="144">
        <f t="shared" si="1"/>
        <v>2.6666666666666665</v>
      </c>
      <c r="I59" s="189"/>
    </row>
    <row r="60" spans="1:9" x14ac:dyDescent="0.35">
      <c r="A60" s="143"/>
      <c r="B60" s="60">
        <v>55</v>
      </c>
      <c r="C60" s="100" t="str">
        <f>VLOOKUP(B:B,'Start List Youth'!C:F,2,FALSE)</f>
        <v>BRESSMER Arielle</v>
      </c>
      <c r="D60" s="127" t="str">
        <f>VLOOKUP(B:B,'Start List Youth'!C:F,4,FALSE)</f>
        <v>LNZ</v>
      </c>
      <c r="E60" s="88">
        <v>10</v>
      </c>
      <c r="F60" s="187">
        <v>7</v>
      </c>
      <c r="G60" s="188">
        <v>0</v>
      </c>
      <c r="H60" s="144">
        <f t="shared" si="1"/>
        <v>5.666666666666667</v>
      </c>
      <c r="I60" s="189"/>
    </row>
    <row r="61" spans="1:9" x14ac:dyDescent="0.35">
      <c r="A61" s="143"/>
      <c r="B61" s="60">
        <v>56</v>
      </c>
      <c r="C61" s="100" t="str">
        <f>VLOOKUP(B:B,'Start List Youth'!C:F,2,FALSE)</f>
        <v>RAYMANN Julie</v>
      </c>
      <c r="D61" s="127" t="str">
        <f>VLOOKUP(B:B,'Start List Youth'!C:F,4,FALSE)</f>
        <v>LNZ</v>
      </c>
      <c r="E61" s="88">
        <v>10</v>
      </c>
      <c r="F61" s="187">
        <v>7</v>
      </c>
      <c r="G61" s="188">
        <v>10</v>
      </c>
      <c r="H61" s="144">
        <f t="shared" si="1"/>
        <v>9</v>
      </c>
      <c r="I61" s="189"/>
    </row>
    <row r="62" spans="1:9" x14ac:dyDescent="0.35">
      <c r="A62" s="143"/>
      <c r="B62" s="60">
        <v>57</v>
      </c>
      <c r="C62" s="100" t="str">
        <f>VLOOKUP(B:B,'Start List Youth'!C:F,2,FALSE)</f>
        <v>WYDEN Anouk</v>
      </c>
      <c r="D62" s="127" t="str">
        <f>VLOOKUP(B:B,'Start List Youth'!C:F,4,FALSE)</f>
        <v>LNZ</v>
      </c>
      <c r="E62" s="88">
        <v>10</v>
      </c>
      <c r="F62" s="187">
        <v>5</v>
      </c>
      <c r="G62" s="188">
        <v>10</v>
      </c>
      <c r="H62" s="144">
        <f t="shared" si="1"/>
        <v>8.3333333333333339</v>
      </c>
      <c r="I62" s="189"/>
    </row>
    <row r="63" spans="1:9" x14ac:dyDescent="0.35">
      <c r="A63" s="143"/>
      <c r="B63" s="60">
        <v>58</v>
      </c>
      <c r="C63" s="100" t="str">
        <f>VLOOKUP(B:B,'Start List Youth'!C:F,2,FALSE)</f>
        <v>ZULLI Laura</v>
      </c>
      <c r="D63" s="127" t="str">
        <f>VLOOKUP(B:B,'Start List Youth'!C:F,4,FALSE)</f>
        <v>LNZ</v>
      </c>
      <c r="E63" s="88">
        <v>10</v>
      </c>
      <c r="F63" s="187">
        <v>7</v>
      </c>
      <c r="G63" s="188">
        <v>10</v>
      </c>
      <c r="H63" s="144">
        <f t="shared" si="1"/>
        <v>9</v>
      </c>
      <c r="I63" s="189"/>
    </row>
    <row r="64" spans="1:9" x14ac:dyDescent="0.35">
      <c r="A64" s="143"/>
      <c r="B64" s="60">
        <v>59</v>
      </c>
      <c r="C64" s="100" t="str">
        <f>VLOOKUP(B:B,'Start List Youth'!C:F,2,FALSE)</f>
        <v>PAGES Ella</v>
      </c>
      <c r="D64" s="127" t="str">
        <f>VLOOKUP(B:B,'Start List Youth'!C:F,4,FALSE)</f>
        <v>LNZ</v>
      </c>
      <c r="E64" s="88">
        <v>10</v>
      </c>
      <c r="F64" s="187">
        <v>10</v>
      </c>
      <c r="G64" s="188">
        <v>10</v>
      </c>
      <c r="H64" s="144">
        <f t="shared" si="1"/>
        <v>10</v>
      </c>
      <c r="I64" s="189"/>
    </row>
    <row r="65" spans="1:9" x14ac:dyDescent="0.35">
      <c r="A65" s="143"/>
      <c r="B65" s="60">
        <v>60</v>
      </c>
      <c r="C65" s="100" t="str">
        <f>VLOOKUP(B:B,'Start List Youth'!C:F,2,FALSE)</f>
        <v>PITTRICH Emma</v>
      </c>
      <c r="D65" s="127" t="str">
        <f>VLOOKUP(B:B,'Start List Youth'!C:F,4,FALSE)</f>
        <v>MORG</v>
      </c>
      <c r="E65" s="88">
        <v>10</v>
      </c>
      <c r="F65" s="187">
        <v>10</v>
      </c>
      <c r="G65" s="188">
        <v>10</v>
      </c>
      <c r="H65" s="144">
        <f t="shared" si="1"/>
        <v>10</v>
      </c>
      <c r="I65" s="189"/>
    </row>
    <row r="66" spans="1:9" x14ac:dyDescent="0.35">
      <c r="A66" s="143"/>
      <c r="B66" s="60">
        <v>61</v>
      </c>
      <c r="C66" s="100" t="str">
        <f>VLOOKUP(B:B,'Start List Youth'!C:F,2,FALSE)</f>
        <v>CABRITA Selena</v>
      </c>
      <c r="D66" s="127" t="str">
        <f>VLOOKUP(B:B,'Start List Youth'!C:F,4,FALSE)</f>
        <v>VA</v>
      </c>
      <c r="E66" s="88">
        <v>5</v>
      </c>
      <c r="F66" s="187">
        <v>3</v>
      </c>
      <c r="G66" s="188">
        <v>0</v>
      </c>
      <c r="H66" s="144">
        <f t="shared" si="1"/>
        <v>2.6666666666666665</v>
      </c>
      <c r="I66" s="189"/>
    </row>
    <row r="67" spans="1:9" x14ac:dyDescent="0.35">
      <c r="A67" s="143"/>
      <c r="B67" s="60">
        <v>62</v>
      </c>
      <c r="C67" s="100" t="str">
        <f>VLOOKUP(B:B,'Start List Youth'!C:F,2,FALSE)</f>
        <v>ABGARYAN SOTO Jana</v>
      </c>
      <c r="D67" s="127" t="str">
        <f>VLOOKUP(B:B,'Start List Youth'!C:F,4,FALSE)</f>
        <v>ASB</v>
      </c>
      <c r="E67" s="88">
        <v>10</v>
      </c>
      <c r="F67" s="187">
        <v>10</v>
      </c>
      <c r="G67" s="188">
        <v>10</v>
      </c>
      <c r="H67" s="144">
        <f t="shared" si="1"/>
        <v>10</v>
      </c>
      <c r="I67" s="189"/>
    </row>
    <row r="68" spans="1:9" x14ac:dyDescent="0.35">
      <c r="A68" s="143"/>
      <c r="B68" s="60">
        <v>63</v>
      </c>
      <c r="C68" s="100" t="str">
        <f>VLOOKUP(B:B,'Start List Youth'!C:F,2,FALSE)</f>
        <v>YITAGESU Elia</v>
      </c>
      <c r="D68" s="127" t="str">
        <f>VLOOKUP(B:B,'Start List Youth'!C:F,4,FALSE)</f>
        <v>GN1885</v>
      </c>
      <c r="E68" s="88">
        <v>7</v>
      </c>
      <c r="F68" s="187">
        <v>5</v>
      </c>
      <c r="G68" s="188">
        <v>0</v>
      </c>
      <c r="H68" s="144">
        <f t="shared" si="1"/>
        <v>4</v>
      </c>
      <c r="I68" s="189"/>
    </row>
    <row r="69" spans="1:9" x14ac:dyDescent="0.35">
      <c r="A69" s="143"/>
      <c r="B69" s="60">
        <v>64</v>
      </c>
      <c r="C69" s="100" t="str">
        <f>VLOOKUP(B:B,'Start List Youth'!C:F,2,FALSE)</f>
        <v>SYLA Keitlin</v>
      </c>
      <c r="D69" s="127" t="str">
        <f>VLOOKUP(B:B,'Start List Youth'!C:F,4,FALSE)</f>
        <v>GN1885</v>
      </c>
      <c r="E69" s="88">
        <v>10</v>
      </c>
      <c r="F69" s="187">
        <v>3</v>
      </c>
      <c r="G69" s="188">
        <v>10</v>
      </c>
      <c r="H69" s="144">
        <f t="shared" si="1"/>
        <v>7.666666666666667</v>
      </c>
      <c r="I69" s="189"/>
    </row>
    <row r="70" spans="1:9" x14ac:dyDescent="0.35">
      <c r="A70" s="658" t="s">
        <v>297</v>
      </c>
      <c r="B70" s="626">
        <v>65</v>
      </c>
      <c r="C70" s="627" t="str">
        <f>VLOOKUP(B:B,'Start List Youth'!C:F,2,FALSE)</f>
        <v>NAWROCKA Lola</v>
      </c>
      <c r="D70" s="628" t="str">
        <f>VLOOKUP(B:B,'Start List Youth'!C:F,4,FALSE)</f>
        <v>LA</v>
      </c>
      <c r="E70" s="637"/>
      <c r="F70" s="638"/>
      <c r="G70" s="639"/>
      <c r="H70" s="714" t="str">
        <f t="shared" si="1"/>
        <v xml:space="preserve"> </v>
      </c>
      <c r="I70" s="189"/>
    </row>
    <row r="71" spans="1:9" x14ac:dyDescent="0.35">
      <c r="A71" s="143"/>
      <c r="B71" s="60">
        <v>66</v>
      </c>
      <c r="C71" s="100" t="str">
        <f>VLOOKUP(B:B,'Start List Youth'!C:F,2,FALSE)</f>
        <v>ORIOL CRUELLAS Maria</v>
      </c>
      <c r="D71" s="127" t="str">
        <f>VLOOKUP(B:B,'Start List Youth'!C:F,4,FALSE)</f>
        <v>RFN</v>
      </c>
      <c r="E71" s="88">
        <v>10</v>
      </c>
      <c r="F71" s="187">
        <v>3</v>
      </c>
      <c r="G71" s="188">
        <v>0</v>
      </c>
      <c r="H71" s="144">
        <f t="shared" si="1"/>
        <v>4.333333333333333</v>
      </c>
      <c r="I71" s="189"/>
    </row>
    <row r="72" spans="1:9" x14ac:dyDescent="0.35">
      <c r="A72" s="143"/>
      <c r="B72" s="60">
        <v>67</v>
      </c>
      <c r="C72" s="100" t="str">
        <f>VLOOKUP(B:B,'Start List Youth'!C:F,2,FALSE)</f>
        <v>GUSEVA Eva</v>
      </c>
      <c r="D72" s="127" t="str">
        <f>VLOOKUP(B:B,'Start List Youth'!C:F,4,FALSE)</f>
        <v>GN1885</v>
      </c>
      <c r="E72" s="88">
        <v>10</v>
      </c>
      <c r="F72" s="187">
        <v>10</v>
      </c>
      <c r="G72" s="188">
        <v>10</v>
      </c>
      <c r="H72" s="144">
        <f t="shared" si="1"/>
        <v>10</v>
      </c>
      <c r="I72" s="189"/>
    </row>
    <row r="73" spans="1:9" x14ac:dyDescent="0.35">
      <c r="A73" s="143"/>
      <c r="B73" s="60">
        <v>68</v>
      </c>
      <c r="C73" s="100" t="str">
        <f>VLOOKUP(B:B,'Start List Youth'!C:F,2,FALSE)</f>
        <v>WYSS Livia</v>
      </c>
      <c r="D73" s="127" t="str">
        <f>VLOOKUP(B:B,'Start List Youth'!C:F,4,FALSE)</f>
        <v>FLOS</v>
      </c>
      <c r="E73" s="88">
        <v>10</v>
      </c>
      <c r="F73" s="187">
        <v>7</v>
      </c>
      <c r="G73" s="188">
        <v>10</v>
      </c>
      <c r="H73" s="144">
        <f t="shared" si="1"/>
        <v>9</v>
      </c>
      <c r="I73" s="189"/>
    </row>
    <row r="74" spans="1:9" x14ac:dyDescent="0.35">
      <c r="A74" s="143"/>
      <c r="B74" s="60">
        <v>69</v>
      </c>
      <c r="C74" s="100" t="str">
        <f>VLOOKUP(B:B,'Start List Youth'!C:F,2,FALSE)</f>
        <v>APICELLA Aurora</v>
      </c>
      <c r="D74" s="127" t="str">
        <f>VLOOKUP(B:B,'Start List Youth'!C:F,4,FALSE)</f>
        <v>SVB</v>
      </c>
      <c r="E74" s="88">
        <v>7</v>
      </c>
      <c r="F74" s="187">
        <v>5</v>
      </c>
      <c r="G74" s="188">
        <v>10</v>
      </c>
      <c r="H74" s="144">
        <f t="shared" si="1"/>
        <v>7.333333333333333</v>
      </c>
      <c r="I74" s="189"/>
    </row>
    <row r="75" spans="1:9" x14ac:dyDescent="0.35">
      <c r="A75" s="143"/>
      <c r="B75" s="60">
        <v>70</v>
      </c>
      <c r="C75" s="100" t="str">
        <f>VLOOKUP(B:B,'Start List Youth'!C:F,2,FALSE)</f>
        <v>VANNOTTI Clara</v>
      </c>
      <c r="D75" s="127" t="str">
        <f>VLOOKUP(B:B,'Start List Youth'!C:F,4,FALSE)</f>
        <v>LNZ</v>
      </c>
      <c r="E75" s="88">
        <v>10</v>
      </c>
      <c r="F75" s="187">
        <v>7</v>
      </c>
      <c r="G75" s="188">
        <v>10</v>
      </c>
      <c r="H75" s="144">
        <f t="shared" si="1"/>
        <v>9</v>
      </c>
      <c r="I75" s="189"/>
    </row>
    <row r="76" spans="1:9" hidden="1" x14ac:dyDescent="0.35">
      <c r="A76" s="143"/>
      <c r="B76" s="60">
        <v>71</v>
      </c>
      <c r="C76" s="100">
        <f>VLOOKUP(B:B,'Start List Youth'!C:F,2,FALSE)</f>
        <v>0</v>
      </c>
      <c r="D76" s="127">
        <f>VLOOKUP(B:B,'Start List Youth'!C:F,4,FALSE)</f>
        <v>0</v>
      </c>
      <c r="E76" s="88"/>
      <c r="F76" s="187"/>
      <c r="G76" s="188"/>
      <c r="H76" s="144" t="str">
        <f t="shared" si="1"/>
        <v xml:space="preserve"> </v>
      </c>
      <c r="I76" s="189"/>
    </row>
    <row r="77" spans="1:9" hidden="1" x14ac:dyDescent="0.35">
      <c r="A77" s="143"/>
      <c r="B77" s="60">
        <v>72</v>
      </c>
      <c r="C77" s="100">
        <f>VLOOKUP(B:B,'Start List Youth'!C:F,2,FALSE)</f>
        <v>0</v>
      </c>
      <c r="D77" s="127">
        <f>VLOOKUP(B:B,'Start List Youth'!C:F,4,FALSE)</f>
        <v>0</v>
      </c>
      <c r="E77" s="88"/>
      <c r="F77" s="187"/>
      <c r="G77" s="188"/>
      <c r="H77" s="144" t="str">
        <f t="shared" si="1"/>
        <v xml:space="preserve"> </v>
      </c>
      <c r="I77" s="189"/>
    </row>
    <row r="78" spans="1:9" hidden="1" x14ac:dyDescent="0.35">
      <c r="A78" s="143"/>
      <c r="B78" s="60">
        <v>73</v>
      </c>
      <c r="C78" s="100">
        <f>VLOOKUP(B:B,'Start List Youth'!C:F,2,FALSE)</f>
        <v>0</v>
      </c>
      <c r="D78" s="127">
        <f>VLOOKUP(B:B,'Start List Youth'!C:F,4,FALSE)</f>
        <v>0</v>
      </c>
      <c r="E78" s="88"/>
      <c r="F78" s="187"/>
      <c r="G78" s="188"/>
      <c r="H78" s="144" t="str">
        <f t="shared" si="1"/>
        <v xml:space="preserve"> </v>
      </c>
      <c r="I78" s="189"/>
    </row>
    <row r="79" spans="1:9" hidden="1" x14ac:dyDescent="0.35">
      <c r="A79" s="143"/>
      <c r="B79" s="60">
        <v>74</v>
      </c>
      <c r="C79" s="100">
        <f>VLOOKUP(B:B,'Start List Youth'!C:F,2,FALSE)</f>
        <v>0</v>
      </c>
      <c r="D79" s="127">
        <f>VLOOKUP(B:B,'Start List Youth'!C:F,4,FALSE)</f>
        <v>0</v>
      </c>
      <c r="E79" s="88"/>
      <c r="F79" s="187"/>
      <c r="G79" s="188"/>
      <c r="H79" s="144" t="str">
        <f t="shared" si="1"/>
        <v xml:space="preserve"> </v>
      </c>
      <c r="I79" s="189"/>
    </row>
    <row r="80" spans="1:9" hidden="1" x14ac:dyDescent="0.35">
      <c r="A80" s="143"/>
      <c r="B80" s="60">
        <v>75</v>
      </c>
      <c r="C80" s="100">
        <f>VLOOKUP(B:B,'Start List Youth'!C:F,2,FALSE)</f>
        <v>0</v>
      </c>
      <c r="D80" s="127">
        <f>VLOOKUP(B:B,'Start List Youth'!C:F,4,FALSE)</f>
        <v>0</v>
      </c>
      <c r="E80" s="88"/>
      <c r="F80" s="187"/>
      <c r="G80" s="188"/>
      <c r="H80" s="144" t="str">
        <f t="shared" si="1"/>
        <v xml:space="preserve"> </v>
      </c>
      <c r="I80" s="189"/>
    </row>
    <row r="81" spans="1:9" hidden="1" x14ac:dyDescent="0.35">
      <c r="A81" s="143"/>
      <c r="B81" s="60">
        <v>76</v>
      </c>
      <c r="C81" s="100">
        <f>VLOOKUP(B:B,'Start List Youth'!C:F,2,FALSE)</f>
        <v>0</v>
      </c>
      <c r="D81" s="127">
        <f>VLOOKUP(B:B,'Start List Youth'!C:F,4,FALSE)</f>
        <v>0</v>
      </c>
      <c r="E81" s="88"/>
      <c r="F81" s="187"/>
      <c r="G81" s="188"/>
      <c r="H81" s="144" t="str">
        <f t="shared" si="1"/>
        <v xml:space="preserve"> </v>
      </c>
      <c r="I81" s="189"/>
    </row>
    <row r="82" spans="1:9" hidden="1" x14ac:dyDescent="0.35">
      <c r="A82" s="143"/>
      <c r="B82" s="60">
        <v>77</v>
      </c>
      <c r="C82" s="100">
        <f>VLOOKUP(B:B,'Start List Youth'!C:F,2,FALSE)</f>
        <v>0</v>
      </c>
      <c r="D82" s="127">
        <f>VLOOKUP(B:B,'Start List Youth'!C:F,4,FALSE)</f>
        <v>0</v>
      </c>
      <c r="E82" s="88"/>
      <c r="F82" s="187"/>
      <c r="G82" s="188"/>
      <c r="H82" s="144" t="str">
        <f t="shared" si="1"/>
        <v xml:space="preserve"> </v>
      </c>
      <c r="I82" s="189"/>
    </row>
    <row r="83" spans="1:9" hidden="1" x14ac:dyDescent="0.35">
      <c r="A83" s="143"/>
      <c r="B83" s="60">
        <v>78</v>
      </c>
      <c r="C83" s="100">
        <f>VLOOKUP(B:B,'Start List Youth'!C:F,2,FALSE)</f>
        <v>0</v>
      </c>
      <c r="D83" s="127">
        <f>VLOOKUP(B:B,'Start List Youth'!C:F,4,FALSE)</f>
        <v>0</v>
      </c>
      <c r="E83" s="88"/>
      <c r="F83" s="187"/>
      <c r="G83" s="188"/>
      <c r="H83" s="144" t="str">
        <f t="shared" ref="H83:H146" si="2">IFERROR(AVERAGE(E83:G83)," ")</f>
        <v xml:space="preserve"> </v>
      </c>
      <c r="I83" s="189"/>
    </row>
    <row r="84" spans="1:9" hidden="1" x14ac:dyDescent="0.35">
      <c r="A84" s="143"/>
      <c r="B84" s="60">
        <v>79</v>
      </c>
      <c r="C84" s="100">
        <f>VLOOKUP(B:B,'Start List Youth'!C:F,2,FALSE)</f>
        <v>0</v>
      </c>
      <c r="D84" s="127">
        <f>VLOOKUP(B:B,'Start List Youth'!C:F,4,FALSE)</f>
        <v>0</v>
      </c>
      <c r="E84" s="88"/>
      <c r="F84" s="187"/>
      <c r="G84" s="188"/>
      <c r="H84" s="144" t="str">
        <f t="shared" si="2"/>
        <v xml:space="preserve"> </v>
      </c>
      <c r="I84" s="189"/>
    </row>
    <row r="85" spans="1:9" hidden="1" x14ac:dyDescent="0.35">
      <c r="A85" s="143"/>
      <c r="B85" s="60">
        <v>80</v>
      </c>
      <c r="C85" s="100">
        <f>VLOOKUP(B:B,'Start List Youth'!C:F,2,FALSE)</f>
        <v>0</v>
      </c>
      <c r="D85" s="127">
        <f>VLOOKUP(B:B,'Start List Youth'!C:F,4,FALSE)</f>
        <v>0</v>
      </c>
      <c r="E85" s="88"/>
      <c r="F85" s="187"/>
      <c r="G85" s="188"/>
      <c r="H85" s="144" t="str">
        <f t="shared" si="2"/>
        <v xml:space="preserve"> </v>
      </c>
      <c r="I85" s="189"/>
    </row>
    <row r="86" spans="1:9" hidden="1" x14ac:dyDescent="0.35">
      <c r="A86" s="143"/>
      <c r="B86" s="60">
        <v>81</v>
      </c>
      <c r="C86" s="100">
        <f>VLOOKUP(B:B,'Start List Youth'!C:F,2,FALSE)</f>
        <v>0</v>
      </c>
      <c r="D86" s="127">
        <f>VLOOKUP(B:B,'Start List Youth'!C:F,4,FALSE)</f>
        <v>0</v>
      </c>
      <c r="E86" s="88"/>
      <c r="F86" s="187"/>
      <c r="G86" s="188"/>
      <c r="H86" s="144" t="str">
        <f t="shared" si="2"/>
        <v xml:space="preserve"> </v>
      </c>
      <c r="I86" s="189"/>
    </row>
    <row r="87" spans="1:9" hidden="1" x14ac:dyDescent="0.35">
      <c r="A87" s="143"/>
      <c r="B87" s="60">
        <v>82</v>
      </c>
      <c r="C87" s="100">
        <f>VLOOKUP(B:B,'Start List Youth'!C:F,2,FALSE)</f>
        <v>0</v>
      </c>
      <c r="D87" s="127">
        <f>VLOOKUP(B:B,'Start List Youth'!C:F,4,FALSE)</f>
        <v>0</v>
      </c>
      <c r="E87" s="88"/>
      <c r="F87" s="187"/>
      <c r="G87" s="188"/>
      <c r="H87" s="144" t="str">
        <f t="shared" si="2"/>
        <v xml:space="preserve"> </v>
      </c>
      <c r="I87" s="189"/>
    </row>
    <row r="88" spans="1:9" hidden="1" x14ac:dyDescent="0.35">
      <c r="A88" s="143"/>
      <c r="B88" s="60">
        <v>83</v>
      </c>
      <c r="C88" s="100">
        <f>VLOOKUP(B:B,'Start List Youth'!C:F,2,FALSE)</f>
        <v>0</v>
      </c>
      <c r="D88" s="127">
        <f>VLOOKUP(B:B,'Start List Youth'!C:F,4,FALSE)</f>
        <v>0</v>
      </c>
      <c r="E88" s="88"/>
      <c r="F88" s="187"/>
      <c r="G88" s="188"/>
      <c r="H88" s="144" t="str">
        <f t="shared" si="2"/>
        <v xml:space="preserve"> </v>
      </c>
      <c r="I88" s="189"/>
    </row>
    <row r="89" spans="1:9" hidden="1" x14ac:dyDescent="0.35">
      <c r="A89" s="143"/>
      <c r="B89" s="60">
        <v>84</v>
      </c>
      <c r="C89" s="100">
        <f>VLOOKUP(B:B,'Start List Youth'!C:F,2,FALSE)</f>
        <v>0</v>
      </c>
      <c r="D89" s="127">
        <f>VLOOKUP(B:B,'Start List Youth'!C:F,4,FALSE)</f>
        <v>0</v>
      </c>
      <c r="E89" s="88"/>
      <c r="F89" s="187"/>
      <c r="G89" s="188"/>
      <c r="H89" s="144" t="str">
        <f t="shared" si="2"/>
        <v xml:space="preserve"> </v>
      </c>
      <c r="I89" s="189"/>
    </row>
    <row r="90" spans="1:9" hidden="1" x14ac:dyDescent="0.35">
      <c r="A90" s="144"/>
      <c r="B90" s="60">
        <v>85</v>
      </c>
      <c r="C90" s="100">
        <f>VLOOKUP(B:B,'Start List Youth'!C:F,2,FALSE)</f>
        <v>0</v>
      </c>
      <c r="D90" s="127">
        <f>VLOOKUP(B:B,'Start List Youth'!C:F,4,FALSE)</f>
        <v>0</v>
      </c>
      <c r="E90" s="88"/>
      <c r="F90" s="187"/>
      <c r="G90" s="188"/>
      <c r="H90" s="144" t="str">
        <f t="shared" si="2"/>
        <v xml:space="preserve"> </v>
      </c>
      <c r="I90" s="189"/>
    </row>
    <row r="91" spans="1:9" hidden="1" x14ac:dyDescent="0.35">
      <c r="A91" s="143"/>
      <c r="B91" s="60">
        <v>86</v>
      </c>
      <c r="C91" s="100">
        <f>VLOOKUP(B:B,'Start List Youth'!C:F,2,FALSE)</f>
        <v>0</v>
      </c>
      <c r="D91" s="127">
        <f>VLOOKUP(B:B,'Start List Youth'!C:F,4,FALSE)</f>
        <v>0</v>
      </c>
      <c r="E91" s="88"/>
      <c r="F91" s="187"/>
      <c r="G91" s="188"/>
      <c r="H91" s="144" t="str">
        <f t="shared" si="2"/>
        <v xml:space="preserve"> </v>
      </c>
      <c r="I91" s="189"/>
    </row>
    <row r="92" spans="1:9" hidden="1" x14ac:dyDescent="0.35">
      <c r="A92" s="144"/>
      <c r="B92" s="60">
        <v>87</v>
      </c>
      <c r="C92" s="100">
        <f>VLOOKUP(B:B,'Start List Youth'!C:F,2,FALSE)</f>
        <v>0</v>
      </c>
      <c r="D92" s="127">
        <f>VLOOKUP(B:B,'Start List Youth'!C:F,4,FALSE)</f>
        <v>0</v>
      </c>
      <c r="E92" s="88"/>
      <c r="F92" s="187"/>
      <c r="G92" s="188"/>
      <c r="H92" s="144" t="str">
        <f t="shared" si="2"/>
        <v xml:space="preserve"> </v>
      </c>
      <c r="I92" s="189"/>
    </row>
    <row r="93" spans="1:9" hidden="1" x14ac:dyDescent="0.35">
      <c r="A93" s="143"/>
      <c r="B93" s="60">
        <v>88</v>
      </c>
      <c r="C93" s="100">
        <f>VLOOKUP(B:B,'Start List Youth'!C:F,2,FALSE)</f>
        <v>0</v>
      </c>
      <c r="D93" s="127">
        <f>VLOOKUP(B:B,'Start List Youth'!C:F,4,FALSE)</f>
        <v>0</v>
      </c>
      <c r="E93" s="88"/>
      <c r="F93" s="187"/>
      <c r="G93" s="188"/>
      <c r="H93" s="144" t="str">
        <f t="shared" si="2"/>
        <v xml:space="preserve"> </v>
      </c>
      <c r="I93" s="189"/>
    </row>
    <row r="94" spans="1:9" hidden="1" x14ac:dyDescent="0.35">
      <c r="A94" s="144"/>
      <c r="B94" s="60">
        <v>89</v>
      </c>
      <c r="C94" s="100">
        <f>VLOOKUP(B:B,'Start List Youth'!C:F,2,FALSE)</f>
        <v>0</v>
      </c>
      <c r="D94" s="127">
        <f>VLOOKUP(B:B,'Start List Youth'!C:F,4,FALSE)</f>
        <v>0</v>
      </c>
      <c r="E94" s="88"/>
      <c r="F94" s="187"/>
      <c r="G94" s="188"/>
      <c r="H94" s="144" t="str">
        <f t="shared" si="2"/>
        <v xml:space="preserve"> </v>
      </c>
      <c r="I94" s="189"/>
    </row>
    <row r="95" spans="1:9" hidden="1" x14ac:dyDescent="0.35">
      <c r="A95" s="143"/>
      <c r="B95" s="60">
        <v>90</v>
      </c>
      <c r="C95" s="100">
        <f>VLOOKUP(B:B,'Start List Youth'!C:F,2,FALSE)</f>
        <v>0</v>
      </c>
      <c r="D95" s="127">
        <f>VLOOKUP(B:B,'Start List Youth'!C:F,4,FALSE)</f>
        <v>0</v>
      </c>
      <c r="E95" s="88"/>
      <c r="F95" s="187"/>
      <c r="G95" s="188"/>
      <c r="H95" s="144" t="str">
        <f t="shared" si="2"/>
        <v xml:space="preserve"> </v>
      </c>
      <c r="I95" s="189"/>
    </row>
    <row r="96" spans="1:9" hidden="1" x14ac:dyDescent="0.35">
      <c r="A96" s="144"/>
      <c r="B96" s="60">
        <v>91</v>
      </c>
      <c r="C96" s="100">
        <f>VLOOKUP(B:B,'Start List Youth'!C:F,2,FALSE)</f>
        <v>0</v>
      </c>
      <c r="D96" s="127">
        <f>VLOOKUP(B:B,'Start List Youth'!C:F,4,FALSE)</f>
        <v>0</v>
      </c>
      <c r="E96" s="88"/>
      <c r="F96" s="187"/>
      <c r="G96" s="188"/>
      <c r="H96" s="144" t="str">
        <f t="shared" si="2"/>
        <v xml:space="preserve"> </v>
      </c>
      <c r="I96" s="189"/>
    </row>
    <row r="97" spans="1:9" hidden="1" x14ac:dyDescent="0.35">
      <c r="A97" s="143"/>
      <c r="B97" s="60">
        <v>92</v>
      </c>
      <c r="C97" s="100">
        <f>VLOOKUP(B:B,'Start List Youth'!C:F,2,FALSE)</f>
        <v>0</v>
      </c>
      <c r="D97" s="127">
        <f>VLOOKUP(B:B,'Start List Youth'!C:F,4,FALSE)</f>
        <v>0</v>
      </c>
      <c r="E97" s="88"/>
      <c r="F97" s="187"/>
      <c r="G97" s="188"/>
      <c r="H97" s="144" t="str">
        <f t="shared" si="2"/>
        <v xml:space="preserve"> </v>
      </c>
      <c r="I97" s="189"/>
    </row>
    <row r="98" spans="1:9" hidden="1" x14ac:dyDescent="0.35">
      <c r="A98" s="144"/>
      <c r="B98" s="60">
        <v>93</v>
      </c>
      <c r="C98" s="100">
        <f>VLOOKUP(B:B,'Start List Youth'!C:F,2,FALSE)</f>
        <v>0</v>
      </c>
      <c r="D98" s="127">
        <f>VLOOKUP(B:B,'Start List Youth'!C:F,4,FALSE)</f>
        <v>0</v>
      </c>
      <c r="E98" s="88"/>
      <c r="F98" s="187"/>
      <c r="G98" s="188"/>
      <c r="H98" s="144" t="str">
        <f t="shared" si="2"/>
        <v xml:space="preserve"> </v>
      </c>
      <c r="I98" s="189"/>
    </row>
    <row r="99" spans="1:9" hidden="1" x14ac:dyDescent="0.35">
      <c r="A99" s="143"/>
      <c r="B99" s="60">
        <v>94</v>
      </c>
      <c r="C99" s="100">
        <f>VLOOKUP(B:B,'Start List Youth'!C:F,2,FALSE)</f>
        <v>0</v>
      </c>
      <c r="D99" s="127">
        <f>VLOOKUP(B:B,'Start List Youth'!C:F,4,FALSE)</f>
        <v>0</v>
      </c>
      <c r="E99" s="88"/>
      <c r="F99" s="187"/>
      <c r="G99" s="188"/>
      <c r="H99" s="144" t="str">
        <f t="shared" si="2"/>
        <v xml:space="preserve"> </v>
      </c>
      <c r="I99" s="189"/>
    </row>
    <row r="100" spans="1:9" hidden="1" x14ac:dyDescent="0.35">
      <c r="A100" s="144"/>
      <c r="B100" s="60">
        <v>95</v>
      </c>
      <c r="C100" s="100">
        <f>VLOOKUP(B:B,'Start List Youth'!C:F,2,FALSE)</f>
        <v>0</v>
      </c>
      <c r="D100" s="127">
        <f>VLOOKUP(B:B,'Start List Youth'!C:F,4,FALSE)</f>
        <v>0</v>
      </c>
      <c r="E100" s="88"/>
      <c r="F100" s="187"/>
      <c r="G100" s="188"/>
      <c r="H100" s="144" t="str">
        <f t="shared" si="2"/>
        <v xml:space="preserve"> </v>
      </c>
      <c r="I100" s="189"/>
    </row>
    <row r="101" spans="1:9" hidden="1" x14ac:dyDescent="0.35">
      <c r="A101" s="143"/>
      <c r="B101" s="60">
        <v>96</v>
      </c>
      <c r="C101" s="100">
        <f>VLOOKUP(B:B,'Start List Youth'!C:F,2,FALSE)</f>
        <v>0</v>
      </c>
      <c r="D101" s="127">
        <f>VLOOKUP(B:B,'Start List Youth'!C:F,4,FALSE)</f>
        <v>0</v>
      </c>
      <c r="E101" s="88"/>
      <c r="F101" s="187"/>
      <c r="G101" s="188"/>
      <c r="H101" s="144" t="str">
        <f t="shared" si="2"/>
        <v xml:space="preserve"> </v>
      </c>
      <c r="I101" s="189"/>
    </row>
    <row r="102" spans="1:9" hidden="1" x14ac:dyDescent="0.35">
      <c r="A102" s="144"/>
      <c r="B102" s="60">
        <v>97</v>
      </c>
      <c r="C102" s="100">
        <f>VLOOKUP(B:B,'Start List Youth'!C:F,2,FALSE)</f>
        <v>0</v>
      </c>
      <c r="D102" s="127">
        <f>VLOOKUP(B:B,'Start List Youth'!C:F,4,FALSE)</f>
        <v>0</v>
      </c>
      <c r="E102" s="88"/>
      <c r="F102" s="187"/>
      <c r="G102" s="188"/>
      <c r="H102" s="144" t="str">
        <f t="shared" si="2"/>
        <v xml:space="preserve"> </v>
      </c>
      <c r="I102" s="189"/>
    </row>
    <row r="103" spans="1:9" hidden="1" x14ac:dyDescent="0.35">
      <c r="A103" s="143"/>
      <c r="B103" s="60">
        <v>98</v>
      </c>
      <c r="C103" s="100">
        <f>VLOOKUP(B:B,'Start List Youth'!C:F,2,FALSE)</f>
        <v>0</v>
      </c>
      <c r="D103" s="127">
        <f>VLOOKUP(B:B,'Start List Youth'!C:F,4,FALSE)</f>
        <v>0</v>
      </c>
      <c r="E103" s="88"/>
      <c r="F103" s="187"/>
      <c r="G103" s="188"/>
      <c r="H103" s="144" t="str">
        <f t="shared" si="2"/>
        <v xml:space="preserve"> </v>
      </c>
      <c r="I103" s="189"/>
    </row>
    <row r="104" spans="1:9" hidden="1" x14ac:dyDescent="0.35">
      <c r="A104" s="144"/>
      <c r="B104" s="60">
        <v>99</v>
      </c>
      <c r="C104" s="100">
        <f>VLOOKUP(B:B,'Start List Youth'!C:F,2,FALSE)</f>
        <v>0</v>
      </c>
      <c r="D104" s="127">
        <f>VLOOKUP(B:B,'Start List Youth'!C:F,4,FALSE)</f>
        <v>0</v>
      </c>
      <c r="E104" s="88"/>
      <c r="F104" s="187"/>
      <c r="G104" s="188"/>
      <c r="H104" s="144" t="str">
        <f t="shared" si="2"/>
        <v xml:space="preserve"> </v>
      </c>
      <c r="I104" s="189"/>
    </row>
    <row r="105" spans="1:9" hidden="1" x14ac:dyDescent="0.35">
      <c r="A105" s="143"/>
      <c r="B105" s="60">
        <v>100</v>
      </c>
      <c r="C105" s="100">
        <f>VLOOKUP(B:B,'Start List Youth'!C:F,2,FALSE)</f>
        <v>0</v>
      </c>
      <c r="D105" s="127">
        <f>VLOOKUP(B:B,'Start List Youth'!C:F,4,FALSE)</f>
        <v>0</v>
      </c>
      <c r="E105" s="88"/>
      <c r="F105" s="187"/>
      <c r="G105" s="188"/>
      <c r="H105" s="144" t="str">
        <f t="shared" si="2"/>
        <v xml:space="preserve"> </v>
      </c>
      <c r="I105" s="189"/>
    </row>
    <row r="106" spans="1:9" hidden="1" x14ac:dyDescent="0.35">
      <c r="A106" s="144"/>
      <c r="B106" s="60">
        <v>101</v>
      </c>
      <c r="C106" s="100">
        <f>VLOOKUP(B:B,'Start List Youth'!C:F,2,FALSE)</f>
        <v>0</v>
      </c>
      <c r="D106" s="127">
        <f>VLOOKUP(B:B,'Start List Youth'!C:F,4,FALSE)</f>
        <v>0</v>
      </c>
      <c r="E106" s="88"/>
      <c r="F106" s="187"/>
      <c r="G106" s="188"/>
      <c r="H106" s="144" t="str">
        <f t="shared" si="2"/>
        <v xml:space="preserve"> </v>
      </c>
      <c r="I106" s="189"/>
    </row>
    <row r="107" spans="1:9" hidden="1" x14ac:dyDescent="0.35">
      <c r="A107" s="143"/>
      <c r="B107" s="60">
        <v>102</v>
      </c>
      <c r="C107" s="100">
        <f>VLOOKUP(B:B,'Start List Youth'!C:F,2,FALSE)</f>
        <v>0</v>
      </c>
      <c r="D107" s="127">
        <f>VLOOKUP(B:B,'Start List Youth'!C:F,4,FALSE)</f>
        <v>0</v>
      </c>
      <c r="E107" s="88"/>
      <c r="F107" s="187"/>
      <c r="G107" s="188"/>
      <c r="H107" s="144" t="str">
        <f t="shared" si="2"/>
        <v xml:space="preserve"> </v>
      </c>
      <c r="I107" s="189"/>
    </row>
    <row r="108" spans="1:9" hidden="1" x14ac:dyDescent="0.35">
      <c r="A108" s="144"/>
      <c r="B108" s="60">
        <v>103</v>
      </c>
      <c r="C108" s="100">
        <f>VLOOKUP(B:B,'Start List Youth'!C:F,2,FALSE)</f>
        <v>0</v>
      </c>
      <c r="D108" s="127">
        <f>VLOOKUP(B:B,'Start List Youth'!C:F,4,FALSE)</f>
        <v>0</v>
      </c>
      <c r="E108" s="88"/>
      <c r="F108" s="187"/>
      <c r="G108" s="188"/>
      <c r="H108" s="144" t="str">
        <f t="shared" si="2"/>
        <v xml:space="preserve"> </v>
      </c>
      <c r="I108" s="189"/>
    </row>
    <row r="109" spans="1:9" hidden="1" x14ac:dyDescent="0.35">
      <c r="A109" s="143"/>
      <c r="B109" s="60">
        <v>104</v>
      </c>
      <c r="C109" s="100">
        <f>VLOOKUP(B:B,'Start List Youth'!C:F,2,FALSE)</f>
        <v>0</v>
      </c>
      <c r="D109" s="127">
        <f>VLOOKUP(B:B,'Start List Youth'!C:F,4,FALSE)</f>
        <v>0</v>
      </c>
      <c r="E109" s="88"/>
      <c r="F109" s="187"/>
      <c r="G109" s="188"/>
      <c r="H109" s="144" t="str">
        <f t="shared" si="2"/>
        <v xml:space="preserve"> </v>
      </c>
      <c r="I109" s="189"/>
    </row>
    <row r="110" spans="1:9" hidden="1" x14ac:dyDescent="0.35">
      <c r="A110" s="144"/>
      <c r="B110" s="60">
        <v>105</v>
      </c>
      <c r="C110" s="100">
        <f>VLOOKUP(B:B,'Start List Youth'!C:F,2,FALSE)</f>
        <v>0</v>
      </c>
      <c r="D110" s="127">
        <f>VLOOKUP(B:B,'Start List Youth'!C:F,4,FALSE)</f>
        <v>0</v>
      </c>
      <c r="E110" s="88"/>
      <c r="F110" s="187"/>
      <c r="G110" s="188"/>
      <c r="H110" s="144" t="str">
        <f t="shared" si="2"/>
        <v xml:space="preserve"> </v>
      </c>
      <c r="I110" s="189"/>
    </row>
    <row r="111" spans="1:9" hidden="1" x14ac:dyDescent="0.35">
      <c r="A111" s="143"/>
      <c r="B111" s="60">
        <v>106</v>
      </c>
      <c r="C111" s="100">
        <f>VLOOKUP(B:B,'Start List Youth'!C:F,2,FALSE)</f>
        <v>0</v>
      </c>
      <c r="D111" s="127">
        <f>VLOOKUP(B:B,'Start List Youth'!C:F,4,FALSE)</f>
        <v>0</v>
      </c>
      <c r="E111" s="88"/>
      <c r="F111" s="187"/>
      <c r="G111" s="188"/>
      <c r="H111" s="144" t="str">
        <f t="shared" si="2"/>
        <v xml:space="preserve"> </v>
      </c>
      <c r="I111" s="189"/>
    </row>
    <row r="112" spans="1:9" hidden="1" x14ac:dyDescent="0.35">
      <c r="A112" s="144"/>
      <c r="B112" s="60">
        <v>107</v>
      </c>
      <c r="C112" s="100">
        <f>VLOOKUP(B:B,'Start List Youth'!C:F,2,FALSE)</f>
        <v>0</v>
      </c>
      <c r="D112" s="127">
        <f>VLOOKUP(B:B,'Start List Youth'!C:F,4,FALSE)</f>
        <v>0</v>
      </c>
      <c r="E112" s="88"/>
      <c r="F112" s="187"/>
      <c r="G112" s="188"/>
      <c r="H112" s="144" t="str">
        <f t="shared" si="2"/>
        <v xml:space="preserve"> </v>
      </c>
      <c r="I112" s="189"/>
    </row>
    <row r="113" spans="1:9" hidden="1" x14ac:dyDescent="0.35">
      <c r="A113" s="143"/>
      <c r="B113" s="60">
        <v>108</v>
      </c>
      <c r="C113" s="100">
        <f>VLOOKUP(B:B,'Start List Youth'!C:F,2,FALSE)</f>
        <v>0</v>
      </c>
      <c r="D113" s="127">
        <f>VLOOKUP(B:B,'Start List Youth'!C:F,4,FALSE)</f>
        <v>0</v>
      </c>
      <c r="E113" s="88"/>
      <c r="F113" s="187"/>
      <c r="G113" s="188"/>
      <c r="H113" s="144" t="str">
        <f t="shared" si="2"/>
        <v xml:space="preserve"> </v>
      </c>
      <c r="I113" s="189"/>
    </row>
    <row r="114" spans="1:9" hidden="1" x14ac:dyDescent="0.35">
      <c r="A114" s="144"/>
      <c r="B114" s="60">
        <v>109</v>
      </c>
      <c r="C114" s="100">
        <f>VLOOKUP(B:B,'Start List Youth'!C:F,2,FALSE)</f>
        <v>0</v>
      </c>
      <c r="D114" s="127">
        <f>VLOOKUP(B:B,'Start List Youth'!C:F,4,FALSE)</f>
        <v>0</v>
      </c>
      <c r="E114" s="88"/>
      <c r="F114" s="187"/>
      <c r="G114" s="188"/>
      <c r="H114" s="144" t="str">
        <f t="shared" si="2"/>
        <v xml:space="preserve"> </v>
      </c>
      <c r="I114" s="189"/>
    </row>
    <row r="115" spans="1:9" hidden="1" x14ac:dyDescent="0.35">
      <c r="A115" s="143"/>
      <c r="B115" s="60">
        <v>110</v>
      </c>
      <c r="C115" s="100">
        <f>VLOOKUP(B:B,'Start List Youth'!C:F,2,FALSE)</f>
        <v>0</v>
      </c>
      <c r="D115" s="127">
        <f>VLOOKUP(B:B,'Start List Youth'!C:F,4,FALSE)</f>
        <v>0</v>
      </c>
      <c r="E115" s="88"/>
      <c r="F115" s="187"/>
      <c r="G115" s="188"/>
      <c r="H115" s="144" t="str">
        <f t="shared" si="2"/>
        <v xml:space="preserve"> </v>
      </c>
      <c r="I115" s="189"/>
    </row>
    <row r="116" spans="1:9" hidden="1" x14ac:dyDescent="0.35">
      <c r="A116" s="144"/>
      <c r="B116" s="60">
        <v>111</v>
      </c>
      <c r="C116" s="100">
        <f>VLOOKUP(B:B,'Start List Youth'!C:F,2,FALSE)</f>
        <v>0</v>
      </c>
      <c r="D116" s="127">
        <f>VLOOKUP(B:B,'Start List Youth'!C:F,4,FALSE)</f>
        <v>0</v>
      </c>
      <c r="E116" s="88"/>
      <c r="F116" s="187"/>
      <c r="G116" s="188"/>
      <c r="H116" s="144" t="str">
        <f t="shared" si="2"/>
        <v xml:space="preserve"> </v>
      </c>
      <c r="I116" s="189"/>
    </row>
    <row r="117" spans="1:9" hidden="1" x14ac:dyDescent="0.35">
      <c r="A117" s="143"/>
      <c r="B117" s="60">
        <v>112</v>
      </c>
      <c r="C117" s="100">
        <f>VLOOKUP(B:B,'Start List Youth'!C:F,2,FALSE)</f>
        <v>0</v>
      </c>
      <c r="D117" s="127">
        <f>VLOOKUP(B:B,'Start List Youth'!C:F,4,FALSE)</f>
        <v>0</v>
      </c>
      <c r="E117" s="88"/>
      <c r="F117" s="187"/>
      <c r="G117" s="188"/>
      <c r="H117" s="144" t="str">
        <f t="shared" si="2"/>
        <v xml:space="preserve"> </v>
      </c>
      <c r="I117" s="189"/>
    </row>
    <row r="118" spans="1:9" hidden="1" x14ac:dyDescent="0.35">
      <c r="A118" s="144"/>
      <c r="B118" s="60">
        <v>113</v>
      </c>
      <c r="C118" s="100">
        <f>VLOOKUP(B:B,'Start List Youth'!C:F,2,FALSE)</f>
        <v>0</v>
      </c>
      <c r="D118" s="127">
        <f>VLOOKUP(B:B,'Start List Youth'!C:F,4,FALSE)</f>
        <v>0</v>
      </c>
      <c r="E118" s="88"/>
      <c r="F118" s="187"/>
      <c r="G118" s="188"/>
      <c r="H118" s="144" t="str">
        <f t="shared" si="2"/>
        <v xml:space="preserve"> </v>
      </c>
      <c r="I118" s="189"/>
    </row>
    <row r="119" spans="1:9" hidden="1" x14ac:dyDescent="0.35">
      <c r="A119" s="143"/>
      <c r="B119" s="60">
        <v>114</v>
      </c>
      <c r="C119" s="100">
        <f>VLOOKUP(B:B,'Start List Youth'!C:F,2,FALSE)</f>
        <v>0</v>
      </c>
      <c r="D119" s="127">
        <f>VLOOKUP(B:B,'Start List Youth'!C:F,4,FALSE)</f>
        <v>0</v>
      </c>
      <c r="E119" s="88"/>
      <c r="F119" s="187"/>
      <c r="G119" s="188"/>
      <c r="H119" s="144" t="str">
        <f t="shared" si="2"/>
        <v xml:space="preserve"> </v>
      </c>
      <c r="I119" s="189"/>
    </row>
    <row r="120" spans="1:9" hidden="1" x14ac:dyDescent="0.35">
      <c r="A120" s="144"/>
      <c r="B120" s="60">
        <v>115</v>
      </c>
      <c r="C120" s="100">
        <f>VLOOKUP(B:B,'Start List Youth'!C:F,2,FALSE)</f>
        <v>0</v>
      </c>
      <c r="D120" s="127">
        <f>VLOOKUP(B:B,'Start List Youth'!C:F,4,FALSE)</f>
        <v>0</v>
      </c>
      <c r="E120" s="88"/>
      <c r="F120" s="187"/>
      <c r="G120" s="188"/>
      <c r="H120" s="144" t="str">
        <f t="shared" si="2"/>
        <v xml:space="preserve"> </v>
      </c>
      <c r="I120" s="189"/>
    </row>
    <row r="121" spans="1:9" hidden="1" x14ac:dyDescent="0.35">
      <c r="A121" s="143"/>
      <c r="B121" s="60">
        <v>116</v>
      </c>
      <c r="C121" s="100">
        <f>VLOOKUP(B:B,'Start List Youth'!C:F,2,FALSE)</f>
        <v>0</v>
      </c>
      <c r="D121" s="127">
        <f>VLOOKUP(B:B,'Start List Youth'!C:F,4,FALSE)</f>
        <v>0</v>
      </c>
      <c r="E121" s="88"/>
      <c r="F121" s="187"/>
      <c r="G121" s="188"/>
      <c r="H121" s="144" t="str">
        <f t="shared" si="2"/>
        <v xml:space="preserve"> </v>
      </c>
      <c r="I121" s="189"/>
    </row>
    <row r="122" spans="1:9" hidden="1" x14ac:dyDescent="0.35">
      <c r="A122" s="144"/>
      <c r="B122" s="60">
        <v>117</v>
      </c>
      <c r="C122" s="100">
        <f>VLOOKUP(B:B,'Start List Youth'!C:F,2,FALSE)</f>
        <v>0</v>
      </c>
      <c r="D122" s="127">
        <f>VLOOKUP(B:B,'Start List Youth'!C:F,4,FALSE)</f>
        <v>0</v>
      </c>
      <c r="E122" s="88"/>
      <c r="F122" s="187"/>
      <c r="G122" s="188"/>
      <c r="H122" s="144" t="str">
        <f t="shared" si="2"/>
        <v xml:space="preserve"> </v>
      </c>
      <c r="I122" s="189"/>
    </row>
    <row r="123" spans="1:9" hidden="1" x14ac:dyDescent="0.35">
      <c r="A123" s="143"/>
      <c r="B123" s="60">
        <v>118</v>
      </c>
      <c r="C123" s="100">
        <f>VLOOKUP(B:B,'Start List Youth'!C:F,2,FALSE)</f>
        <v>0</v>
      </c>
      <c r="D123" s="127">
        <f>VLOOKUP(B:B,'Start List Youth'!C:F,4,FALSE)</f>
        <v>0</v>
      </c>
      <c r="E123" s="88"/>
      <c r="F123" s="187"/>
      <c r="G123" s="188"/>
      <c r="H123" s="144" t="str">
        <f t="shared" si="2"/>
        <v xml:space="preserve"> </v>
      </c>
      <c r="I123" s="189"/>
    </row>
    <row r="124" spans="1:9" hidden="1" x14ac:dyDescent="0.35">
      <c r="A124" s="144"/>
      <c r="B124" s="60">
        <v>119</v>
      </c>
      <c r="C124" s="100">
        <f>VLOOKUP(B:B,'Start List Youth'!C:F,2,FALSE)</f>
        <v>0</v>
      </c>
      <c r="D124" s="127">
        <f>VLOOKUP(B:B,'Start List Youth'!C:F,4,FALSE)</f>
        <v>0</v>
      </c>
      <c r="E124" s="88"/>
      <c r="F124" s="187"/>
      <c r="G124" s="188"/>
      <c r="H124" s="144" t="str">
        <f t="shared" si="2"/>
        <v xml:space="preserve"> </v>
      </c>
      <c r="I124" s="189"/>
    </row>
    <row r="125" spans="1:9" hidden="1" x14ac:dyDescent="0.35">
      <c r="A125" s="143"/>
      <c r="B125" s="60">
        <v>120</v>
      </c>
      <c r="C125" s="100">
        <f>VLOOKUP(B:B,'Start List Youth'!C:F,2,FALSE)</f>
        <v>0</v>
      </c>
      <c r="D125" s="127">
        <f>VLOOKUP(B:B,'Start List Youth'!C:F,4,FALSE)</f>
        <v>0</v>
      </c>
      <c r="E125" s="88"/>
      <c r="F125" s="187"/>
      <c r="G125" s="188"/>
      <c r="H125" s="144" t="str">
        <f t="shared" si="2"/>
        <v xml:space="preserve"> </v>
      </c>
      <c r="I125" s="189"/>
    </row>
    <row r="126" spans="1:9" hidden="1" x14ac:dyDescent="0.35">
      <c r="A126" s="144"/>
      <c r="B126" s="60">
        <v>121</v>
      </c>
      <c r="C126" s="100">
        <f>VLOOKUP(B:B,'Start List Youth'!C:F,2,FALSE)</f>
        <v>0</v>
      </c>
      <c r="D126" s="127">
        <f>VLOOKUP(B:B,'Start List Youth'!C:F,4,FALSE)</f>
        <v>0</v>
      </c>
      <c r="E126" s="88"/>
      <c r="F126" s="187"/>
      <c r="G126" s="188"/>
      <c r="H126" s="144" t="str">
        <f t="shared" si="2"/>
        <v xml:space="preserve"> </v>
      </c>
      <c r="I126" s="189"/>
    </row>
    <row r="127" spans="1:9" hidden="1" x14ac:dyDescent="0.35">
      <c r="A127" s="143"/>
      <c r="B127" s="60">
        <v>122</v>
      </c>
      <c r="C127" s="100">
        <f>VLOOKUP(B:B,'Start List Youth'!C:F,2,FALSE)</f>
        <v>0</v>
      </c>
      <c r="D127" s="127">
        <f>VLOOKUP(B:B,'Start List Youth'!C:F,4,FALSE)</f>
        <v>0</v>
      </c>
      <c r="E127" s="88"/>
      <c r="F127" s="187"/>
      <c r="G127" s="188"/>
      <c r="H127" s="144" t="str">
        <f t="shared" si="2"/>
        <v xml:space="preserve"> </v>
      </c>
      <c r="I127" s="189"/>
    </row>
    <row r="128" spans="1:9" hidden="1" x14ac:dyDescent="0.35">
      <c r="A128" s="144"/>
      <c r="B128" s="60">
        <v>123</v>
      </c>
      <c r="C128" s="100">
        <f>VLOOKUP(B:B,'Start List Youth'!C:F,2,FALSE)</f>
        <v>0</v>
      </c>
      <c r="D128" s="127">
        <f>VLOOKUP(B:B,'Start List Youth'!C:F,4,FALSE)</f>
        <v>0</v>
      </c>
      <c r="E128" s="88"/>
      <c r="F128" s="187"/>
      <c r="G128" s="188"/>
      <c r="H128" s="144" t="str">
        <f t="shared" si="2"/>
        <v xml:space="preserve"> </v>
      </c>
      <c r="I128" s="189"/>
    </row>
    <row r="129" spans="1:9" hidden="1" x14ac:dyDescent="0.35">
      <c r="A129" s="143"/>
      <c r="B129" s="60">
        <v>124</v>
      </c>
      <c r="C129" s="100">
        <f>VLOOKUP(B:B,'Start List Youth'!C:F,2,FALSE)</f>
        <v>0</v>
      </c>
      <c r="D129" s="127">
        <f>VLOOKUP(B:B,'Start List Youth'!C:F,4,FALSE)</f>
        <v>0</v>
      </c>
      <c r="E129" s="88"/>
      <c r="F129" s="187"/>
      <c r="G129" s="188"/>
      <c r="H129" s="144" t="str">
        <f t="shared" si="2"/>
        <v xml:space="preserve"> </v>
      </c>
      <c r="I129" s="189"/>
    </row>
    <row r="130" spans="1:9" hidden="1" x14ac:dyDescent="0.35">
      <c r="A130" s="144"/>
      <c r="B130" s="60">
        <v>125</v>
      </c>
      <c r="C130" s="100">
        <f>VLOOKUP(B:B,'Start List Youth'!C:F,2,FALSE)</f>
        <v>0</v>
      </c>
      <c r="D130" s="127">
        <f>VLOOKUP(B:B,'Start List Youth'!C:F,4,FALSE)</f>
        <v>0</v>
      </c>
      <c r="E130" s="88"/>
      <c r="F130" s="187"/>
      <c r="G130" s="188"/>
      <c r="H130" s="144" t="str">
        <f t="shared" si="2"/>
        <v xml:space="preserve"> </v>
      </c>
      <c r="I130" s="189"/>
    </row>
    <row r="131" spans="1:9" hidden="1" x14ac:dyDescent="0.35">
      <c r="A131" s="143"/>
      <c r="B131" s="60">
        <v>126</v>
      </c>
      <c r="C131" s="100">
        <f>VLOOKUP(B:B,'Start List Youth'!C:F,2,FALSE)</f>
        <v>0</v>
      </c>
      <c r="D131" s="127">
        <f>VLOOKUP(B:B,'Start List Youth'!C:F,4,FALSE)</f>
        <v>0</v>
      </c>
      <c r="E131" s="88"/>
      <c r="F131" s="187"/>
      <c r="G131" s="188"/>
      <c r="H131" s="144" t="str">
        <f t="shared" si="2"/>
        <v xml:space="preserve"> </v>
      </c>
      <c r="I131" s="189"/>
    </row>
    <row r="132" spans="1:9" hidden="1" x14ac:dyDescent="0.35">
      <c r="A132" s="144"/>
      <c r="B132" s="60">
        <v>127</v>
      </c>
      <c r="C132" s="100">
        <f>VLOOKUP(B:B,'Start List Youth'!C:F,2,FALSE)</f>
        <v>0</v>
      </c>
      <c r="D132" s="127">
        <f>VLOOKUP(B:B,'Start List Youth'!C:F,4,FALSE)</f>
        <v>0</v>
      </c>
      <c r="E132" s="88"/>
      <c r="F132" s="187"/>
      <c r="G132" s="188"/>
      <c r="H132" s="144" t="str">
        <f t="shared" si="2"/>
        <v xml:space="preserve"> </v>
      </c>
      <c r="I132" s="189"/>
    </row>
    <row r="133" spans="1:9" hidden="1" x14ac:dyDescent="0.35">
      <c r="A133" s="143"/>
      <c r="B133" s="60">
        <v>128</v>
      </c>
      <c r="C133" s="100">
        <f>VLOOKUP(B:B,'Start List Youth'!C:F,2,FALSE)</f>
        <v>0</v>
      </c>
      <c r="D133" s="127">
        <f>VLOOKUP(B:B,'Start List Youth'!C:F,4,FALSE)</f>
        <v>0</v>
      </c>
      <c r="E133" s="88"/>
      <c r="F133" s="187"/>
      <c r="G133" s="188"/>
      <c r="H133" s="144" t="str">
        <f t="shared" si="2"/>
        <v xml:space="preserve"> </v>
      </c>
      <c r="I133" s="189"/>
    </row>
    <row r="134" spans="1:9" hidden="1" x14ac:dyDescent="0.35">
      <c r="A134" s="144"/>
      <c r="B134" s="60">
        <v>129</v>
      </c>
      <c r="C134" s="100">
        <f>VLOOKUP(B:B,'Start List Youth'!C:F,2,FALSE)</f>
        <v>0</v>
      </c>
      <c r="D134" s="127">
        <f>VLOOKUP(B:B,'Start List Youth'!C:F,4,FALSE)</f>
        <v>0</v>
      </c>
      <c r="E134" s="88"/>
      <c r="F134" s="187"/>
      <c r="G134" s="188"/>
      <c r="H134" s="144" t="str">
        <f t="shared" si="2"/>
        <v xml:space="preserve"> </v>
      </c>
      <c r="I134" s="189"/>
    </row>
    <row r="135" spans="1:9" hidden="1" x14ac:dyDescent="0.35">
      <c r="A135" s="143"/>
      <c r="B135" s="60">
        <v>130</v>
      </c>
      <c r="C135" s="100">
        <f>VLOOKUP(B:B,'Start List Youth'!C:F,2,FALSE)</f>
        <v>0</v>
      </c>
      <c r="D135" s="127">
        <f>VLOOKUP(B:B,'Start List Youth'!C:F,4,FALSE)</f>
        <v>0</v>
      </c>
      <c r="E135" s="88"/>
      <c r="F135" s="187"/>
      <c r="G135" s="188"/>
      <c r="H135" s="144" t="str">
        <f t="shared" si="2"/>
        <v xml:space="preserve"> </v>
      </c>
      <c r="I135" s="189"/>
    </row>
    <row r="136" spans="1:9" hidden="1" x14ac:dyDescent="0.35">
      <c r="A136" s="144"/>
      <c r="B136" s="60">
        <v>131</v>
      </c>
      <c r="C136" s="100">
        <f>VLOOKUP(B:B,'Start List Youth'!C:F,2,FALSE)</f>
        <v>0</v>
      </c>
      <c r="D136" s="127">
        <f>VLOOKUP(B:B,'Start List Youth'!C:F,4,FALSE)</f>
        <v>0</v>
      </c>
      <c r="E136" s="88"/>
      <c r="F136" s="187"/>
      <c r="G136" s="188"/>
      <c r="H136" s="144" t="str">
        <f t="shared" si="2"/>
        <v xml:space="preserve"> </v>
      </c>
      <c r="I136" s="189"/>
    </row>
    <row r="137" spans="1:9" hidden="1" x14ac:dyDescent="0.35">
      <c r="A137" s="143"/>
      <c r="B137" s="60">
        <v>132</v>
      </c>
      <c r="C137" s="100">
        <f>VLOOKUP(B:B,'Start List Youth'!C:F,2,FALSE)</f>
        <v>0</v>
      </c>
      <c r="D137" s="127">
        <f>VLOOKUP(B:B,'Start List Youth'!C:F,4,FALSE)</f>
        <v>0</v>
      </c>
      <c r="E137" s="88"/>
      <c r="F137" s="187"/>
      <c r="G137" s="188"/>
      <c r="H137" s="144" t="str">
        <f t="shared" si="2"/>
        <v xml:space="preserve"> </v>
      </c>
      <c r="I137" s="189"/>
    </row>
    <row r="138" spans="1:9" hidden="1" x14ac:dyDescent="0.35">
      <c r="A138" s="144"/>
      <c r="B138" s="60">
        <v>133</v>
      </c>
      <c r="C138" s="100">
        <f>VLOOKUP(B:B,'Start List Youth'!C:F,2,FALSE)</f>
        <v>0</v>
      </c>
      <c r="D138" s="127">
        <f>VLOOKUP(B:B,'Start List Youth'!C:F,4,FALSE)</f>
        <v>0</v>
      </c>
      <c r="E138" s="88"/>
      <c r="F138" s="187"/>
      <c r="G138" s="188"/>
      <c r="H138" s="144" t="str">
        <f t="shared" si="2"/>
        <v xml:space="preserve"> </v>
      </c>
      <c r="I138" s="189"/>
    </row>
    <row r="139" spans="1:9" hidden="1" x14ac:dyDescent="0.35">
      <c r="A139" s="143"/>
      <c r="B139" s="60">
        <v>134</v>
      </c>
      <c r="C139" s="100">
        <f>VLOOKUP(B:B,'Start List Youth'!C:F,2,FALSE)</f>
        <v>0</v>
      </c>
      <c r="D139" s="127">
        <f>VLOOKUP(B:B,'Start List Youth'!C:F,4,FALSE)</f>
        <v>0</v>
      </c>
      <c r="E139" s="88"/>
      <c r="F139" s="187"/>
      <c r="G139" s="188"/>
      <c r="H139" s="144" t="str">
        <f t="shared" si="2"/>
        <v xml:space="preserve"> </v>
      </c>
      <c r="I139" s="189"/>
    </row>
    <row r="140" spans="1:9" hidden="1" x14ac:dyDescent="0.35">
      <c r="A140" s="144"/>
      <c r="B140" s="60">
        <v>135</v>
      </c>
      <c r="C140" s="100">
        <f>VLOOKUP(B:B,'Start List Youth'!C:F,2,FALSE)</f>
        <v>0</v>
      </c>
      <c r="D140" s="127">
        <f>VLOOKUP(B:B,'Start List Youth'!C:F,4,FALSE)</f>
        <v>0</v>
      </c>
      <c r="E140" s="88"/>
      <c r="F140" s="187"/>
      <c r="G140" s="188"/>
      <c r="H140" s="144" t="str">
        <f t="shared" si="2"/>
        <v xml:space="preserve"> </v>
      </c>
      <c r="I140" s="189"/>
    </row>
    <row r="141" spans="1:9" hidden="1" x14ac:dyDescent="0.35">
      <c r="A141" s="143"/>
      <c r="B141" s="60">
        <v>136</v>
      </c>
      <c r="C141" s="100">
        <f>VLOOKUP(B:B,'Start List Youth'!C:F,2,FALSE)</f>
        <v>0</v>
      </c>
      <c r="D141" s="127">
        <f>VLOOKUP(B:B,'Start List Youth'!C:F,4,FALSE)</f>
        <v>0</v>
      </c>
      <c r="E141" s="88"/>
      <c r="F141" s="187"/>
      <c r="G141" s="188"/>
      <c r="H141" s="144" t="str">
        <f t="shared" si="2"/>
        <v xml:space="preserve"> </v>
      </c>
      <c r="I141" s="189"/>
    </row>
    <row r="142" spans="1:9" hidden="1" x14ac:dyDescent="0.35">
      <c r="A142" s="144"/>
      <c r="B142" s="60">
        <v>137</v>
      </c>
      <c r="C142" s="100">
        <f>VLOOKUP(B:B,'Start List Youth'!C:F,2,FALSE)</f>
        <v>0</v>
      </c>
      <c r="D142" s="127">
        <f>VLOOKUP(B:B,'Start List Youth'!C:F,4,FALSE)</f>
        <v>0</v>
      </c>
      <c r="E142" s="88"/>
      <c r="F142" s="187"/>
      <c r="G142" s="188"/>
      <c r="H142" s="144" t="str">
        <f t="shared" si="2"/>
        <v xml:space="preserve"> </v>
      </c>
      <c r="I142" s="189"/>
    </row>
    <row r="143" spans="1:9" hidden="1" x14ac:dyDescent="0.35">
      <c r="A143" s="143"/>
      <c r="B143" s="60">
        <v>138</v>
      </c>
      <c r="C143" s="100">
        <f>VLOOKUP(B:B,'Start List Youth'!C:F,2,FALSE)</f>
        <v>0</v>
      </c>
      <c r="D143" s="127">
        <f>VLOOKUP(B:B,'Start List Youth'!C:F,4,FALSE)</f>
        <v>0</v>
      </c>
      <c r="E143" s="88"/>
      <c r="F143" s="187"/>
      <c r="G143" s="188"/>
      <c r="H143" s="144" t="str">
        <f t="shared" si="2"/>
        <v xml:space="preserve"> </v>
      </c>
      <c r="I143" s="189"/>
    </row>
    <row r="144" spans="1:9" hidden="1" x14ac:dyDescent="0.35">
      <c r="A144" s="144"/>
      <c r="B144" s="60">
        <v>139</v>
      </c>
      <c r="C144" s="100">
        <f>VLOOKUP(B:B,'Start List Youth'!C:F,2,FALSE)</f>
        <v>0</v>
      </c>
      <c r="D144" s="127">
        <f>VLOOKUP(B:B,'Start List Youth'!C:F,4,FALSE)</f>
        <v>0</v>
      </c>
      <c r="E144" s="88"/>
      <c r="F144" s="187"/>
      <c r="G144" s="188"/>
      <c r="H144" s="144" t="str">
        <f t="shared" si="2"/>
        <v xml:space="preserve"> </v>
      </c>
      <c r="I144" s="189"/>
    </row>
    <row r="145" spans="1:9" hidden="1" x14ac:dyDescent="0.35">
      <c r="A145" s="143"/>
      <c r="B145" s="60">
        <v>140</v>
      </c>
      <c r="C145" s="100">
        <f>VLOOKUP(B:B,'Start List Youth'!C:F,2,FALSE)</f>
        <v>0</v>
      </c>
      <c r="D145" s="127">
        <f>VLOOKUP(B:B,'Start List Youth'!C:F,4,FALSE)</f>
        <v>0</v>
      </c>
      <c r="E145" s="88"/>
      <c r="F145" s="187"/>
      <c r="G145" s="188"/>
      <c r="H145" s="144" t="str">
        <f t="shared" si="2"/>
        <v xml:space="preserve"> </v>
      </c>
      <c r="I145" s="189"/>
    </row>
    <row r="146" spans="1:9" hidden="1" x14ac:dyDescent="0.35">
      <c r="A146" s="144"/>
      <c r="B146" s="60">
        <v>141</v>
      </c>
      <c r="C146" s="100">
        <f>VLOOKUP(B:B,'Start List Youth'!C:F,2,FALSE)</f>
        <v>0</v>
      </c>
      <c r="D146" s="127">
        <f>VLOOKUP(B:B,'Start List Youth'!C:F,4,FALSE)</f>
        <v>0</v>
      </c>
      <c r="E146" s="88"/>
      <c r="F146" s="187"/>
      <c r="G146" s="188"/>
      <c r="H146" s="144" t="str">
        <f t="shared" si="2"/>
        <v xml:space="preserve"> </v>
      </c>
      <c r="I146" s="189"/>
    </row>
    <row r="147" spans="1:9" hidden="1" x14ac:dyDescent="0.35">
      <c r="A147" s="143"/>
      <c r="B147" s="60">
        <v>142</v>
      </c>
      <c r="C147" s="100">
        <f>VLOOKUP(B:B,'Start List Youth'!C:F,2,FALSE)</f>
        <v>0</v>
      </c>
      <c r="D147" s="127">
        <f>VLOOKUP(B:B,'Start List Youth'!C:F,4,FALSE)</f>
        <v>0</v>
      </c>
      <c r="E147" s="88"/>
      <c r="F147" s="187"/>
      <c r="G147" s="188"/>
      <c r="H147" s="144" t="str">
        <f t="shared" ref="H147:H154" si="3">IFERROR(AVERAGE(E147:G147)," ")</f>
        <v xml:space="preserve"> </v>
      </c>
      <c r="I147" s="189"/>
    </row>
    <row r="148" spans="1:9" hidden="1" x14ac:dyDescent="0.35">
      <c r="A148" s="144"/>
      <c r="B148" s="60">
        <v>143</v>
      </c>
      <c r="C148" s="100">
        <f>VLOOKUP(B:B,'Start List Youth'!C:F,2,FALSE)</f>
        <v>0</v>
      </c>
      <c r="D148" s="127">
        <f>VLOOKUP(B:B,'Start List Youth'!C:F,4,FALSE)</f>
        <v>0</v>
      </c>
      <c r="E148" s="88"/>
      <c r="F148" s="187"/>
      <c r="G148" s="188"/>
      <c r="H148" s="144" t="str">
        <f t="shared" si="3"/>
        <v xml:space="preserve"> </v>
      </c>
      <c r="I148" s="189"/>
    </row>
    <row r="149" spans="1:9" hidden="1" x14ac:dyDescent="0.35">
      <c r="A149" s="143"/>
      <c r="B149" s="60">
        <v>144</v>
      </c>
      <c r="C149" s="100">
        <f>VLOOKUP(B:B,'Start List Youth'!C:F,2,FALSE)</f>
        <v>0</v>
      </c>
      <c r="D149" s="127">
        <f>VLOOKUP(B:B,'Start List Youth'!C:F,4,FALSE)</f>
        <v>0</v>
      </c>
      <c r="E149" s="88"/>
      <c r="F149" s="187"/>
      <c r="G149" s="188"/>
      <c r="H149" s="144" t="str">
        <f t="shared" si="3"/>
        <v xml:space="preserve"> </v>
      </c>
      <c r="I149" s="189"/>
    </row>
    <row r="150" spans="1:9" hidden="1" x14ac:dyDescent="0.35">
      <c r="A150" s="144"/>
      <c r="B150" s="60">
        <v>145</v>
      </c>
      <c r="C150" s="100">
        <f>VLOOKUP(B:B,'Start List Youth'!C:F,2,FALSE)</f>
        <v>0</v>
      </c>
      <c r="D150" s="127">
        <f>VLOOKUP(B:B,'Start List Youth'!C:F,4,FALSE)</f>
        <v>0</v>
      </c>
      <c r="E150" s="88"/>
      <c r="F150" s="187"/>
      <c r="G150" s="188"/>
      <c r="H150" s="144" t="str">
        <f t="shared" si="3"/>
        <v xml:space="preserve"> </v>
      </c>
      <c r="I150" s="189"/>
    </row>
    <row r="151" spans="1:9" hidden="1" x14ac:dyDescent="0.35">
      <c r="A151" s="143"/>
      <c r="B151" s="60">
        <v>146</v>
      </c>
      <c r="C151" s="100">
        <f>VLOOKUP(B:B,'Start List Youth'!C:F,2,FALSE)</f>
        <v>0</v>
      </c>
      <c r="D151" s="127">
        <f>VLOOKUP(B:B,'Start List Youth'!C:F,4,FALSE)</f>
        <v>0</v>
      </c>
      <c r="E151" s="88"/>
      <c r="F151" s="187"/>
      <c r="G151" s="188"/>
      <c r="H151" s="144" t="str">
        <f t="shared" si="3"/>
        <v xml:space="preserve"> </v>
      </c>
      <c r="I151" s="189"/>
    </row>
    <row r="152" spans="1:9" hidden="1" x14ac:dyDescent="0.35">
      <c r="A152" s="144"/>
      <c r="B152" s="60">
        <v>147</v>
      </c>
      <c r="C152" s="100">
        <f>VLOOKUP(B:B,'Start List Youth'!C:F,2,FALSE)</f>
        <v>0</v>
      </c>
      <c r="D152" s="127">
        <f>VLOOKUP(B:B,'Start List Youth'!C:F,4,FALSE)</f>
        <v>0</v>
      </c>
      <c r="E152" s="88"/>
      <c r="F152" s="187"/>
      <c r="G152" s="188"/>
      <c r="H152" s="144" t="str">
        <f t="shared" si="3"/>
        <v xml:space="preserve"> </v>
      </c>
      <c r="I152" s="189"/>
    </row>
    <row r="153" spans="1:9" hidden="1" x14ac:dyDescent="0.35">
      <c r="A153" s="143"/>
      <c r="B153" s="60">
        <v>148</v>
      </c>
      <c r="C153" s="100">
        <f>VLOOKUP(B:B,'Start List Youth'!C:F,2,FALSE)</f>
        <v>0</v>
      </c>
      <c r="D153" s="127">
        <f>VLOOKUP(B:B,'Start List Youth'!C:F,4,FALSE)</f>
        <v>0</v>
      </c>
      <c r="E153" s="88"/>
      <c r="F153" s="187"/>
      <c r="G153" s="188"/>
      <c r="H153" s="144" t="str">
        <f t="shared" si="3"/>
        <v xml:space="preserve"> </v>
      </c>
      <c r="I153" s="189"/>
    </row>
    <row r="154" spans="1:9" hidden="1" x14ac:dyDescent="0.35">
      <c r="A154" s="144"/>
      <c r="B154" s="60">
        <v>149</v>
      </c>
      <c r="C154" s="100">
        <f>VLOOKUP(B:B,'Start List Youth'!C:F,2,FALSE)</f>
        <v>0</v>
      </c>
      <c r="D154" s="127">
        <f>VLOOKUP(B:B,'Start List Youth'!C:F,4,FALSE)</f>
        <v>0</v>
      </c>
      <c r="E154" s="88"/>
      <c r="F154" s="187"/>
      <c r="G154" s="188"/>
      <c r="H154" s="144" t="str">
        <f t="shared" si="3"/>
        <v xml:space="preserve"> </v>
      </c>
      <c r="I154" s="189"/>
    </row>
  </sheetData>
  <mergeCells count="5">
    <mergeCell ref="A4:A5"/>
    <mergeCell ref="E3:G3"/>
    <mergeCell ref="B4:B5"/>
    <mergeCell ref="C4:C5"/>
    <mergeCell ref="D4:D5"/>
  </mergeCells>
  <conditionalFormatting sqref="C6:D154">
    <cfRule type="expression" dxfId="12" priority="1">
      <formula>$H6="x"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F68B-BF32-45CF-B32F-EFF61A95A3AF}">
  <sheetPr codeName="Sheet5">
    <tabColor rgb="FFFF0000"/>
    <pageSetUpPr fitToPage="1"/>
  </sheetPr>
  <dimension ref="A1:S153"/>
  <sheetViews>
    <sheetView zoomScale="82" zoomScaleNormal="82" workbookViewId="0">
      <pane ySplit="4" topLeftCell="A5" activePane="bottomLeft" state="frozen"/>
      <selection pane="bottomLeft" activeCell="W21" sqref="W21"/>
    </sheetView>
  </sheetViews>
  <sheetFormatPr baseColWidth="10" defaultColWidth="11.54296875" defaultRowHeight="14" x14ac:dyDescent="0.35"/>
  <cols>
    <col min="1" max="1" width="6.7265625" style="26" customWidth="1"/>
    <col min="2" max="2" width="6.7265625" style="55" customWidth="1"/>
    <col min="3" max="3" width="24.81640625" style="55" customWidth="1"/>
    <col min="4" max="4" width="8.453125" style="55" customWidth="1"/>
    <col min="5" max="5" width="6.7265625" style="56" customWidth="1"/>
    <col min="6" max="6" width="9.7265625" style="192" customWidth="1"/>
    <col min="7" max="7" width="6.7265625" style="195" customWidth="1"/>
    <col min="8" max="8" width="9.7265625" style="192" customWidth="1"/>
    <col min="9" max="9" width="6.7265625" style="118" customWidth="1"/>
    <col min="10" max="10" width="9.7265625" style="192" customWidth="1"/>
    <col min="11" max="11" width="6.7265625" style="107" customWidth="1"/>
    <col min="12" max="12" width="9.7265625" style="192" customWidth="1"/>
    <col min="13" max="13" width="6.7265625" style="192" customWidth="1"/>
    <col min="14" max="14" width="9.7265625" style="192" customWidth="1"/>
    <col min="15" max="15" width="6.7265625" style="107" customWidth="1"/>
    <col min="16" max="16" width="9.7265625" style="192" customWidth="1"/>
    <col min="17" max="17" width="13.54296875" style="69" customWidth="1"/>
    <col min="18" max="18" width="12.81640625" style="126" customWidth="1"/>
    <col min="19" max="19" width="14.1796875" style="126" customWidth="1"/>
    <col min="20" max="16384" width="11.54296875" style="55"/>
  </cols>
  <sheetData>
    <row r="1" spans="1:19" s="135" customFormat="1" ht="20" x14ac:dyDescent="0.35">
      <c r="B1" s="739" t="s">
        <v>309</v>
      </c>
      <c r="C1" s="739"/>
      <c r="D1" s="739"/>
      <c r="E1" s="739"/>
      <c r="F1" s="739"/>
      <c r="G1" s="739"/>
      <c r="H1" s="739"/>
      <c r="I1" s="739"/>
      <c r="J1" s="737"/>
      <c r="K1" s="737"/>
      <c r="L1" s="737"/>
      <c r="M1" s="737"/>
      <c r="N1" s="192"/>
      <c r="O1" s="137"/>
      <c r="P1" s="193"/>
      <c r="Q1" s="139"/>
      <c r="R1" s="194"/>
      <c r="S1" s="194"/>
    </row>
    <row r="2" spans="1:19" ht="14.5" thickBot="1" x14ac:dyDescent="0.4">
      <c r="E2" s="821"/>
      <c r="F2" s="821"/>
      <c r="G2" s="107"/>
      <c r="H2" s="27"/>
      <c r="I2" s="27"/>
      <c r="J2" s="27"/>
      <c r="K2" s="821"/>
      <c r="L2" s="821"/>
      <c r="M2" s="27"/>
      <c r="N2" s="27"/>
      <c r="O2" s="821"/>
      <c r="P2" s="821"/>
      <c r="Q2" s="821"/>
      <c r="R2" s="196"/>
      <c r="S2" s="196"/>
    </row>
    <row r="3" spans="1:19" s="251" customFormat="1" ht="16.5" customHeight="1" x14ac:dyDescent="0.35">
      <c r="A3" s="809" t="s">
        <v>0</v>
      </c>
      <c r="B3" s="816" t="s">
        <v>10</v>
      </c>
      <c r="C3" s="807" t="s">
        <v>1</v>
      </c>
      <c r="D3" s="765" t="s">
        <v>2</v>
      </c>
      <c r="E3" s="822" t="s">
        <v>40</v>
      </c>
      <c r="F3" s="823"/>
      <c r="G3" s="826" t="s">
        <v>41</v>
      </c>
      <c r="H3" s="825"/>
      <c r="I3" s="826" t="s">
        <v>42</v>
      </c>
      <c r="J3" s="825"/>
      <c r="K3" s="824" t="s">
        <v>18</v>
      </c>
      <c r="L3" s="825"/>
      <c r="M3" s="826" t="s">
        <v>206</v>
      </c>
      <c r="N3" s="825"/>
      <c r="O3" s="826" t="s">
        <v>207</v>
      </c>
      <c r="P3" s="825"/>
      <c r="Q3" s="248" t="s">
        <v>17</v>
      </c>
      <c r="R3" s="249" t="s">
        <v>18</v>
      </c>
      <c r="S3" s="250" t="s">
        <v>43</v>
      </c>
    </row>
    <row r="4" spans="1:19" s="255" customFormat="1" ht="18.5" thickBot="1" x14ac:dyDescent="0.4">
      <c r="A4" s="810"/>
      <c r="B4" s="817"/>
      <c r="C4" s="808"/>
      <c r="D4" s="766"/>
      <c r="E4" s="197" t="s">
        <v>44</v>
      </c>
      <c r="F4" s="476" t="s">
        <v>39</v>
      </c>
      <c r="G4" s="198" t="s">
        <v>44</v>
      </c>
      <c r="H4" s="476" t="s">
        <v>39</v>
      </c>
      <c r="I4" s="202" t="s">
        <v>44</v>
      </c>
      <c r="J4" s="476" t="s">
        <v>39</v>
      </c>
      <c r="K4" s="201" t="s">
        <v>45</v>
      </c>
      <c r="L4" s="476" t="s">
        <v>39</v>
      </c>
      <c r="M4" s="199" t="s">
        <v>46</v>
      </c>
      <c r="N4" s="476" t="s">
        <v>39</v>
      </c>
      <c r="O4" s="200" t="s">
        <v>46</v>
      </c>
      <c r="P4" s="476" t="s">
        <v>39</v>
      </c>
      <c r="Q4" s="252" t="s">
        <v>47</v>
      </c>
      <c r="R4" s="253" t="s">
        <v>39</v>
      </c>
      <c r="S4" s="254" t="s">
        <v>47</v>
      </c>
    </row>
    <row r="5" spans="1:19" ht="17.5" customHeight="1" x14ac:dyDescent="0.35">
      <c r="A5" s="257"/>
      <c r="B5" s="268">
        <v>1</v>
      </c>
      <c r="C5" s="156" t="str">
        <f>VLOOKUP(B:B,'Start List Youth'!C:F,2,FALSE)</f>
        <v>ENGLISH Abigail</v>
      </c>
      <c r="D5" s="98" t="str">
        <f>VLOOKUP(B:B,'Start List Youth'!C:F,4,FALSE)</f>
        <v>SVB</v>
      </c>
      <c r="E5" s="205">
        <v>4</v>
      </c>
      <c r="F5" s="477">
        <f>VLOOKUP(E:E,'Grids Youth'!L:M,2,FALSE)</f>
        <v>8</v>
      </c>
      <c r="G5" s="205">
        <v>3</v>
      </c>
      <c r="H5" s="471">
        <f>VLOOKUP(G:G,'Grids Youth'!L:M,2,FALSE)</f>
        <v>7</v>
      </c>
      <c r="I5" s="205">
        <v>1</v>
      </c>
      <c r="J5" s="471">
        <f>VLOOKUP(I:I,'Grids Youth'!L:M,2,FALSE)</f>
        <v>5</v>
      </c>
      <c r="K5" s="205">
        <v>-1</v>
      </c>
      <c r="L5" s="471">
        <f>VLOOKUP(K:K,'Grids Youth'!N:O,2,FALSE)</f>
        <v>6.5</v>
      </c>
      <c r="M5" s="205">
        <v>2</v>
      </c>
      <c r="N5" s="471">
        <f>VLOOKUP(M:M,'Grids Youth'!P:Q,2,FALSE)</f>
        <v>6.5</v>
      </c>
      <c r="O5" s="205">
        <v>3</v>
      </c>
      <c r="P5" s="473">
        <f>VLOOKUP(O:O,'Grids Youth'!R:S,2,FALSE)</f>
        <v>9</v>
      </c>
      <c r="Q5" s="226">
        <f>AVERAGE(F5,J5,H5)</f>
        <v>6.666666666666667</v>
      </c>
      <c r="R5" s="227">
        <f>L5</f>
        <v>6.5</v>
      </c>
      <c r="S5" s="228">
        <f>AVERAGE(N5,P5)</f>
        <v>7.75</v>
      </c>
    </row>
    <row r="6" spans="1:19" x14ac:dyDescent="0.35">
      <c r="A6" s="269"/>
      <c r="B6" s="97">
        <v>2</v>
      </c>
      <c r="C6" s="100" t="str">
        <f>VLOOKUP(B:B,'Start List Youth'!C:F,2,FALSE)</f>
        <v>GROB Catalina</v>
      </c>
      <c r="D6" s="127" t="str">
        <f>VLOOKUP(B:B,'Start List Youth'!C:F,4,FALSE)</f>
        <v>FLOS</v>
      </c>
      <c r="E6" s="206">
        <v>4</v>
      </c>
      <c r="F6" s="472">
        <f>VLOOKUP(E:E,'Grids Youth'!L:M,2,FALSE)</f>
        <v>8</v>
      </c>
      <c r="G6" s="206">
        <v>0</v>
      </c>
      <c r="H6" s="472">
        <f>VLOOKUP(G:G,'Grids Youth'!L:M,2,FALSE)</f>
        <v>4</v>
      </c>
      <c r="I6" s="206" t="s">
        <v>289</v>
      </c>
      <c r="J6" s="472">
        <f>VLOOKUP(I:I,'Grids Youth'!L:M,2,FALSE)</f>
        <v>2</v>
      </c>
      <c r="K6" s="206">
        <v>6</v>
      </c>
      <c r="L6" s="472">
        <f>VLOOKUP(K:K,'Grids Youth'!N:O,2,FALSE)</f>
        <v>4.5</v>
      </c>
      <c r="M6" s="206">
        <v>3</v>
      </c>
      <c r="N6" s="472">
        <f>VLOOKUP(M:M,'Grids Youth'!P:Q,2,FALSE)</f>
        <v>7.5</v>
      </c>
      <c r="O6" s="206">
        <v>4</v>
      </c>
      <c r="P6" s="474">
        <f>VLOOKUP(O:O,'Grids Youth'!R:S,2,FALSE)</f>
        <v>8</v>
      </c>
      <c r="Q6" s="141">
        <f t="shared" ref="Q6:Q69" si="0">AVERAGE(F6,J6,H6)</f>
        <v>4.666666666666667</v>
      </c>
      <c r="R6" s="227">
        <f t="shared" ref="R6:R69" si="1">L6</f>
        <v>4.5</v>
      </c>
      <c r="S6" s="228">
        <f t="shared" ref="S6:S69" si="2">AVERAGE(N6,P6)</f>
        <v>7.75</v>
      </c>
    </row>
    <row r="7" spans="1:19" x14ac:dyDescent="0.35">
      <c r="A7" s="269"/>
      <c r="B7" s="97">
        <v>3</v>
      </c>
      <c r="C7" s="100" t="str">
        <f>VLOOKUP(B:B,'Start List Youth'!C:F,2,FALSE)</f>
        <v>KEELY Maja</v>
      </c>
      <c r="D7" s="127" t="str">
        <f>VLOOKUP(B:B,'Start List Youth'!C:F,4,FALSE)</f>
        <v>LNZ</v>
      </c>
      <c r="E7" s="206">
        <v>5</v>
      </c>
      <c r="F7" s="472">
        <f>VLOOKUP(E:E,'Grids Youth'!L:M,2,FALSE)</f>
        <v>9</v>
      </c>
      <c r="G7" s="206">
        <v>3</v>
      </c>
      <c r="H7" s="472">
        <f>VLOOKUP(G:G,'Grids Youth'!L:M,2,FALSE)</f>
        <v>7</v>
      </c>
      <c r="I7" s="206" t="s">
        <v>289</v>
      </c>
      <c r="J7" s="472">
        <f>VLOOKUP(I:I,'Grids Youth'!L:M,2,FALSE)</f>
        <v>2</v>
      </c>
      <c r="K7" s="206">
        <v>-12</v>
      </c>
      <c r="L7" s="472">
        <f>VLOOKUP(K:K,'Grids Youth'!N:O,2,FALSE)</f>
        <v>9</v>
      </c>
      <c r="M7" s="206">
        <v>0.5</v>
      </c>
      <c r="N7" s="472">
        <f>VLOOKUP(M:M,'Grids Youth'!P:Q,2,FALSE)</f>
        <v>5</v>
      </c>
      <c r="O7" s="206">
        <v>6.5</v>
      </c>
      <c r="P7" s="474">
        <f>VLOOKUP(O:O,'Grids Youth'!R:S,2,FALSE)</f>
        <v>5.5</v>
      </c>
      <c r="Q7" s="141">
        <f t="shared" si="0"/>
        <v>6</v>
      </c>
      <c r="R7" s="227">
        <f t="shared" si="1"/>
        <v>9</v>
      </c>
      <c r="S7" s="228">
        <f t="shared" si="2"/>
        <v>5.25</v>
      </c>
    </row>
    <row r="8" spans="1:19" x14ac:dyDescent="0.35">
      <c r="A8" s="269"/>
      <c r="B8" s="97">
        <v>4</v>
      </c>
      <c r="C8" s="100" t="str">
        <f>VLOOKUP(B:B,'Start List Youth'!C:F,2,FALSE)</f>
        <v>NYDEGGER Mia</v>
      </c>
      <c r="D8" s="127" t="str">
        <f>VLOOKUP(B:B,'Start List Youth'!C:F,4,FALSE)</f>
        <v>ASB</v>
      </c>
      <c r="E8" s="206">
        <v>0</v>
      </c>
      <c r="F8" s="472">
        <f>VLOOKUP(E:E,'Grids Youth'!L:M,2,FALSE)</f>
        <v>4</v>
      </c>
      <c r="G8" s="206" t="s">
        <v>289</v>
      </c>
      <c r="H8" s="472">
        <f>VLOOKUP(G:G,'Grids Youth'!L:M,2,FALSE)</f>
        <v>2</v>
      </c>
      <c r="I8" s="206" t="s">
        <v>289</v>
      </c>
      <c r="J8" s="472">
        <f>VLOOKUP(I:I,'Grids Youth'!L:M,2,FALSE)</f>
        <v>2</v>
      </c>
      <c r="K8" s="206">
        <v>6</v>
      </c>
      <c r="L8" s="472">
        <f>VLOOKUP(K:K,'Grids Youth'!N:O,2,FALSE)</f>
        <v>4.5</v>
      </c>
      <c r="M8" s="206">
        <v>1</v>
      </c>
      <c r="N8" s="472">
        <f>VLOOKUP(M:M,'Grids Youth'!P:Q,2,FALSE)</f>
        <v>5.5</v>
      </c>
      <c r="O8" s="206">
        <v>4.5</v>
      </c>
      <c r="P8" s="474">
        <f>VLOOKUP(O:O,'Grids Youth'!R:S,2,FALSE)</f>
        <v>7.5</v>
      </c>
      <c r="Q8" s="141">
        <f t="shared" si="0"/>
        <v>2.6666666666666665</v>
      </c>
      <c r="R8" s="227">
        <f t="shared" si="1"/>
        <v>4.5</v>
      </c>
      <c r="S8" s="228">
        <f t="shared" si="2"/>
        <v>6.5</v>
      </c>
    </row>
    <row r="9" spans="1:19" x14ac:dyDescent="0.35">
      <c r="A9" s="269"/>
      <c r="B9" s="97">
        <v>5</v>
      </c>
      <c r="C9" s="100" t="str">
        <f>VLOOKUP(B:B,'Start List Youth'!C:F,2,FALSE)</f>
        <v>AVXHI Lahela</v>
      </c>
      <c r="D9" s="127" t="str">
        <f>VLOOKUP(B:B,'Start List Youth'!C:F,4,FALSE)</f>
        <v>SVB</v>
      </c>
      <c r="E9" s="206">
        <v>2</v>
      </c>
      <c r="F9" s="472">
        <f>VLOOKUP(E:E,'Grids Youth'!L:M,2,FALSE)</f>
        <v>6</v>
      </c>
      <c r="G9" s="206" t="s">
        <v>289</v>
      </c>
      <c r="H9" s="472">
        <f>VLOOKUP(G:G,'Grids Youth'!L:M,2,FALSE)</f>
        <v>2</v>
      </c>
      <c r="I9" s="206" t="s">
        <v>289</v>
      </c>
      <c r="J9" s="472">
        <f>VLOOKUP(I:I,'Grids Youth'!L:M,2,FALSE)</f>
        <v>2</v>
      </c>
      <c r="K9" s="206">
        <v>7</v>
      </c>
      <c r="L9" s="472">
        <f>VLOOKUP(K:K,'Grids Youth'!N:O,2,FALSE)</f>
        <v>4.5</v>
      </c>
      <c r="M9" s="206">
        <v>0.5</v>
      </c>
      <c r="N9" s="472">
        <f>VLOOKUP(M:M,'Grids Youth'!P:Q,2,FALSE)</f>
        <v>5</v>
      </c>
      <c r="O9" s="206">
        <v>5</v>
      </c>
      <c r="P9" s="474">
        <f>VLOOKUP(O:O,'Grids Youth'!R:S,2,FALSE)</f>
        <v>7</v>
      </c>
      <c r="Q9" s="141">
        <f t="shared" si="0"/>
        <v>3.3333333333333335</v>
      </c>
      <c r="R9" s="227">
        <f t="shared" si="1"/>
        <v>4.5</v>
      </c>
      <c r="S9" s="228">
        <f t="shared" si="2"/>
        <v>6</v>
      </c>
    </row>
    <row r="10" spans="1:19" x14ac:dyDescent="0.35">
      <c r="A10" s="269"/>
      <c r="B10" s="97">
        <v>6</v>
      </c>
      <c r="C10" s="100" t="str">
        <f>VLOOKUP(B:B,'Start List Youth'!C:F,2,FALSE)</f>
        <v>CASTELLINO Emma</v>
      </c>
      <c r="D10" s="127" t="str">
        <f>VLOOKUP(B:B,'Start List Youth'!C:F,4,FALSE)</f>
        <v>LUG</v>
      </c>
      <c r="E10" s="206" t="s">
        <v>289</v>
      </c>
      <c r="F10" s="472">
        <f>VLOOKUP(E:E,'Grids Youth'!L:M,2,FALSE)</f>
        <v>2</v>
      </c>
      <c r="G10" s="206">
        <v>3</v>
      </c>
      <c r="H10" s="472">
        <f>VLOOKUP(G:G,'Grids Youth'!L:M,2,FALSE)</f>
        <v>7</v>
      </c>
      <c r="I10" s="206" t="s">
        <v>289</v>
      </c>
      <c r="J10" s="472">
        <f>VLOOKUP(I:I,'Grids Youth'!L:M,2,FALSE)</f>
        <v>2</v>
      </c>
      <c r="K10" s="206">
        <v>10</v>
      </c>
      <c r="L10" s="472">
        <f>VLOOKUP(K:K,'Grids Youth'!N:O,2,FALSE)</f>
        <v>3.5</v>
      </c>
      <c r="M10" s="206">
        <v>1</v>
      </c>
      <c r="N10" s="472">
        <f>VLOOKUP(M:M,'Grids Youth'!P:Q,2,FALSE)</f>
        <v>5.5</v>
      </c>
      <c r="O10" s="206">
        <v>5</v>
      </c>
      <c r="P10" s="474">
        <f>VLOOKUP(O:O,'Grids Youth'!R:S,2,FALSE)</f>
        <v>7</v>
      </c>
      <c r="Q10" s="141">
        <f t="shared" si="0"/>
        <v>3.6666666666666665</v>
      </c>
      <c r="R10" s="227">
        <f t="shared" si="1"/>
        <v>3.5</v>
      </c>
      <c r="S10" s="228">
        <f t="shared" si="2"/>
        <v>6.25</v>
      </c>
    </row>
    <row r="11" spans="1:19" x14ac:dyDescent="0.35">
      <c r="A11" s="269"/>
      <c r="B11" s="97">
        <v>7</v>
      </c>
      <c r="C11" s="100" t="str">
        <f>VLOOKUP(B:B,'Start List Youth'!C:F,2,FALSE)</f>
        <v>DOBER Maria</v>
      </c>
      <c r="D11" s="127" t="str">
        <f>VLOOKUP(B:B,'Start List Youth'!C:F,4,FALSE)</f>
        <v>ASB</v>
      </c>
      <c r="E11" s="206">
        <v>3</v>
      </c>
      <c r="F11" s="472">
        <f>VLOOKUP(E:E,'Grids Youth'!L:M,2,FALSE)</f>
        <v>7</v>
      </c>
      <c r="G11" s="206">
        <v>3</v>
      </c>
      <c r="H11" s="472">
        <f>VLOOKUP(G:G,'Grids Youth'!L:M,2,FALSE)</f>
        <v>7</v>
      </c>
      <c r="I11" s="206" t="s">
        <v>289</v>
      </c>
      <c r="J11" s="472">
        <f>VLOOKUP(I:I,'Grids Youth'!L:M,2,FALSE)</f>
        <v>2</v>
      </c>
      <c r="K11" s="206">
        <v>-4</v>
      </c>
      <c r="L11" s="472">
        <f>VLOOKUP(K:K,'Grids Youth'!N:O,2,FALSE)</f>
        <v>7</v>
      </c>
      <c r="M11" s="206">
        <v>7</v>
      </c>
      <c r="N11" s="472">
        <f>VLOOKUP(M:M,'Grids Youth'!P:Q,2,FALSE)</f>
        <v>10</v>
      </c>
      <c r="O11" s="206">
        <v>6.5</v>
      </c>
      <c r="P11" s="474">
        <f>VLOOKUP(O:O,'Grids Youth'!R:S,2,FALSE)</f>
        <v>5.5</v>
      </c>
      <c r="Q11" s="141">
        <f t="shared" si="0"/>
        <v>5.333333333333333</v>
      </c>
      <c r="R11" s="227">
        <f t="shared" si="1"/>
        <v>7</v>
      </c>
      <c r="S11" s="228">
        <f t="shared" si="2"/>
        <v>7.75</v>
      </c>
    </row>
    <row r="12" spans="1:19" x14ac:dyDescent="0.35">
      <c r="A12" s="269"/>
      <c r="B12" s="97">
        <v>8</v>
      </c>
      <c r="C12" s="100" t="str">
        <f>VLOOKUP(B:B,'Start List Youth'!C:F,2,FALSE)</f>
        <v>MESKINI Iman</v>
      </c>
      <c r="D12" s="127" t="str">
        <f>VLOOKUP(B:B,'Start List Youth'!C:F,4,FALSE)</f>
        <v>LNZ</v>
      </c>
      <c r="E12" s="206">
        <v>2</v>
      </c>
      <c r="F12" s="472">
        <f>VLOOKUP(E:E,'Grids Youth'!L:M,2,FALSE)</f>
        <v>6</v>
      </c>
      <c r="G12" s="206" t="s">
        <v>289</v>
      </c>
      <c r="H12" s="472">
        <f>VLOOKUP(G:G,'Grids Youth'!L:M,2,FALSE)</f>
        <v>2</v>
      </c>
      <c r="I12" s="206" t="s">
        <v>289</v>
      </c>
      <c r="J12" s="472">
        <f>VLOOKUP(I:I,'Grids Youth'!L:M,2,FALSE)</f>
        <v>2</v>
      </c>
      <c r="K12" s="206">
        <v>3</v>
      </c>
      <c r="L12" s="472">
        <f>VLOOKUP(K:K,'Grids Youth'!N:O,2,FALSE)</f>
        <v>5.5</v>
      </c>
      <c r="M12" s="206">
        <v>0.5</v>
      </c>
      <c r="N12" s="472">
        <f>VLOOKUP(M:M,'Grids Youth'!P:Q,2,FALSE)</f>
        <v>5</v>
      </c>
      <c r="O12" s="206">
        <v>4</v>
      </c>
      <c r="P12" s="474">
        <f>VLOOKUP(O:O,'Grids Youth'!R:S,2,FALSE)</f>
        <v>8</v>
      </c>
      <c r="Q12" s="141">
        <f t="shared" si="0"/>
        <v>3.3333333333333335</v>
      </c>
      <c r="R12" s="227">
        <f t="shared" si="1"/>
        <v>5.5</v>
      </c>
      <c r="S12" s="228">
        <f t="shared" si="2"/>
        <v>6.5</v>
      </c>
    </row>
    <row r="13" spans="1:19" x14ac:dyDescent="0.35">
      <c r="A13" s="269"/>
      <c r="B13" s="97">
        <v>9</v>
      </c>
      <c r="C13" s="100" t="str">
        <f>VLOOKUP(B:B,'Start List Youth'!C:F,2,FALSE)</f>
        <v>WAEBER Alicia</v>
      </c>
      <c r="D13" s="127" t="str">
        <f>VLOOKUP(B:B,'Start List Youth'!C:F,4,FALSE)</f>
        <v>ASB</v>
      </c>
      <c r="E13" s="206">
        <v>3</v>
      </c>
      <c r="F13" s="472">
        <f>VLOOKUP(E:E,'Grids Youth'!L:M,2,FALSE)</f>
        <v>7</v>
      </c>
      <c r="G13" s="206">
        <v>1</v>
      </c>
      <c r="H13" s="472">
        <f>VLOOKUP(G:G,'Grids Youth'!L:M,2,FALSE)</f>
        <v>5</v>
      </c>
      <c r="I13" s="206">
        <v>3</v>
      </c>
      <c r="J13" s="472">
        <f>VLOOKUP(I:I,'Grids Youth'!L:M,2,FALSE)</f>
        <v>7</v>
      </c>
      <c r="K13" s="206"/>
      <c r="L13" s="472">
        <f>VLOOKUP(K:K,'Grids Youth'!N:O,2,FALSE)</f>
        <v>6</v>
      </c>
      <c r="M13" s="206">
        <v>1</v>
      </c>
      <c r="N13" s="472">
        <f>VLOOKUP(M:M,'Grids Youth'!P:Q,2,FALSE)</f>
        <v>5.5</v>
      </c>
      <c r="O13" s="206">
        <v>1.5</v>
      </c>
      <c r="P13" s="474">
        <f>VLOOKUP(O:O,'Grids Youth'!R:S,2,FALSE)</f>
        <v>10</v>
      </c>
      <c r="Q13" s="141">
        <f t="shared" si="0"/>
        <v>6.333333333333333</v>
      </c>
      <c r="R13" s="227">
        <f t="shared" si="1"/>
        <v>6</v>
      </c>
      <c r="S13" s="228">
        <f t="shared" si="2"/>
        <v>7.75</v>
      </c>
    </row>
    <row r="14" spans="1:19" x14ac:dyDescent="0.35">
      <c r="A14" s="269"/>
      <c r="B14" s="97">
        <v>10</v>
      </c>
      <c r="C14" s="100" t="str">
        <f>VLOOKUP(B:B,'Start List Youth'!C:F,2,FALSE)</f>
        <v>BLATTER Phoebe Matilda</v>
      </c>
      <c r="D14" s="127" t="str">
        <f>VLOOKUP(B:B,'Start List Youth'!C:F,4,FALSE)</f>
        <v>SVB</v>
      </c>
      <c r="E14" s="206">
        <v>3</v>
      </c>
      <c r="F14" s="472">
        <f>VLOOKUP(E:E,'Grids Youth'!L:M,2,FALSE)</f>
        <v>7</v>
      </c>
      <c r="G14" s="206">
        <v>0</v>
      </c>
      <c r="H14" s="472">
        <f>VLOOKUP(G:G,'Grids Youth'!L:M,2,FALSE)</f>
        <v>4</v>
      </c>
      <c r="I14" s="206" t="s">
        <v>289</v>
      </c>
      <c r="J14" s="472">
        <f>VLOOKUP(I:I,'Grids Youth'!L:M,2,FALSE)</f>
        <v>2</v>
      </c>
      <c r="K14" s="206">
        <v>-2</v>
      </c>
      <c r="L14" s="472">
        <f>VLOOKUP(K:K,'Grids Youth'!N:O,2,FALSE)</f>
        <v>6.5</v>
      </c>
      <c r="M14" s="206">
        <v>5</v>
      </c>
      <c r="N14" s="472">
        <f>VLOOKUP(M:M,'Grids Youth'!P:Q,2,FALSE)</f>
        <v>9.5</v>
      </c>
      <c r="O14" s="206">
        <v>5.5</v>
      </c>
      <c r="P14" s="474">
        <f>VLOOKUP(O:O,'Grids Youth'!R:S,2,FALSE)</f>
        <v>6.5</v>
      </c>
      <c r="Q14" s="141">
        <f>AVERAGE(F14,J14,H14)</f>
        <v>4.333333333333333</v>
      </c>
      <c r="R14" s="227">
        <f t="shared" si="1"/>
        <v>6.5</v>
      </c>
      <c r="S14" s="228">
        <f t="shared" si="2"/>
        <v>8</v>
      </c>
    </row>
    <row r="15" spans="1:19" x14ac:dyDescent="0.35">
      <c r="A15" s="269"/>
      <c r="B15" s="97">
        <v>11</v>
      </c>
      <c r="C15" s="100" t="str">
        <f>VLOOKUP(B:B,'Start List Youth'!C:F,2,FALSE)</f>
        <v>GERMANIER Marion</v>
      </c>
      <c r="D15" s="127" t="str">
        <f>VLOOKUP(B:B,'Start List Youth'!C:F,4,FALSE)</f>
        <v>CNM</v>
      </c>
      <c r="E15" s="206">
        <v>2</v>
      </c>
      <c r="F15" s="472">
        <f>VLOOKUP(E:E,'Grids Youth'!L:M,2,FALSE)</f>
        <v>6</v>
      </c>
      <c r="G15" s="206" t="s">
        <v>289</v>
      </c>
      <c r="H15" s="472">
        <f>VLOOKUP(G:G,'Grids Youth'!L:M,2,FALSE)</f>
        <v>2</v>
      </c>
      <c r="I15" s="206" t="s">
        <v>289</v>
      </c>
      <c r="J15" s="472">
        <f>VLOOKUP(I:I,'Grids Youth'!L:M,2,FALSE)</f>
        <v>2</v>
      </c>
      <c r="K15" s="206">
        <v>7</v>
      </c>
      <c r="L15" s="472">
        <f>VLOOKUP(K:K,'Grids Youth'!N:O,2,FALSE)</f>
        <v>4.5</v>
      </c>
      <c r="M15" s="206">
        <v>5</v>
      </c>
      <c r="N15" s="472">
        <f>VLOOKUP(M:M,'Grids Youth'!P:Q,2,FALSE)</f>
        <v>9.5</v>
      </c>
      <c r="O15" s="206">
        <v>5.5</v>
      </c>
      <c r="P15" s="474">
        <f>VLOOKUP(O:O,'Grids Youth'!R:S,2,FALSE)</f>
        <v>6.5</v>
      </c>
      <c r="Q15" s="141">
        <f t="shared" si="0"/>
        <v>3.3333333333333335</v>
      </c>
      <c r="R15" s="227">
        <f>L15</f>
        <v>4.5</v>
      </c>
      <c r="S15" s="228">
        <f t="shared" si="2"/>
        <v>8</v>
      </c>
    </row>
    <row r="16" spans="1:19" x14ac:dyDescent="0.35">
      <c r="A16" s="269"/>
      <c r="B16" s="97">
        <v>12</v>
      </c>
      <c r="C16" s="100" t="str">
        <f>VLOOKUP(B:B,'Start List Youth'!C:F,2,FALSE)</f>
        <v>LECLERC Anastasia</v>
      </c>
      <c r="D16" s="127" t="str">
        <f>VLOOKUP(B:B,'Start List Youth'!C:F,4,FALSE)</f>
        <v>GN1885</v>
      </c>
      <c r="E16" s="206">
        <v>3</v>
      </c>
      <c r="F16" s="472">
        <f>VLOOKUP(E:E,'Grids Youth'!L:M,2,FALSE)</f>
        <v>7</v>
      </c>
      <c r="G16" s="206">
        <v>2</v>
      </c>
      <c r="H16" s="472">
        <f>VLOOKUP(G:G,'Grids Youth'!L:M,2,FALSE)</f>
        <v>6</v>
      </c>
      <c r="I16" s="206" t="s">
        <v>289</v>
      </c>
      <c r="J16" s="472">
        <f>VLOOKUP(I:I,'Grids Youth'!L:M,2,FALSE)</f>
        <v>2</v>
      </c>
      <c r="K16" s="206">
        <v>5</v>
      </c>
      <c r="L16" s="472">
        <f>VLOOKUP(K:K,'Grids Youth'!N:O,2,FALSE)</f>
        <v>5</v>
      </c>
      <c r="M16" s="206">
        <v>4</v>
      </c>
      <c r="N16" s="472">
        <f>VLOOKUP(M:M,'Grids Youth'!P:Q,2,FALSE)</f>
        <v>8.5</v>
      </c>
      <c r="O16" s="206">
        <v>6</v>
      </c>
      <c r="P16" s="474">
        <f>VLOOKUP(O:O,'Grids Youth'!R:S,2,FALSE)</f>
        <v>6</v>
      </c>
      <c r="Q16" s="141">
        <f t="shared" si="0"/>
        <v>5</v>
      </c>
      <c r="R16" s="227">
        <f t="shared" si="1"/>
        <v>5</v>
      </c>
      <c r="S16" s="228">
        <f t="shared" si="2"/>
        <v>7.25</v>
      </c>
    </row>
    <row r="17" spans="1:19" x14ac:dyDescent="0.35">
      <c r="A17" s="658" t="s">
        <v>297</v>
      </c>
      <c r="B17" s="636">
        <v>13</v>
      </c>
      <c r="C17" s="627" t="str">
        <f>VLOOKUP(B:B,'Start List Youth'!C:F,2,FALSE)</f>
        <v>VONLANTHEN Julie</v>
      </c>
      <c r="D17" s="628" t="str">
        <f>VLOOKUP(B:B,'Start List Youth'!C:F,4,FALSE)</f>
        <v>ASB</v>
      </c>
      <c r="E17" s="673"/>
      <c r="F17" s="716">
        <v>0</v>
      </c>
      <c r="G17" s="673"/>
      <c r="H17" s="716">
        <v>0</v>
      </c>
      <c r="I17" s="673"/>
      <c r="J17" s="716">
        <v>0</v>
      </c>
      <c r="K17" s="673"/>
      <c r="L17" s="716">
        <v>0</v>
      </c>
      <c r="M17" s="673"/>
      <c r="N17" s="716">
        <v>0</v>
      </c>
      <c r="O17" s="673"/>
      <c r="P17" s="717">
        <v>0</v>
      </c>
      <c r="Q17" s="693">
        <f t="shared" si="0"/>
        <v>0</v>
      </c>
      <c r="R17" s="719">
        <f t="shared" si="1"/>
        <v>0</v>
      </c>
      <c r="S17" s="720">
        <f t="shared" si="2"/>
        <v>0</v>
      </c>
    </row>
    <row r="18" spans="1:19" x14ac:dyDescent="0.35">
      <c r="A18" s="269"/>
      <c r="B18" s="97">
        <v>14</v>
      </c>
      <c r="C18" s="100" t="str">
        <f>VLOOKUP(B:B,'Start List Youth'!C:F,2,FALSE)</f>
        <v>ROBERT-NICOUD Alice</v>
      </c>
      <c r="D18" s="127" t="str">
        <f>VLOOKUP(B:B,'Start List Youth'!C:F,4,FALSE)</f>
        <v>MN</v>
      </c>
      <c r="E18" s="206">
        <v>0</v>
      </c>
      <c r="F18" s="472">
        <f>VLOOKUP(E:E,'Grids Youth'!L:M,2,FALSE)</f>
        <v>4</v>
      </c>
      <c r="G18" s="206" t="s">
        <v>289</v>
      </c>
      <c r="H18" s="472">
        <f>VLOOKUP(G:G,'Grids Youth'!L:M,2,FALSE)</f>
        <v>2</v>
      </c>
      <c r="I18" s="206" t="s">
        <v>289</v>
      </c>
      <c r="J18" s="472">
        <f>VLOOKUP(I:I,'Grids Youth'!L:M,2,FALSE)</f>
        <v>2</v>
      </c>
      <c r="K18" s="206">
        <v>-2</v>
      </c>
      <c r="L18" s="472">
        <f>VLOOKUP(K:K,'Grids Youth'!N:O,2,FALSE)</f>
        <v>6.5</v>
      </c>
      <c r="M18" s="206">
        <v>6</v>
      </c>
      <c r="N18" s="472">
        <f>VLOOKUP(M:M,'Grids Youth'!P:Q,2,FALSE)</f>
        <v>10</v>
      </c>
      <c r="O18" s="206">
        <v>3</v>
      </c>
      <c r="P18" s="474">
        <f>VLOOKUP(O:O,'Grids Youth'!R:S,2,FALSE)</f>
        <v>9</v>
      </c>
      <c r="Q18" s="141">
        <f t="shared" si="0"/>
        <v>2.6666666666666665</v>
      </c>
      <c r="R18" s="227">
        <f t="shared" si="1"/>
        <v>6.5</v>
      </c>
      <c r="S18" s="228">
        <f t="shared" si="2"/>
        <v>9.5</v>
      </c>
    </row>
    <row r="19" spans="1:19" x14ac:dyDescent="0.35">
      <c r="A19" s="269"/>
      <c r="B19" s="97">
        <v>15</v>
      </c>
      <c r="C19" s="100" t="str">
        <f>VLOOKUP(B:B,'Start List Youth'!C:F,2,FALSE)</f>
        <v>MENDOLA Sofia</v>
      </c>
      <c r="D19" s="127" t="str">
        <f>VLOOKUP(B:B,'Start List Youth'!C:F,4,FALSE)</f>
        <v>LNZ</v>
      </c>
      <c r="E19" s="206">
        <v>3</v>
      </c>
      <c r="F19" s="472">
        <f>VLOOKUP(E:E,'Grids Youth'!L:M,2,FALSE)</f>
        <v>7</v>
      </c>
      <c r="G19" s="206" t="s">
        <v>289</v>
      </c>
      <c r="H19" s="472">
        <f>VLOOKUP(G:G,'Grids Youth'!L:M,2,FALSE)</f>
        <v>2</v>
      </c>
      <c r="I19" s="206" t="s">
        <v>289</v>
      </c>
      <c r="J19" s="472">
        <f>VLOOKUP(I:I,'Grids Youth'!L:M,2,FALSE)</f>
        <v>2</v>
      </c>
      <c r="K19" s="206">
        <v>-2</v>
      </c>
      <c r="L19" s="472">
        <f>VLOOKUP(K:K,'Grids Youth'!N:O,2,FALSE)</f>
        <v>6.5</v>
      </c>
      <c r="M19" s="206">
        <v>1</v>
      </c>
      <c r="N19" s="472">
        <f>VLOOKUP(M:M,'Grids Youth'!P:Q,2,FALSE)</f>
        <v>5.5</v>
      </c>
      <c r="O19" s="206">
        <v>6</v>
      </c>
      <c r="P19" s="474">
        <f>VLOOKUP(O:O,'Grids Youth'!R:S,2,FALSE)</f>
        <v>6</v>
      </c>
      <c r="Q19" s="141">
        <f t="shared" si="0"/>
        <v>3.6666666666666665</v>
      </c>
      <c r="R19" s="227">
        <f t="shared" si="1"/>
        <v>6.5</v>
      </c>
      <c r="S19" s="228">
        <f>AVERAGE(N19,P19)</f>
        <v>5.75</v>
      </c>
    </row>
    <row r="20" spans="1:19" x14ac:dyDescent="0.35">
      <c r="A20" s="269"/>
      <c r="B20" s="97">
        <v>16</v>
      </c>
      <c r="C20" s="100" t="str">
        <f>VLOOKUP(B:B,'Start List Youth'!C:F,2,FALSE)</f>
        <v>AURINO Mia</v>
      </c>
      <c r="D20" s="127" t="str">
        <f>VLOOKUP(B:B,'Start List Youth'!C:F,4,FALSE)</f>
        <v>LUG</v>
      </c>
      <c r="E20" s="206">
        <v>1</v>
      </c>
      <c r="F20" s="472">
        <f>VLOOKUP(E:E,'Grids Youth'!L:M,2,FALSE)</f>
        <v>5</v>
      </c>
      <c r="G20" s="206">
        <v>0</v>
      </c>
      <c r="H20" s="472">
        <f>VLOOKUP(G:G,'Grids Youth'!L:M,2,FALSE)</f>
        <v>4</v>
      </c>
      <c r="I20" s="206" t="s">
        <v>289</v>
      </c>
      <c r="J20" s="472">
        <f>VLOOKUP(I:I,'Grids Youth'!L:M,2,FALSE)</f>
        <v>2</v>
      </c>
      <c r="K20" s="206">
        <v>3</v>
      </c>
      <c r="L20" s="472">
        <f>VLOOKUP(K:K,'Grids Youth'!N:O,2,FALSE)</f>
        <v>5.5</v>
      </c>
      <c r="M20" s="206">
        <v>1</v>
      </c>
      <c r="N20" s="472">
        <f>VLOOKUP(M:M,'Grids Youth'!P:Q,2,FALSE)</f>
        <v>5.5</v>
      </c>
      <c r="O20" s="206">
        <v>6</v>
      </c>
      <c r="P20" s="474">
        <f>VLOOKUP(O:O,'Grids Youth'!R:S,2,FALSE)</f>
        <v>6</v>
      </c>
      <c r="Q20" s="141">
        <f t="shared" si="0"/>
        <v>3.6666666666666665</v>
      </c>
      <c r="R20" s="227">
        <f t="shared" si="1"/>
        <v>5.5</v>
      </c>
      <c r="S20" s="228">
        <f t="shared" si="2"/>
        <v>5.75</v>
      </c>
    </row>
    <row r="21" spans="1:19" x14ac:dyDescent="0.35">
      <c r="A21" s="269"/>
      <c r="B21" s="97">
        <v>17</v>
      </c>
      <c r="C21" s="100" t="str">
        <f>VLOOKUP(B:B,'Start List Youth'!C:F,2,FALSE)</f>
        <v>ORIOL CRUELLAS Blanca</v>
      </c>
      <c r="D21" s="127" t="str">
        <f>VLOOKUP(B:B,'Start List Youth'!C:F,4,FALSE)</f>
        <v>RFN</v>
      </c>
      <c r="E21" s="206" t="s">
        <v>289</v>
      </c>
      <c r="F21" s="472">
        <f>VLOOKUP(E:E,'Grids Youth'!L:M,2,FALSE)</f>
        <v>2</v>
      </c>
      <c r="G21" s="206" t="s">
        <v>289</v>
      </c>
      <c r="H21" s="472">
        <f>VLOOKUP(G:G,'Grids Youth'!L:M,2,FALSE)</f>
        <v>2</v>
      </c>
      <c r="I21" s="206" t="s">
        <v>289</v>
      </c>
      <c r="J21" s="472">
        <f>VLOOKUP(I:I,'Grids Youth'!L:M,2,FALSE)</f>
        <v>2</v>
      </c>
      <c r="K21" s="206">
        <v>-3</v>
      </c>
      <c r="L21" s="472">
        <f>VLOOKUP(K:K,'Grids Youth'!N:O,2,FALSE)</f>
        <v>7</v>
      </c>
      <c r="M21" s="206">
        <v>7.5</v>
      </c>
      <c r="N21" s="472">
        <f>VLOOKUP(M:M,'Grids Youth'!P:Q,2,FALSE)</f>
        <v>10</v>
      </c>
      <c r="O21" s="206">
        <v>7.5</v>
      </c>
      <c r="P21" s="474">
        <f>VLOOKUP(O:O,'Grids Youth'!R:S,2,FALSE)</f>
        <v>4.5</v>
      </c>
      <c r="Q21" s="141">
        <f t="shared" si="0"/>
        <v>2</v>
      </c>
      <c r="R21" s="227">
        <f t="shared" si="1"/>
        <v>7</v>
      </c>
      <c r="S21" s="228">
        <f t="shared" si="2"/>
        <v>7.25</v>
      </c>
    </row>
    <row r="22" spans="1:19" x14ac:dyDescent="0.35">
      <c r="A22" s="269"/>
      <c r="B22" s="97">
        <v>18</v>
      </c>
      <c r="C22" s="100" t="str">
        <f>VLOOKUP(B:B,'Start List Youth'!C:F,2,FALSE)</f>
        <v>GRUNDTVIG Cecilia</v>
      </c>
      <c r="D22" s="127" t="str">
        <f>VLOOKUP(B:B,'Start List Youth'!C:F,4,FALSE)</f>
        <v>LNZ</v>
      </c>
      <c r="E22" s="206">
        <v>4</v>
      </c>
      <c r="F22" s="472">
        <f>VLOOKUP(E:E,'Grids Youth'!L:M,2,FALSE)</f>
        <v>8</v>
      </c>
      <c r="G22" s="206">
        <v>1</v>
      </c>
      <c r="H22" s="472">
        <f>VLOOKUP(G:G,'Grids Youth'!L:M,2,FALSE)</f>
        <v>5</v>
      </c>
      <c r="I22" s="206">
        <v>0</v>
      </c>
      <c r="J22" s="472">
        <f>VLOOKUP(I:I,'Grids Youth'!L:M,2,FALSE)</f>
        <v>4</v>
      </c>
      <c r="K22" s="206">
        <v>9</v>
      </c>
      <c r="L22" s="472">
        <f>VLOOKUP(K:K,'Grids Youth'!N:O,2,FALSE)</f>
        <v>4</v>
      </c>
      <c r="M22" s="206">
        <v>0</v>
      </c>
      <c r="N22" s="472">
        <f>VLOOKUP(M:M,'Grids Youth'!P:Q,2,FALSE)</f>
        <v>4.5</v>
      </c>
      <c r="O22" s="206">
        <v>6</v>
      </c>
      <c r="P22" s="474">
        <f>VLOOKUP(O:O,'Grids Youth'!R:S,2,FALSE)</f>
        <v>6</v>
      </c>
      <c r="Q22" s="141">
        <f t="shared" si="0"/>
        <v>5.666666666666667</v>
      </c>
      <c r="R22" s="227">
        <f t="shared" si="1"/>
        <v>4</v>
      </c>
      <c r="S22" s="228">
        <f t="shared" si="2"/>
        <v>5.25</v>
      </c>
    </row>
    <row r="23" spans="1:19" x14ac:dyDescent="0.35">
      <c r="A23" s="269"/>
      <c r="B23" s="97">
        <v>19</v>
      </c>
      <c r="C23" s="100" t="str">
        <f>VLOOKUP(B:B,'Start List Youth'!C:F,2,FALSE)</f>
        <v>AFFOLTER Elena</v>
      </c>
      <c r="D23" s="127" t="str">
        <f>VLOOKUP(B:B,'Start List Youth'!C:F,4,FALSE)</f>
        <v>LNZ</v>
      </c>
      <c r="E23" s="206">
        <v>2</v>
      </c>
      <c r="F23" s="472">
        <f>VLOOKUP(E:E,'Grids Youth'!L:M,2,FALSE)</f>
        <v>6</v>
      </c>
      <c r="G23" s="206">
        <v>0</v>
      </c>
      <c r="H23" s="472">
        <f>VLOOKUP(G:G,'Grids Youth'!L:M,2,FALSE)</f>
        <v>4</v>
      </c>
      <c r="I23" s="206" t="s">
        <v>289</v>
      </c>
      <c r="J23" s="472">
        <f>VLOOKUP(I:I,'Grids Youth'!L:M,2,FALSE)</f>
        <v>2</v>
      </c>
      <c r="K23" s="206">
        <v>3</v>
      </c>
      <c r="L23" s="472">
        <f>VLOOKUP(K:K,'Grids Youth'!N:O,2,FALSE)</f>
        <v>5.5</v>
      </c>
      <c r="M23" s="206">
        <v>0.5</v>
      </c>
      <c r="N23" s="472">
        <f>VLOOKUP(M:M,'Grids Youth'!P:Q,2,FALSE)</f>
        <v>5</v>
      </c>
      <c r="O23" s="206">
        <v>6</v>
      </c>
      <c r="P23" s="474">
        <f>VLOOKUP(O:O,'Grids Youth'!R:S,2,FALSE)</f>
        <v>6</v>
      </c>
      <c r="Q23" s="141">
        <f t="shared" si="0"/>
        <v>4</v>
      </c>
      <c r="R23" s="227">
        <f t="shared" si="1"/>
        <v>5.5</v>
      </c>
      <c r="S23" s="228">
        <f t="shared" si="2"/>
        <v>5.5</v>
      </c>
    </row>
    <row r="24" spans="1:19" x14ac:dyDescent="0.35">
      <c r="A24" s="269"/>
      <c r="B24" s="97">
        <v>20</v>
      </c>
      <c r="C24" s="100" t="str">
        <f>VLOOKUP(B:B,'Start List Youth'!C:F,2,FALSE)</f>
        <v>SCHWÖBEL Paula</v>
      </c>
      <c r="D24" s="127" t="str">
        <f>VLOOKUP(B:B,'Start List Youth'!C:F,4,FALSE)</f>
        <v>LNZ</v>
      </c>
      <c r="E24" s="206">
        <v>4</v>
      </c>
      <c r="F24" s="472">
        <f>VLOOKUP(E:E,'Grids Youth'!L:M,2,FALSE)</f>
        <v>8</v>
      </c>
      <c r="G24" s="206">
        <v>4</v>
      </c>
      <c r="H24" s="472">
        <f>VLOOKUP(G:G,'Grids Youth'!L:M,2,FALSE)</f>
        <v>8</v>
      </c>
      <c r="I24" s="206" t="s">
        <v>289</v>
      </c>
      <c r="J24" s="472">
        <f>VLOOKUP(I:I,'Grids Youth'!L:M,2,FALSE)</f>
        <v>2</v>
      </c>
      <c r="K24" s="206">
        <v>6</v>
      </c>
      <c r="L24" s="472">
        <f>VLOOKUP(K:K,'Grids Youth'!N:O,2,FALSE)</f>
        <v>4.5</v>
      </c>
      <c r="M24" s="206">
        <v>1</v>
      </c>
      <c r="N24" s="472">
        <f>VLOOKUP(M:M,'Grids Youth'!P:Q,2,FALSE)</f>
        <v>5.5</v>
      </c>
      <c r="O24" s="206">
        <v>3</v>
      </c>
      <c r="P24" s="474">
        <f>VLOOKUP(O:O,'Grids Youth'!R:S,2,FALSE)</f>
        <v>9</v>
      </c>
      <c r="Q24" s="141">
        <f t="shared" si="0"/>
        <v>6</v>
      </c>
      <c r="R24" s="227">
        <f t="shared" si="1"/>
        <v>4.5</v>
      </c>
      <c r="S24" s="228">
        <f t="shared" si="2"/>
        <v>7.25</v>
      </c>
    </row>
    <row r="25" spans="1:19" x14ac:dyDescent="0.35">
      <c r="A25" s="269"/>
      <c r="B25" s="97">
        <v>21</v>
      </c>
      <c r="C25" s="100" t="str">
        <f>VLOOKUP(B:B,'Start List Youth'!C:F,2,FALSE)</f>
        <v>GRIECO Alessia</v>
      </c>
      <c r="D25" s="127" t="str">
        <f>VLOOKUP(B:B,'Start List Youth'!C:F,4,FALSE)</f>
        <v>FLOS</v>
      </c>
      <c r="E25" s="206">
        <v>3</v>
      </c>
      <c r="F25" s="472">
        <f>VLOOKUP(E:E,'Grids Youth'!L:M,2,FALSE)</f>
        <v>7</v>
      </c>
      <c r="G25" s="206" t="s">
        <v>289</v>
      </c>
      <c r="H25" s="472">
        <f>VLOOKUP(G:G,'Grids Youth'!L:M,2,FALSE)</f>
        <v>2</v>
      </c>
      <c r="I25" s="206" t="s">
        <v>289</v>
      </c>
      <c r="J25" s="472">
        <f>VLOOKUP(I:I,'Grids Youth'!L:M,2,FALSE)</f>
        <v>2</v>
      </c>
      <c r="K25" s="206">
        <v>6</v>
      </c>
      <c r="L25" s="472">
        <f>VLOOKUP(K:K,'Grids Youth'!N:O,2,FALSE)</f>
        <v>4.5</v>
      </c>
      <c r="M25" s="206">
        <v>0.5</v>
      </c>
      <c r="N25" s="472">
        <f>VLOOKUP(M:M,'Grids Youth'!P:Q,2,FALSE)</f>
        <v>5</v>
      </c>
      <c r="O25" s="206">
        <v>6</v>
      </c>
      <c r="P25" s="474">
        <f>VLOOKUP(O:O,'Grids Youth'!R:S,2,FALSE)</f>
        <v>6</v>
      </c>
      <c r="Q25" s="141">
        <f t="shared" si="0"/>
        <v>3.6666666666666665</v>
      </c>
      <c r="R25" s="227">
        <f t="shared" si="1"/>
        <v>4.5</v>
      </c>
      <c r="S25" s="228">
        <f t="shared" si="2"/>
        <v>5.5</v>
      </c>
    </row>
    <row r="26" spans="1:19" x14ac:dyDescent="0.35">
      <c r="A26" s="269"/>
      <c r="B26" s="97">
        <v>22</v>
      </c>
      <c r="C26" s="100" t="str">
        <f>VLOOKUP(B:B,'Start List Youth'!C:F,2,FALSE)</f>
        <v>MAURER-CECCHINI Valentine</v>
      </c>
      <c r="D26" s="127" t="str">
        <f>VLOOKUP(B:B,'Start List Youth'!C:F,4,FALSE)</f>
        <v>VA</v>
      </c>
      <c r="E26" s="206">
        <v>4</v>
      </c>
      <c r="F26" s="472">
        <f>VLOOKUP(E:E,'Grids Youth'!L:M,2,FALSE)</f>
        <v>8</v>
      </c>
      <c r="G26" s="206">
        <v>2</v>
      </c>
      <c r="H26" s="472">
        <f>VLOOKUP(G:G,'Grids Youth'!L:M,2,FALSE)</f>
        <v>6</v>
      </c>
      <c r="I26" s="206" t="s">
        <v>289</v>
      </c>
      <c r="J26" s="472">
        <f>VLOOKUP(I:I,'Grids Youth'!L:M,2,FALSE)</f>
        <v>2</v>
      </c>
      <c r="K26" s="206">
        <v>4</v>
      </c>
      <c r="L26" s="472">
        <f>VLOOKUP(K:K,'Grids Youth'!N:O,2,FALSE)</f>
        <v>5</v>
      </c>
      <c r="M26" s="206">
        <v>0.5</v>
      </c>
      <c r="N26" s="472">
        <f>VLOOKUP(M:M,'Grids Youth'!P:Q,2,FALSE)</f>
        <v>5</v>
      </c>
      <c r="O26" s="206">
        <v>3.5</v>
      </c>
      <c r="P26" s="474">
        <f>VLOOKUP(O:O,'Grids Youth'!R:S,2,FALSE)</f>
        <v>8.5</v>
      </c>
      <c r="Q26" s="141">
        <f t="shared" si="0"/>
        <v>5.333333333333333</v>
      </c>
      <c r="R26" s="227">
        <f t="shared" si="1"/>
        <v>5</v>
      </c>
      <c r="S26" s="228">
        <f t="shared" si="2"/>
        <v>6.75</v>
      </c>
    </row>
    <row r="27" spans="1:19" x14ac:dyDescent="0.35">
      <c r="A27" s="269"/>
      <c r="B27" s="97">
        <v>23</v>
      </c>
      <c r="C27" s="100" t="str">
        <f>VLOOKUP(B:B,'Start List Youth'!C:F,2,FALSE)</f>
        <v>CARBONNEAU Camille</v>
      </c>
      <c r="D27" s="127" t="str">
        <f>VLOOKUP(B:B,'Start List Youth'!C:F,4,FALSE)</f>
        <v>SVB</v>
      </c>
      <c r="E27" s="206">
        <v>3</v>
      </c>
      <c r="F27" s="472">
        <f>VLOOKUP(E:E,'Grids Youth'!L:M,2,FALSE)</f>
        <v>7</v>
      </c>
      <c r="G27" s="206">
        <v>1</v>
      </c>
      <c r="H27" s="472">
        <f>VLOOKUP(G:G,'Grids Youth'!L:M,2,FALSE)</f>
        <v>5</v>
      </c>
      <c r="I27" s="206" t="s">
        <v>289</v>
      </c>
      <c r="J27" s="472">
        <f>VLOOKUP(I:I,'Grids Youth'!L:M,2,FALSE)</f>
        <v>2</v>
      </c>
      <c r="K27" s="206">
        <v>-5</v>
      </c>
      <c r="L27" s="472">
        <f>VLOOKUP(K:K,'Grids Youth'!N:O,2,FALSE)</f>
        <v>7.5</v>
      </c>
      <c r="M27" s="206">
        <v>0.5</v>
      </c>
      <c r="N27" s="472">
        <f>VLOOKUP(M:M,'Grids Youth'!P:Q,2,FALSE)</f>
        <v>5</v>
      </c>
      <c r="O27" s="206">
        <v>6</v>
      </c>
      <c r="P27" s="474">
        <f>VLOOKUP(O:O,'Grids Youth'!R:S,2,FALSE)</f>
        <v>6</v>
      </c>
      <c r="Q27" s="141">
        <f t="shared" si="0"/>
        <v>4.666666666666667</v>
      </c>
      <c r="R27" s="227">
        <f t="shared" si="1"/>
        <v>7.5</v>
      </c>
      <c r="S27" s="228">
        <f t="shared" si="2"/>
        <v>5.5</v>
      </c>
    </row>
    <row r="28" spans="1:19" x14ac:dyDescent="0.35">
      <c r="A28" s="269"/>
      <c r="B28" s="97">
        <v>24</v>
      </c>
      <c r="C28" s="100" t="str">
        <f>VLOOKUP(B:B,'Start List Youth'!C:F,2,FALSE)</f>
        <v>SCHEUZGER Zoé</v>
      </c>
      <c r="D28" s="127" t="str">
        <f>VLOOKUP(B:B,'Start List Youth'!C:F,4,FALSE)</f>
        <v>ASB</v>
      </c>
      <c r="E28" s="206" t="s">
        <v>289</v>
      </c>
      <c r="F28" s="472">
        <f>VLOOKUP(E:E,'Grids Youth'!L:M,2,FALSE)</f>
        <v>2</v>
      </c>
      <c r="G28" s="206" t="s">
        <v>289</v>
      </c>
      <c r="H28" s="472">
        <f>VLOOKUP(G:G,'Grids Youth'!L:M,2,FALSE)</f>
        <v>2</v>
      </c>
      <c r="I28" s="206" t="s">
        <v>289</v>
      </c>
      <c r="J28" s="472">
        <f>VLOOKUP(I:I,'Grids Youth'!L:M,2,FALSE)</f>
        <v>2</v>
      </c>
      <c r="K28" s="206">
        <v>3</v>
      </c>
      <c r="L28" s="472">
        <f>VLOOKUP(K:K,'Grids Youth'!N:O,2,FALSE)</f>
        <v>5.5</v>
      </c>
      <c r="M28" s="206">
        <v>1</v>
      </c>
      <c r="N28" s="472">
        <f>VLOOKUP(M:M,'Grids Youth'!P:Q,2,FALSE)</f>
        <v>5.5</v>
      </c>
      <c r="O28" s="206">
        <v>4.5</v>
      </c>
      <c r="P28" s="474">
        <f>VLOOKUP(O:O,'Grids Youth'!R:S,2,FALSE)</f>
        <v>7.5</v>
      </c>
      <c r="Q28" s="141">
        <f t="shared" si="0"/>
        <v>2</v>
      </c>
      <c r="R28" s="227">
        <f t="shared" si="1"/>
        <v>5.5</v>
      </c>
      <c r="S28" s="228">
        <f t="shared" si="2"/>
        <v>6.5</v>
      </c>
    </row>
    <row r="29" spans="1:19" x14ac:dyDescent="0.35">
      <c r="A29" s="658" t="s">
        <v>297</v>
      </c>
      <c r="B29" s="636">
        <v>25</v>
      </c>
      <c r="C29" s="627" t="str">
        <f>VLOOKUP(B:B,'Start List Youth'!C:F,2,FALSE)</f>
        <v>ALESSI Giulia</v>
      </c>
      <c r="D29" s="628" t="str">
        <f>VLOOKUP(B:B,'Start List Youth'!C:F,4,FALSE)</f>
        <v>MORG</v>
      </c>
      <c r="E29" s="673"/>
      <c r="F29" s="716">
        <v>0</v>
      </c>
      <c r="G29" s="673"/>
      <c r="H29" s="716">
        <v>0</v>
      </c>
      <c r="I29" s="673"/>
      <c r="J29" s="716">
        <v>0</v>
      </c>
      <c r="K29" s="673"/>
      <c r="L29" s="716">
        <v>0</v>
      </c>
      <c r="M29" s="673"/>
      <c r="N29" s="716">
        <v>0</v>
      </c>
      <c r="O29" s="673"/>
      <c r="P29" s="717">
        <v>0</v>
      </c>
      <c r="Q29" s="693">
        <f t="shared" si="0"/>
        <v>0</v>
      </c>
      <c r="R29" s="719">
        <f t="shared" si="1"/>
        <v>0</v>
      </c>
      <c r="S29" s="720">
        <f t="shared" si="2"/>
        <v>0</v>
      </c>
    </row>
    <row r="30" spans="1:19" x14ac:dyDescent="0.35">
      <c r="A30" s="658" t="s">
        <v>297</v>
      </c>
      <c r="B30" s="636">
        <v>26</v>
      </c>
      <c r="C30" s="627" t="str">
        <f>VLOOKUP(B:B,'Start List Youth'!C:F,2,FALSE)</f>
        <v>SCHMID Leona</v>
      </c>
      <c r="D30" s="628" t="str">
        <f>VLOOKUP(B:B,'Start List Youth'!C:F,4,FALSE)</f>
        <v>ASB</v>
      </c>
      <c r="E30" s="673"/>
      <c r="F30" s="716">
        <v>0</v>
      </c>
      <c r="G30" s="673"/>
      <c r="H30" s="716">
        <v>0</v>
      </c>
      <c r="I30" s="673"/>
      <c r="J30" s="716">
        <v>0</v>
      </c>
      <c r="K30" s="673"/>
      <c r="L30" s="716">
        <v>0</v>
      </c>
      <c r="M30" s="673"/>
      <c r="N30" s="716">
        <v>0</v>
      </c>
      <c r="O30" s="673"/>
      <c r="P30" s="717">
        <v>0</v>
      </c>
      <c r="Q30" s="693">
        <f t="shared" si="0"/>
        <v>0</v>
      </c>
      <c r="R30" s="719">
        <f t="shared" si="1"/>
        <v>0</v>
      </c>
      <c r="S30" s="720">
        <f t="shared" si="2"/>
        <v>0</v>
      </c>
    </row>
    <row r="31" spans="1:19" x14ac:dyDescent="0.35">
      <c r="A31" s="269"/>
      <c r="B31" s="97">
        <v>27</v>
      </c>
      <c r="C31" s="100" t="str">
        <f>VLOOKUP(B:B,'Start List Youth'!C:F,2,FALSE)</f>
        <v>SALOMEZ Maïa</v>
      </c>
      <c r="D31" s="127" t="str">
        <f>VLOOKUP(B:B,'Start List Youth'!C:F,4,FALSE)</f>
        <v>VA</v>
      </c>
      <c r="E31" s="206" t="s">
        <v>289</v>
      </c>
      <c r="F31" s="472">
        <f>VLOOKUP(E:E,'Grids Youth'!L:M,2,FALSE)</f>
        <v>2</v>
      </c>
      <c r="G31" s="206" t="s">
        <v>289</v>
      </c>
      <c r="H31" s="472">
        <f>VLOOKUP(G:G,'Grids Youth'!L:M,2,FALSE)</f>
        <v>2</v>
      </c>
      <c r="I31" s="206" t="s">
        <v>289</v>
      </c>
      <c r="J31" s="472">
        <f>VLOOKUP(I:I,'Grids Youth'!L:M,2,FALSE)</f>
        <v>2</v>
      </c>
      <c r="K31" s="206">
        <v>6</v>
      </c>
      <c r="L31" s="472">
        <f>VLOOKUP(K:K,'Grids Youth'!N:O,2,FALSE)</f>
        <v>4.5</v>
      </c>
      <c r="M31" s="206">
        <v>0.5</v>
      </c>
      <c r="N31" s="472">
        <f>VLOOKUP(M:M,'Grids Youth'!P:Q,2,FALSE)</f>
        <v>5</v>
      </c>
      <c r="O31" s="206">
        <v>4.5</v>
      </c>
      <c r="P31" s="474">
        <f>VLOOKUP(O:O,'Grids Youth'!R:S,2,FALSE)</f>
        <v>7.5</v>
      </c>
      <c r="Q31" s="141">
        <f t="shared" si="0"/>
        <v>2</v>
      </c>
      <c r="R31" s="227">
        <f t="shared" si="1"/>
        <v>4.5</v>
      </c>
      <c r="S31" s="228">
        <f t="shared" si="2"/>
        <v>6.25</v>
      </c>
    </row>
    <row r="32" spans="1:19" x14ac:dyDescent="0.35">
      <c r="A32" s="269"/>
      <c r="B32" s="97">
        <v>28</v>
      </c>
      <c r="C32" s="100" t="str">
        <f>VLOOKUP(B:B,'Start List Youth'!C:F,2,FALSE)</f>
        <v>NENNI Linda</v>
      </c>
      <c r="D32" s="127" t="str">
        <f>VLOOKUP(B:B,'Start List Youth'!C:F,4,FALSE)</f>
        <v>LUG</v>
      </c>
      <c r="E32" s="206" t="s">
        <v>289</v>
      </c>
      <c r="F32" s="472">
        <f>VLOOKUP(E:E,'Grids Youth'!L:M,2,FALSE)</f>
        <v>2</v>
      </c>
      <c r="G32" s="206" t="s">
        <v>289</v>
      </c>
      <c r="H32" s="472">
        <f>VLOOKUP(G:G,'Grids Youth'!L:M,2,FALSE)</f>
        <v>2</v>
      </c>
      <c r="I32" s="206" t="s">
        <v>289</v>
      </c>
      <c r="J32" s="472">
        <f>VLOOKUP(I:I,'Grids Youth'!L:M,2,FALSE)</f>
        <v>2</v>
      </c>
      <c r="K32" s="206">
        <v>5</v>
      </c>
      <c r="L32" s="472">
        <f>VLOOKUP(K:K,'Grids Youth'!N:O,2,FALSE)</f>
        <v>5</v>
      </c>
      <c r="M32" s="206">
        <v>3</v>
      </c>
      <c r="N32" s="472">
        <f>VLOOKUP(M:M,'Grids Youth'!P:Q,2,FALSE)</f>
        <v>7.5</v>
      </c>
      <c r="O32" s="206">
        <v>3</v>
      </c>
      <c r="P32" s="474">
        <f>VLOOKUP(O:O,'Grids Youth'!R:S,2,FALSE)</f>
        <v>9</v>
      </c>
      <c r="Q32" s="141">
        <f t="shared" si="0"/>
        <v>2</v>
      </c>
      <c r="R32" s="227">
        <f t="shared" si="1"/>
        <v>5</v>
      </c>
      <c r="S32" s="228">
        <f t="shared" si="2"/>
        <v>8.25</v>
      </c>
    </row>
    <row r="33" spans="1:19" x14ac:dyDescent="0.35">
      <c r="A33" s="269"/>
      <c r="B33" s="97">
        <v>29</v>
      </c>
      <c r="C33" s="100" t="str">
        <f>VLOOKUP(B:B,'Start List Youth'!C:F,2,FALSE)</f>
        <v>LA PORTA Aurora</v>
      </c>
      <c r="D33" s="127" t="str">
        <f>VLOOKUP(B:B,'Start List Youth'!C:F,4,FALSE)</f>
        <v>SVB</v>
      </c>
      <c r="E33" s="206">
        <v>5</v>
      </c>
      <c r="F33" s="472">
        <f>VLOOKUP(E:E,'Grids Youth'!L:M,2,FALSE)</f>
        <v>9</v>
      </c>
      <c r="G33" s="206">
        <v>4</v>
      </c>
      <c r="H33" s="472">
        <f>VLOOKUP(G:G,'Grids Youth'!L:M,2,FALSE)</f>
        <v>8</v>
      </c>
      <c r="I33" s="206">
        <v>4</v>
      </c>
      <c r="J33" s="472">
        <f>VLOOKUP(I:I,'Grids Youth'!L:M,2,FALSE)</f>
        <v>8</v>
      </c>
      <c r="K33" s="206">
        <v>-12</v>
      </c>
      <c r="L33" s="472">
        <f>VLOOKUP(K:K,'Grids Youth'!N:O,2,FALSE)</f>
        <v>9</v>
      </c>
      <c r="M33" s="206">
        <v>5</v>
      </c>
      <c r="N33" s="472">
        <f>VLOOKUP(M:M,'Grids Youth'!P:Q,2,FALSE)</f>
        <v>9.5</v>
      </c>
      <c r="O33" s="206">
        <v>3</v>
      </c>
      <c r="P33" s="474">
        <f>VLOOKUP(O:O,'Grids Youth'!R:S,2,FALSE)</f>
        <v>9</v>
      </c>
      <c r="Q33" s="141">
        <f t="shared" si="0"/>
        <v>8.3333333333333339</v>
      </c>
      <c r="R33" s="227">
        <f t="shared" si="1"/>
        <v>9</v>
      </c>
      <c r="S33" s="228">
        <f t="shared" si="2"/>
        <v>9.25</v>
      </c>
    </row>
    <row r="34" spans="1:19" x14ac:dyDescent="0.35">
      <c r="A34" s="269"/>
      <c r="B34" s="97">
        <v>30</v>
      </c>
      <c r="C34" s="100" t="str">
        <f>VLOOKUP(B:B,'Start List Youth'!C:F,2,FALSE)</f>
        <v>TRÖSCH Naira</v>
      </c>
      <c r="D34" s="127" t="str">
        <f>VLOOKUP(B:B,'Start List Youth'!C:F,4,FALSE)</f>
        <v>ASB</v>
      </c>
      <c r="E34" s="206">
        <v>3</v>
      </c>
      <c r="F34" s="472">
        <f>VLOOKUP(E:E,'Grids Youth'!L:M,2,FALSE)</f>
        <v>7</v>
      </c>
      <c r="G34" s="206" t="s">
        <v>289</v>
      </c>
      <c r="H34" s="472">
        <f>VLOOKUP(G:G,'Grids Youth'!L:M,2,FALSE)</f>
        <v>2</v>
      </c>
      <c r="I34" s="206" t="s">
        <v>289</v>
      </c>
      <c r="J34" s="472">
        <f>VLOOKUP(I:I,'Grids Youth'!L:M,2,FALSE)</f>
        <v>2</v>
      </c>
      <c r="K34" s="206">
        <v>-3</v>
      </c>
      <c r="L34" s="472">
        <f>VLOOKUP(K:K,'Grids Youth'!N:O,2,FALSE)</f>
        <v>7</v>
      </c>
      <c r="M34" s="206">
        <v>0.5</v>
      </c>
      <c r="N34" s="472">
        <f>VLOOKUP(M:M,'Grids Youth'!P:Q,2,FALSE)</f>
        <v>5</v>
      </c>
      <c r="O34" s="206">
        <v>4</v>
      </c>
      <c r="P34" s="474">
        <f>VLOOKUP(O:O,'Grids Youth'!R:S,2,FALSE)</f>
        <v>8</v>
      </c>
      <c r="Q34" s="141">
        <f t="shared" si="0"/>
        <v>3.6666666666666665</v>
      </c>
      <c r="R34" s="227">
        <f t="shared" si="1"/>
        <v>7</v>
      </c>
      <c r="S34" s="228">
        <f t="shared" si="2"/>
        <v>6.5</v>
      </c>
    </row>
    <row r="35" spans="1:19" x14ac:dyDescent="0.35">
      <c r="A35" s="269"/>
      <c r="B35" s="97">
        <v>31</v>
      </c>
      <c r="C35" s="100" t="str">
        <f>VLOOKUP(B:B,'Start List Youth'!C:F,2,FALSE)</f>
        <v>ANDREEVA Nikol</v>
      </c>
      <c r="D35" s="127" t="str">
        <f>VLOOKUP(B:B,'Start List Youth'!C:F,4,FALSE)</f>
        <v>FLOS</v>
      </c>
      <c r="E35" s="206">
        <v>2</v>
      </c>
      <c r="F35" s="472">
        <f>VLOOKUP(E:E,'Grids Youth'!L:M,2,FALSE)</f>
        <v>6</v>
      </c>
      <c r="G35" s="206">
        <v>0</v>
      </c>
      <c r="H35" s="472">
        <f>VLOOKUP(G:G,'Grids Youth'!L:M,2,FALSE)</f>
        <v>4</v>
      </c>
      <c r="I35" s="206" t="s">
        <v>289</v>
      </c>
      <c r="J35" s="472">
        <f>VLOOKUP(I:I,'Grids Youth'!L:M,2,FALSE)</f>
        <v>2</v>
      </c>
      <c r="K35" s="206">
        <v>6</v>
      </c>
      <c r="L35" s="472">
        <f>VLOOKUP(K:K,'Grids Youth'!N:O,2,FALSE)</f>
        <v>4.5</v>
      </c>
      <c r="M35" s="206">
        <v>1.5</v>
      </c>
      <c r="N35" s="472">
        <f>VLOOKUP(M:M,'Grids Youth'!P:Q,2,FALSE)</f>
        <v>6</v>
      </c>
      <c r="O35" s="206">
        <v>3</v>
      </c>
      <c r="P35" s="474">
        <f>VLOOKUP(O:O,'Grids Youth'!R:S,2,FALSE)</f>
        <v>9</v>
      </c>
      <c r="Q35" s="141">
        <f t="shared" si="0"/>
        <v>4</v>
      </c>
      <c r="R35" s="227">
        <f t="shared" si="1"/>
        <v>4.5</v>
      </c>
      <c r="S35" s="228">
        <f t="shared" si="2"/>
        <v>7.5</v>
      </c>
    </row>
    <row r="36" spans="1:19" x14ac:dyDescent="0.35">
      <c r="A36" s="269"/>
      <c r="B36" s="97">
        <v>32</v>
      </c>
      <c r="C36" s="100" t="str">
        <f>VLOOKUP(B:B,'Start List Youth'!C:F,2,FALSE)</f>
        <v>MERI Dalia Nayla</v>
      </c>
      <c r="D36" s="127" t="str">
        <f>VLOOKUP(B:B,'Start List Youth'!C:F,4,FALSE)</f>
        <v>SRSO</v>
      </c>
      <c r="E36" s="206">
        <v>1</v>
      </c>
      <c r="F36" s="472">
        <f>VLOOKUP(E:E,'Grids Youth'!L:M,2,FALSE)</f>
        <v>5</v>
      </c>
      <c r="G36" s="206" t="s">
        <v>289</v>
      </c>
      <c r="H36" s="472">
        <f>VLOOKUP(G:G,'Grids Youth'!L:M,2,FALSE)</f>
        <v>2</v>
      </c>
      <c r="I36" s="206" t="s">
        <v>289</v>
      </c>
      <c r="J36" s="472">
        <f>VLOOKUP(I:I,'Grids Youth'!L:M,2,FALSE)</f>
        <v>2</v>
      </c>
      <c r="K36" s="206">
        <v>2</v>
      </c>
      <c r="L36" s="472">
        <f>VLOOKUP(K:K,'Grids Youth'!N:O,2,FALSE)</f>
        <v>5.5</v>
      </c>
      <c r="M36" s="206">
        <v>0.5</v>
      </c>
      <c r="N36" s="472">
        <f>VLOOKUP(M:M,'Grids Youth'!P:Q,2,FALSE)</f>
        <v>5</v>
      </c>
      <c r="O36" s="206">
        <v>5</v>
      </c>
      <c r="P36" s="474">
        <f>VLOOKUP(O:O,'Grids Youth'!R:S,2,FALSE)</f>
        <v>7</v>
      </c>
      <c r="Q36" s="141">
        <f t="shared" si="0"/>
        <v>3</v>
      </c>
      <c r="R36" s="227">
        <f t="shared" si="1"/>
        <v>5.5</v>
      </c>
      <c r="S36" s="228">
        <f t="shared" si="2"/>
        <v>6</v>
      </c>
    </row>
    <row r="37" spans="1:19" x14ac:dyDescent="0.35">
      <c r="A37" s="269"/>
      <c r="B37" s="97">
        <v>33</v>
      </c>
      <c r="C37" s="100" t="str">
        <f>VLOOKUP(B:B,'Start List Youth'!C:F,2,FALSE)</f>
        <v>PANERO Iris</v>
      </c>
      <c r="D37" s="127" t="str">
        <f>VLOOKUP(B:B,'Start List Youth'!C:F,4,FALSE)</f>
        <v>LUG</v>
      </c>
      <c r="E37" s="206">
        <v>2</v>
      </c>
      <c r="F37" s="472">
        <f>VLOOKUP(E:E,'Grids Youth'!L:M,2,FALSE)</f>
        <v>6</v>
      </c>
      <c r="G37" s="206" t="s">
        <v>289</v>
      </c>
      <c r="H37" s="472">
        <f>VLOOKUP(G:G,'Grids Youth'!L:M,2,FALSE)</f>
        <v>2</v>
      </c>
      <c r="I37" s="206" t="s">
        <v>289</v>
      </c>
      <c r="J37" s="472">
        <f>VLOOKUP(I:I,'Grids Youth'!L:M,2,FALSE)</f>
        <v>2</v>
      </c>
      <c r="K37" s="206">
        <v>3</v>
      </c>
      <c r="L37" s="472">
        <f>VLOOKUP(K:K,'Grids Youth'!N:O,2,FALSE)</f>
        <v>5.5</v>
      </c>
      <c r="M37" s="206">
        <v>1.5</v>
      </c>
      <c r="N37" s="472">
        <f>VLOOKUP(M:M,'Grids Youth'!P:Q,2,FALSE)</f>
        <v>6</v>
      </c>
      <c r="O37" s="206">
        <v>8</v>
      </c>
      <c r="P37" s="474">
        <f>VLOOKUP(O:O,'Grids Youth'!R:S,2,FALSE)</f>
        <v>4</v>
      </c>
      <c r="Q37" s="141">
        <f t="shared" si="0"/>
        <v>3.3333333333333335</v>
      </c>
      <c r="R37" s="227">
        <f t="shared" si="1"/>
        <v>5.5</v>
      </c>
      <c r="S37" s="228">
        <f t="shared" si="2"/>
        <v>5</v>
      </c>
    </row>
    <row r="38" spans="1:19" x14ac:dyDescent="0.35">
      <c r="A38" s="269"/>
      <c r="B38" s="97">
        <v>34</v>
      </c>
      <c r="C38" s="100" t="str">
        <f>VLOOKUP(B:B,'Start List Youth'!C:F,2,FALSE)</f>
        <v>JANSSENS Abigaëlle</v>
      </c>
      <c r="D38" s="127" t="str">
        <f>VLOOKUP(B:B,'Start List Youth'!C:F,4,FALSE)</f>
        <v>GN1885</v>
      </c>
      <c r="E38" s="206">
        <v>2</v>
      </c>
      <c r="F38" s="472">
        <f>VLOOKUP(E:E,'Grids Youth'!L:M,2,FALSE)</f>
        <v>6</v>
      </c>
      <c r="G38" s="206" t="s">
        <v>289</v>
      </c>
      <c r="H38" s="472">
        <f>VLOOKUP(G:G,'Grids Youth'!L:M,2,FALSE)</f>
        <v>2</v>
      </c>
      <c r="I38" s="206" t="s">
        <v>289</v>
      </c>
      <c r="J38" s="472">
        <f>VLOOKUP(I:I,'Grids Youth'!L:M,2,FALSE)</f>
        <v>2</v>
      </c>
      <c r="K38" s="206">
        <v>-11</v>
      </c>
      <c r="L38" s="472">
        <f>VLOOKUP(K:K,'Grids Youth'!N:O,2,FALSE)</f>
        <v>9</v>
      </c>
      <c r="M38" s="206">
        <v>2</v>
      </c>
      <c r="N38" s="472">
        <f>VLOOKUP(M:M,'Grids Youth'!P:Q,2,FALSE)</f>
        <v>6.5</v>
      </c>
      <c r="O38" s="206">
        <v>4</v>
      </c>
      <c r="P38" s="474">
        <f>VLOOKUP(O:O,'Grids Youth'!R:S,2,FALSE)</f>
        <v>8</v>
      </c>
      <c r="Q38" s="141">
        <f t="shared" si="0"/>
        <v>3.3333333333333335</v>
      </c>
      <c r="R38" s="227">
        <f t="shared" si="1"/>
        <v>9</v>
      </c>
      <c r="S38" s="228">
        <f t="shared" si="2"/>
        <v>7.25</v>
      </c>
    </row>
    <row r="39" spans="1:19" x14ac:dyDescent="0.35">
      <c r="A39" s="269"/>
      <c r="B39" s="97">
        <v>35</v>
      </c>
      <c r="C39" s="100" t="str">
        <f>VLOOKUP(B:B,'Start List Youth'!C:F,2,FALSE)</f>
        <v>MAGNENAT Celya</v>
      </c>
      <c r="D39" s="127" t="str">
        <f>VLOOKUP(B:B,'Start List Youth'!C:F,4,FALSE)</f>
        <v>MORG</v>
      </c>
      <c r="E39" s="206">
        <v>4</v>
      </c>
      <c r="F39" s="472">
        <f>VLOOKUP(E:E,'Grids Youth'!L:M,2,FALSE)</f>
        <v>8</v>
      </c>
      <c r="G39" s="206">
        <v>3</v>
      </c>
      <c r="H39" s="472">
        <f>VLOOKUP(G:G,'Grids Youth'!L:M,2,FALSE)</f>
        <v>7</v>
      </c>
      <c r="I39" s="206">
        <v>0</v>
      </c>
      <c r="J39" s="472">
        <f>VLOOKUP(I:I,'Grids Youth'!L:M,2,FALSE)</f>
        <v>4</v>
      </c>
      <c r="K39" s="206">
        <v>-6</v>
      </c>
      <c r="L39" s="472">
        <f>VLOOKUP(K:K,'Grids Youth'!N:O,2,FALSE)</f>
        <v>7.5</v>
      </c>
      <c r="M39" s="206">
        <v>0.5</v>
      </c>
      <c r="N39" s="472">
        <f>VLOOKUP(M:M,'Grids Youth'!P:Q,2,FALSE)</f>
        <v>5</v>
      </c>
      <c r="O39" s="206">
        <v>5</v>
      </c>
      <c r="P39" s="474">
        <f>VLOOKUP(O:O,'Grids Youth'!R:S,2,FALSE)</f>
        <v>7</v>
      </c>
      <c r="Q39" s="141">
        <f t="shared" si="0"/>
        <v>6.333333333333333</v>
      </c>
      <c r="R39" s="227">
        <f t="shared" si="1"/>
        <v>7.5</v>
      </c>
      <c r="S39" s="228">
        <f t="shared" si="2"/>
        <v>6</v>
      </c>
    </row>
    <row r="40" spans="1:19" x14ac:dyDescent="0.35">
      <c r="A40" s="269"/>
      <c r="B40" s="97">
        <v>36</v>
      </c>
      <c r="C40" s="100" t="str">
        <f>VLOOKUP(B:B,'Start List Youth'!C:F,2,FALSE)</f>
        <v>SERGEEVA Barbara</v>
      </c>
      <c r="D40" s="127" t="str">
        <f>VLOOKUP(B:B,'Start List Youth'!C:F,4,FALSE)</f>
        <v>GN1885</v>
      </c>
      <c r="E40" s="206">
        <v>4</v>
      </c>
      <c r="F40" s="472">
        <f>VLOOKUP(E:E,'Grids Youth'!L:M,2,FALSE)</f>
        <v>8</v>
      </c>
      <c r="G40" s="206">
        <v>3</v>
      </c>
      <c r="H40" s="472">
        <f>VLOOKUP(G:G,'Grids Youth'!L:M,2,FALSE)</f>
        <v>7</v>
      </c>
      <c r="I40" s="206">
        <v>0</v>
      </c>
      <c r="J40" s="472">
        <f>VLOOKUP(I:I,'Grids Youth'!L:M,2,FALSE)</f>
        <v>4</v>
      </c>
      <c r="K40" s="206">
        <v>3</v>
      </c>
      <c r="L40" s="472">
        <f>VLOOKUP(K:K,'Grids Youth'!N:O,2,FALSE)</f>
        <v>5.5</v>
      </c>
      <c r="M40" s="206">
        <v>2</v>
      </c>
      <c r="N40" s="472">
        <f>VLOOKUP(M:M,'Grids Youth'!P:Q,2,FALSE)</f>
        <v>6.5</v>
      </c>
      <c r="O40" s="206">
        <v>2</v>
      </c>
      <c r="P40" s="474">
        <f>VLOOKUP(O:O,'Grids Youth'!R:S,2,FALSE)</f>
        <v>10</v>
      </c>
      <c r="Q40" s="141">
        <f t="shared" si="0"/>
        <v>6.333333333333333</v>
      </c>
      <c r="R40" s="227">
        <f t="shared" si="1"/>
        <v>5.5</v>
      </c>
      <c r="S40" s="228">
        <f t="shared" si="2"/>
        <v>8.25</v>
      </c>
    </row>
    <row r="41" spans="1:19" x14ac:dyDescent="0.35">
      <c r="A41" s="269"/>
      <c r="B41" s="97">
        <v>37</v>
      </c>
      <c r="C41" s="100" t="str">
        <f>VLOOKUP(B:B,'Start List Youth'!C:F,2,FALSE)</f>
        <v>SCHOBER Elisa</v>
      </c>
      <c r="D41" s="127" t="str">
        <f>VLOOKUP(B:B,'Start List Youth'!C:F,4,FALSE)</f>
        <v>GN1885</v>
      </c>
      <c r="E41" s="206">
        <v>3</v>
      </c>
      <c r="F41" s="472">
        <f>VLOOKUP(E:E,'Grids Youth'!L:M,2,FALSE)</f>
        <v>7</v>
      </c>
      <c r="G41" s="206" t="s">
        <v>289</v>
      </c>
      <c r="H41" s="472">
        <f>VLOOKUP(G:G,'Grids Youth'!L:M,2,FALSE)</f>
        <v>2</v>
      </c>
      <c r="I41" s="206" t="s">
        <v>289</v>
      </c>
      <c r="J41" s="472">
        <f>VLOOKUP(I:I,'Grids Youth'!L:M,2,FALSE)</f>
        <v>2</v>
      </c>
      <c r="K41" s="206">
        <v>5</v>
      </c>
      <c r="L41" s="472">
        <f>VLOOKUP(K:K,'Grids Youth'!N:O,2,FALSE)</f>
        <v>5</v>
      </c>
      <c r="M41" s="206">
        <v>1</v>
      </c>
      <c r="N41" s="472">
        <f>VLOOKUP(M:M,'Grids Youth'!P:Q,2,FALSE)</f>
        <v>5.5</v>
      </c>
      <c r="O41" s="206">
        <v>2</v>
      </c>
      <c r="P41" s="474">
        <f>VLOOKUP(O:O,'Grids Youth'!R:S,2,FALSE)</f>
        <v>10</v>
      </c>
      <c r="Q41" s="141">
        <f t="shared" si="0"/>
        <v>3.6666666666666665</v>
      </c>
      <c r="R41" s="227">
        <f t="shared" si="1"/>
        <v>5</v>
      </c>
      <c r="S41" s="228">
        <f t="shared" si="2"/>
        <v>7.75</v>
      </c>
    </row>
    <row r="42" spans="1:19" x14ac:dyDescent="0.35">
      <c r="A42" s="269"/>
      <c r="B42" s="97">
        <v>38</v>
      </c>
      <c r="C42" s="100" t="str">
        <f>VLOOKUP(B:B,'Start List Youth'!C:F,2,FALSE)</f>
        <v>DE PAOLI Beatrice</v>
      </c>
      <c r="D42" s="127" t="str">
        <f>VLOOKUP(B:B,'Start List Youth'!C:F,4,FALSE)</f>
        <v>MORG</v>
      </c>
      <c r="E42" s="206">
        <v>2</v>
      </c>
      <c r="F42" s="472">
        <f>VLOOKUP(E:E,'Grids Youth'!L:M,2,FALSE)</f>
        <v>6</v>
      </c>
      <c r="G42" s="206">
        <v>2</v>
      </c>
      <c r="H42" s="472">
        <f>VLOOKUP(G:G,'Grids Youth'!L:M,2,FALSE)</f>
        <v>6</v>
      </c>
      <c r="I42" s="206" t="s">
        <v>289</v>
      </c>
      <c r="J42" s="472">
        <f>VLOOKUP(I:I,'Grids Youth'!L:M,2,FALSE)</f>
        <v>2</v>
      </c>
      <c r="K42" s="206">
        <v>4</v>
      </c>
      <c r="L42" s="472">
        <f>VLOOKUP(K:K,'Grids Youth'!N:O,2,FALSE)</f>
        <v>5</v>
      </c>
      <c r="M42" s="206">
        <v>0</v>
      </c>
      <c r="N42" s="472">
        <f>VLOOKUP(M:M,'Grids Youth'!P:Q,2,FALSE)</f>
        <v>4.5</v>
      </c>
      <c r="O42" s="206">
        <v>6</v>
      </c>
      <c r="P42" s="474">
        <f>VLOOKUP(O:O,'Grids Youth'!R:S,2,FALSE)</f>
        <v>6</v>
      </c>
      <c r="Q42" s="141">
        <f t="shared" si="0"/>
        <v>4.666666666666667</v>
      </c>
      <c r="R42" s="227">
        <f t="shared" si="1"/>
        <v>5</v>
      </c>
      <c r="S42" s="228">
        <f t="shared" si="2"/>
        <v>5.25</v>
      </c>
    </row>
    <row r="43" spans="1:19" x14ac:dyDescent="0.35">
      <c r="A43" s="269"/>
      <c r="B43" s="97">
        <v>39</v>
      </c>
      <c r="C43" s="100" t="str">
        <f>VLOOKUP(B:B,'Start List Youth'!C:F,2,FALSE)</f>
        <v>IACOZZA Alice</v>
      </c>
      <c r="D43" s="127" t="str">
        <f>VLOOKUP(B:B,'Start List Youth'!C:F,4,FALSE)</f>
        <v>LUG</v>
      </c>
      <c r="E43" s="206">
        <v>3</v>
      </c>
      <c r="F43" s="472">
        <f>VLOOKUP(E:E,'Grids Youth'!L:M,2,FALSE)</f>
        <v>7</v>
      </c>
      <c r="G43" s="206" t="s">
        <v>289</v>
      </c>
      <c r="H43" s="472">
        <f>VLOOKUP(G:G,'Grids Youth'!L:M,2,FALSE)</f>
        <v>2</v>
      </c>
      <c r="I43" s="206" t="s">
        <v>289</v>
      </c>
      <c r="J43" s="472">
        <f>VLOOKUP(I:I,'Grids Youth'!L:M,2,FALSE)</f>
        <v>2</v>
      </c>
      <c r="K43" s="206">
        <v>4</v>
      </c>
      <c r="L43" s="472">
        <f>VLOOKUP(K:K,'Grids Youth'!N:O,2,FALSE)</f>
        <v>5</v>
      </c>
      <c r="M43" s="206">
        <v>1</v>
      </c>
      <c r="N43" s="472">
        <f>VLOOKUP(M:M,'Grids Youth'!P:Q,2,FALSE)</f>
        <v>5.5</v>
      </c>
      <c r="O43" s="206">
        <v>4</v>
      </c>
      <c r="P43" s="474">
        <f>VLOOKUP(O:O,'Grids Youth'!R:S,2,FALSE)</f>
        <v>8</v>
      </c>
      <c r="Q43" s="141">
        <f t="shared" si="0"/>
        <v>3.6666666666666665</v>
      </c>
      <c r="R43" s="227">
        <f t="shared" si="1"/>
        <v>5</v>
      </c>
      <c r="S43" s="228">
        <f t="shared" si="2"/>
        <v>6.75</v>
      </c>
    </row>
    <row r="44" spans="1:19" x14ac:dyDescent="0.35">
      <c r="A44" s="269"/>
      <c r="B44" s="97">
        <v>40</v>
      </c>
      <c r="C44" s="100" t="str">
        <f>VLOOKUP(B:B,'Start List Youth'!C:F,2,FALSE)</f>
        <v>NAGYPÁL Réka</v>
      </c>
      <c r="D44" s="127" t="str">
        <f>VLOOKUP(B:B,'Start List Youth'!C:F,4,FALSE)</f>
        <v>FLOS</v>
      </c>
      <c r="E44" s="206">
        <v>2</v>
      </c>
      <c r="F44" s="472">
        <f>VLOOKUP(E:E,'Grids Youth'!L:M,2,FALSE)</f>
        <v>6</v>
      </c>
      <c r="G44" s="206">
        <v>0</v>
      </c>
      <c r="H44" s="472">
        <f>VLOOKUP(G:G,'Grids Youth'!L:M,2,FALSE)</f>
        <v>4</v>
      </c>
      <c r="I44" s="206" t="s">
        <v>289</v>
      </c>
      <c r="J44" s="472">
        <f>VLOOKUP(I:I,'Grids Youth'!L:M,2,FALSE)</f>
        <v>2</v>
      </c>
      <c r="K44" s="206">
        <v>6</v>
      </c>
      <c r="L44" s="472">
        <f>VLOOKUP(K:K,'Grids Youth'!N:O,2,FALSE)</f>
        <v>4.5</v>
      </c>
      <c r="M44" s="206">
        <v>0</v>
      </c>
      <c r="N44" s="472">
        <f>VLOOKUP(M:M,'Grids Youth'!P:Q,2,FALSE)</f>
        <v>4.5</v>
      </c>
      <c r="O44" s="206">
        <v>4.5</v>
      </c>
      <c r="P44" s="474">
        <f>VLOOKUP(O:O,'Grids Youth'!R:S,2,FALSE)</f>
        <v>7.5</v>
      </c>
      <c r="Q44" s="141">
        <f t="shared" si="0"/>
        <v>4</v>
      </c>
      <c r="R44" s="227">
        <f t="shared" si="1"/>
        <v>4.5</v>
      </c>
      <c r="S44" s="228">
        <f t="shared" si="2"/>
        <v>6</v>
      </c>
    </row>
    <row r="45" spans="1:19" x14ac:dyDescent="0.35">
      <c r="A45" s="269"/>
      <c r="B45" s="97">
        <v>41</v>
      </c>
      <c r="C45" s="100" t="str">
        <f>VLOOKUP(B:B,'Start List Youth'!C:F,2,FALSE)</f>
        <v>LENZ Vanessa</v>
      </c>
      <c r="D45" s="127" t="str">
        <f>VLOOKUP(B:B,'Start List Youth'!C:F,4,FALSE)</f>
        <v>ASB</v>
      </c>
      <c r="E45" s="206">
        <v>4</v>
      </c>
      <c r="F45" s="472">
        <f>VLOOKUP(E:E,'Grids Youth'!L:M,2,FALSE)</f>
        <v>8</v>
      </c>
      <c r="G45" s="206">
        <v>5</v>
      </c>
      <c r="H45" s="472">
        <f>VLOOKUP(G:G,'Grids Youth'!L:M,2,FALSE)</f>
        <v>9</v>
      </c>
      <c r="I45" s="206">
        <v>2</v>
      </c>
      <c r="J45" s="472">
        <f>VLOOKUP(I:I,'Grids Youth'!L:M,2,FALSE)</f>
        <v>6</v>
      </c>
      <c r="K45" s="206">
        <v>-12</v>
      </c>
      <c r="L45" s="472">
        <f>VLOOKUP(K:K,'Grids Youth'!N:O,2,FALSE)</f>
        <v>9</v>
      </c>
      <c r="M45" s="206">
        <v>3</v>
      </c>
      <c r="N45" s="472">
        <f>VLOOKUP(M:M,'Grids Youth'!P:Q,2,FALSE)</f>
        <v>7.5</v>
      </c>
      <c r="O45" s="206">
        <v>4</v>
      </c>
      <c r="P45" s="474">
        <f>VLOOKUP(O:O,'Grids Youth'!R:S,2,FALSE)</f>
        <v>8</v>
      </c>
      <c r="Q45" s="141">
        <f t="shared" si="0"/>
        <v>7.666666666666667</v>
      </c>
      <c r="R45" s="227">
        <f t="shared" si="1"/>
        <v>9</v>
      </c>
      <c r="S45" s="228">
        <f t="shared" si="2"/>
        <v>7.75</v>
      </c>
    </row>
    <row r="46" spans="1:19" x14ac:dyDescent="0.35">
      <c r="A46" s="269"/>
      <c r="B46" s="97">
        <v>42</v>
      </c>
      <c r="C46" s="100" t="str">
        <f>VLOOKUP(B:B,'Start List Youth'!C:F,2,FALSE)</f>
        <v>MÖBES Emma</v>
      </c>
      <c r="D46" s="127" t="str">
        <f>VLOOKUP(B:B,'Start List Youth'!C:F,4,FALSE)</f>
        <v>LNZ</v>
      </c>
      <c r="E46" s="206">
        <v>2</v>
      </c>
      <c r="F46" s="472">
        <f>VLOOKUP(E:E,'Grids Youth'!L:M,2,FALSE)</f>
        <v>6</v>
      </c>
      <c r="G46" s="206" t="s">
        <v>289</v>
      </c>
      <c r="H46" s="472">
        <f>VLOOKUP(G:G,'Grids Youth'!L:M,2,FALSE)</f>
        <v>2</v>
      </c>
      <c r="I46" s="206" t="s">
        <v>289</v>
      </c>
      <c r="J46" s="472">
        <f>VLOOKUP(I:I,'Grids Youth'!L:M,2,FALSE)</f>
        <v>2</v>
      </c>
      <c r="K46" s="206">
        <v>6</v>
      </c>
      <c r="L46" s="472">
        <f>VLOOKUP(K:K,'Grids Youth'!N:O,2,FALSE)</f>
        <v>4.5</v>
      </c>
      <c r="M46" s="206">
        <v>0.5</v>
      </c>
      <c r="N46" s="472">
        <f>VLOOKUP(M:M,'Grids Youth'!P:Q,2,FALSE)</f>
        <v>5</v>
      </c>
      <c r="O46" s="206">
        <v>6.5</v>
      </c>
      <c r="P46" s="474">
        <f>VLOOKUP(O:O,'Grids Youth'!R:S,2,FALSE)</f>
        <v>5.5</v>
      </c>
      <c r="Q46" s="141">
        <f t="shared" si="0"/>
        <v>3.3333333333333335</v>
      </c>
      <c r="R46" s="227">
        <f t="shared" si="1"/>
        <v>4.5</v>
      </c>
      <c r="S46" s="228">
        <f t="shared" si="2"/>
        <v>5.25</v>
      </c>
    </row>
    <row r="47" spans="1:19" x14ac:dyDescent="0.35">
      <c r="A47" s="269"/>
      <c r="B47" s="97">
        <v>43</v>
      </c>
      <c r="C47" s="100" t="str">
        <f>VLOOKUP(B:B,'Start List Youth'!C:F,2,FALSE)</f>
        <v>DOMENECH WANG Liliane</v>
      </c>
      <c r="D47" s="127" t="str">
        <f>VLOOKUP(B:B,'Start List Youth'!C:F,4,FALSE)</f>
        <v>VA</v>
      </c>
      <c r="E47" s="206">
        <v>4</v>
      </c>
      <c r="F47" s="472">
        <f>VLOOKUP(E:E,'Grids Youth'!L:M,2,FALSE)</f>
        <v>8</v>
      </c>
      <c r="G47" s="206">
        <v>5</v>
      </c>
      <c r="H47" s="472">
        <f>VLOOKUP(G:G,'Grids Youth'!L:M,2,FALSE)</f>
        <v>9</v>
      </c>
      <c r="I47" s="206">
        <v>2</v>
      </c>
      <c r="J47" s="472">
        <f>VLOOKUP(I:I,'Grids Youth'!L:M,2,FALSE)</f>
        <v>6</v>
      </c>
      <c r="K47" s="206">
        <v>5</v>
      </c>
      <c r="L47" s="472">
        <f>VLOOKUP(K:K,'Grids Youth'!N:O,2,FALSE)</f>
        <v>5</v>
      </c>
      <c r="M47" s="206">
        <v>3.5</v>
      </c>
      <c r="N47" s="472">
        <f>VLOOKUP(M:M,'Grids Youth'!P:Q,2,FALSE)</f>
        <v>8</v>
      </c>
      <c r="O47" s="206">
        <v>4.5</v>
      </c>
      <c r="P47" s="474">
        <f>VLOOKUP(O:O,'Grids Youth'!R:S,2,FALSE)</f>
        <v>7.5</v>
      </c>
      <c r="Q47" s="141">
        <f t="shared" si="0"/>
        <v>7.666666666666667</v>
      </c>
      <c r="R47" s="227">
        <f t="shared" si="1"/>
        <v>5</v>
      </c>
      <c r="S47" s="228">
        <f t="shared" si="2"/>
        <v>7.75</v>
      </c>
    </row>
    <row r="48" spans="1:19" x14ac:dyDescent="0.35">
      <c r="A48" s="269"/>
      <c r="B48" s="97">
        <v>44</v>
      </c>
      <c r="C48" s="100" t="str">
        <f>VLOOKUP(B:B,'Start List Youth'!C:F,2,FALSE)</f>
        <v>GREGOIRE Alyssia</v>
      </c>
      <c r="D48" s="127" t="str">
        <f>VLOOKUP(B:B,'Start List Youth'!C:F,4,FALSE)</f>
        <v>MORG</v>
      </c>
      <c r="E48" s="206">
        <v>1</v>
      </c>
      <c r="F48" s="472">
        <f>VLOOKUP(E:E,'Grids Youth'!L:M,2,FALSE)</f>
        <v>5</v>
      </c>
      <c r="G48" s="206" t="s">
        <v>289</v>
      </c>
      <c r="H48" s="472">
        <f>VLOOKUP(G:G,'Grids Youth'!L:M,2,FALSE)</f>
        <v>2</v>
      </c>
      <c r="I48" s="206" t="s">
        <v>289</v>
      </c>
      <c r="J48" s="472">
        <f>VLOOKUP(I:I,'Grids Youth'!L:M,2,FALSE)</f>
        <v>2</v>
      </c>
      <c r="K48" s="206">
        <v>6</v>
      </c>
      <c r="L48" s="472">
        <f>VLOOKUP(K:K,'Grids Youth'!N:O,2,FALSE)</f>
        <v>4.5</v>
      </c>
      <c r="M48" s="206">
        <v>2.5</v>
      </c>
      <c r="N48" s="472">
        <f>VLOOKUP(M:M,'Grids Youth'!P:Q,2,FALSE)</f>
        <v>7</v>
      </c>
      <c r="O48" s="206">
        <v>6</v>
      </c>
      <c r="P48" s="474">
        <f>VLOOKUP(O:O,'Grids Youth'!R:S,2,FALSE)</f>
        <v>6</v>
      </c>
      <c r="Q48" s="141">
        <f t="shared" si="0"/>
        <v>3</v>
      </c>
      <c r="R48" s="227">
        <f t="shared" si="1"/>
        <v>4.5</v>
      </c>
      <c r="S48" s="228">
        <f t="shared" si="2"/>
        <v>6.5</v>
      </c>
    </row>
    <row r="49" spans="1:19" x14ac:dyDescent="0.35">
      <c r="A49" s="269"/>
      <c r="B49" s="97">
        <v>45</v>
      </c>
      <c r="C49" s="100" t="str">
        <f>VLOOKUP(B:B,'Start List Youth'!C:F,2,FALSE)</f>
        <v>GARDON Charlotte</v>
      </c>
      <c r="D49" s="127" t="str">
        <f>VLOOKUP(B:B,'Start List Youth'!C:F,4,FALSE)</f>
        <v>MORG</v>
      </c>
      <c r="E49" s="206" t="s">
        <v>289</v>
      </c>
      <c r="F49" s="472">
        <f>VLOOKUP(E:E,'Grids Youth'!L:M,2,FALSE)</f>
        <v>2</v>
      </c>
      <c r="G49" s="206" t="s">
        <v>289</v>
      </c>
      <c r="H49" s="472">
        <f>VLOOKUP(G:G,'Grids Youth'!L:M,2,FALSE)</f>
        <v>2</v>
      </c>
      <c r="I49" s="206" t="s">
        <v>289</v>
      </c>
      <c r="J49" s="472">
        <f>VLOOKUP(I:I,'Grids Youth'!L:M,2,FALSE)</f>
        <v>2</v>
      </c>
      <c r="K49" s="206">
        <v>8</v>
      </c>
      <c r="L49" s="472">
        <f>VLOOKUP(K:K,'Grids Youth'!N:O,2,FALSE)</f>
        <v>4</v>
      </c>
      <c r="M49" s="206">
        <v>4.5</v>
      </c>
      <c r="N49" s="472">
        <f>VLOOKUP(M:M,'Grids Youth'!P:Q,2,FALSE)</f>
        <v>9</v>
      </c>
      <c r="O49" s="206">
        <v>4</v>
      </c>
      <c r="P49" s="474">
        <f>VLOOKUP(O:O,'Grids Youth'!R:S,2,FALSE)</f>
        <v>8</v>
      </c>
      <c r="Q49" s="141">
        <f t="shared" si="0"/>
        <v>2</v>
      </c>
      <c r="R49" s="227">
        <f t="shared" si="1"/>
        <v>4</v>
      </c>
      <c r="S49" s="228">
        <f t="shared" si="2"/>
        <v>8.5</v>
      </c>
    </row>
    <row r="50" spans="1:19" x14ac:dyDescent="0.35">
      <c r="A50" s="269"/>
      <c r="B50" s="97">
        <v>46</v>
      </c>
      <c r="C50" s="100" t="str">
        <f>VLOOKUP(B:B,'Start List Youth'!C:F,2,FALSE)</f>
        <v>LAFLEUR Laura</v>
      </c>
      <c r="D50" s="127" t="str">
        <f>VLOOKUP(B:B,'Start List Youth'!C:F,4,FALSE)</f>
        <v>GN1885</v>
      </c>
      <c r="E50" s="206">
        <v>4</v>
      </c>
      <c r="F50" s="472">
        <f>VLOOKUP(E:E,'Grids Youth'!L:M,2,FALSE)</f>
        <v>8</v>
      </c>
      <c r="G50" s="206">
        <v>4</v>
      </c>
      <c r="H50" s="472">
        <f>VLOOKUP(G:G,'Grids Youth'!L:M,2,FALSE)</f>
        <v>8</v>
      </c>
      <c r="I50" s="206">
        <v>1</v>
      </c>
      <c r="J50" s="472">
        <f>VLOOKUP(I:I,'Grids Youth'!L:M,2,FALSE)</f>
        <v>5</v>
      </c>
      <c r="K50" s="206">
        <v>-20</v>
      </c>
      <c r="L50" s="472">
        <f>VLOOKUP(K:K,'Grids Youth'!N:O,2,FALSE)</f>
        <v>10</v>
      </c>
      <c r="M50" s="206">
        <v>2</v>
      </c>
      <c r="N50" s="472">
        <f>VLOOKUP(M:M,'Grids Youth'!P:Q,2,FALSE)</f>
        <v>6.5</v>
      </c>
      <c r="O50" s="206">
        <v>5</v>
      </c>
      <c r="P50" s="474">
        <f>VLOOKUP(O:O,'Grids Youth'!R:S,2,FALSE)</f>
        <v>7</v>
      </c>
      <c r="Q50" s="141">
        <f t="shared" si="0"/>
        <v>7</v>
      </c>
      <c r="R50" s="227">
        <f t="shared" si="1"/>
        <v>10</v>
      </c>
      <c r="S50" s="228">
        <f t="shared" si="2"/>
        <v>6.75</v>
      </c>
    </row>
    <row r="51" spans="1:19" x14ac:dyDescent="0.35">
      <c r="A51" s="269"/>
      <c r="B51" s="97">
        <v>47</v>
      </c>
      <c r="C51" s="100" t="str">
        <f>VLOOKUP(B:B,'Start List Youth'!C:F,2,FALSE)</f>
        <v>MICHALIS Eline</v>
      </c>
      <c r="D51" s="127" t="str">
        <f>VLOOKUP(B:B,'Start List Youth'!C:F,4,FALSE)</f>
        <v>GN1885</v>
      </c>
      <c r="E51" s="206">
        <v>2</v>
      </c>
      <c r="F51" s="472">
        <f>VLOOKUP(E:E,'Grids Youth'!L:M,2,FALSE)</f>
        <v>6</v>
      </c>
      <c r="G51" s="206">
        <v>2</v>
      </c>
      <c r="H51" s="472">
        <f>VLOOKUP(G:G,'Grids Youth'!L:M,2,FALSE)</f>
        <v>6</v>
      </c>
      <c r="I51" s="206" t="s">
        <v>289</v>
      </c>
      <c r="J51" s="472">
        <f>VLOOKUP(I:I,'Grids Youth'!L:M,2,FALSE)</f>
        <v>2</v>
      </c>
      <c r="K51" s="206">
        <v>13</v>
      </c>
      <c r="L51" s="472">
        <f>VLOOKUP(K:K,'Grids Youth'!N:O,2,FALSE)</f>
        <v>3</v>
      </c>
      <c r="M51" s="206">
        <v>2</v>
      </c>
      <c r="N51" s="472">
        <f>VLOOKUP(M:M,'Grids Youth'!P:Q,2,FALSE)</f>
        <v>6.5</v>
      </c>
      <c r="O51" s="206">
        <v>6.5</v>
      </c>
      <c r="P51" s="474">
        <f>VLOOKUP(O:O,'Grids Youth'!R:S,2,FALSE)</f>
        <v>5.5</v>
      </c>
      <c r="Q51" s="141">
        <f t="shared" si="0"/>
        <v>4.666666666666667</v>
      </c>
      <c r="R51" s="227">
        <f t="shared" si="1"/>
        <v>3</v>
      </c>
      <c r="S51" s="228">
        <f t="shared" si="2"/>
        <v>6</v>
      </c>
    </row>
    <row r="52" spans="1:19" x14ac:dyDescent="0.35">
      <c r="A52" s="269"/>
      <c r="B52" s="97">
        <v>48</v>
      </c>
      <c r="C52" s="100" t="str">
        <f>VLOOKUP(B:B,'Start List Youth'!C:F,2,FALSE)</f>
        <v>CORAZZA Kendra</v>
      </c>
      <c r="D52" s="127" t="str">
        <f>VLOOKUP(B:B,'Start List Youth'!C:F,4,FALSE)</f>
        <v>LUG</v>
      </c>
      <c r="E52" s="206">
        <v>1</v>
      </c>
      <c r="F52" s="472">
        <f>VLOOKUP(E:E,'Grids Youth'!L:M,2,FALSE)</f>
        <v>5</v>
      </c>
      <c r="G52" s="206" t="s">
        <v>289</v>
      </c>
      <c r="H52" s="472">
        <f>VLOOKUP(G:G,'Grids Youth'!L:M,2,FALSE)</f>
        <v>2</v>
      </c>
      <c r="I52" s="206" t="s">
        <v>289</v>
      </c>
      <c r="J52" s="472">
        <f>VLOOKUP(I:I,'Grids Youth'!L:M,2,FALSE)</f>
        <v>2</v>
      </c>
      <c r="K52" s="206">
        <v>5</v>
      </c>
      <c r="L52" s="472">
        <f>VLOOKUP(K:K,'Grids Youth'!N:O,2,FALSE)</f>
        <v>5</v>
      </c>
      <c r="M52" s="206">
        <v>3</v>
      </c>
      <c r="N52" s="472">
        <f>VLOOKUP(M:M,'Grids Youth'!P:Q,2,FALSE)</f>
        <v>7.5</v>
      </c>
      <c r="O52" s="206">
        <v>5</v>
      </c>
      <c r="P52" s="474">
        <f>VLOOKUP(O:O,'Grids Youth'!R:S,2,FALSE)</f>
        <v>7</v>
      </c>
      <c r="Q52" s="141">
        <f t="shared" si="0"/>
        <v>3</v>
      </c>
      <c r="R52" s="227">
        <f t="shared" si="1"/>
        <v>5</v>
      </c>
      <c r="S52" s="228">
        <f t="shared" si="2"/>
        <v>7.25</v>
      </c>
    </row>
    <row r="53" spans="1:19" x14ac:dyDescent="0.35">
      <c r="A53" s="269"/>
      <c r="B53" s="97">
        <v>49</v>
      </c>
      <c r="C53" s="100" t="str">
        <f>VLOOKUP(B:B,'Start List Youth'!C:F,2,FALSE)</f>
        <v>COUROUGE Emma</v>
      </c>
      <c r="D53" s="127" t="str">
        <f>VLOOKUP(B:B,'Start List Youth'!C:F,4,FALSE)</f>
        <v>MORG</v>
      </c>
      <c r="E53" s="206">
        <v>3</v>
      </c>
      <c r="F53" s="472">
        <f>VLOOKUP(E:E,'Grids Youth'!L:M,2,FALSE)</f>
        <v>7</v>
      </c>
      <c r="G53" s="206">
        <v>1</v>
      </c>
      <c r="H53" s="472">
        <f>VLOOKUP(G:G,'Grids Youth'!L:M,2,FALSE)</f>
        <v>5</v>
      </c>
      <c r="I53" s="206">
        <v>1</v>
      </c>
      <c r="J53" s="472">
        <f>VLOOKUP(I:I,'Grids Youth'!L:M,2,FALSE)</f>
        <v>5</v>
      </c>
      <c r="K53" s="206">
        <v>3</v>
      </c>
      <c r="L53" s="472">
        <f>VLOOKUP(K:K,'Grids Youth'!N:O,2,FALSE)</f>
        <v>5.5</v>
      </c>
      <c r="M53" s="206">
        <v>0</v>
      </c>
      <c r="N53" s="472">
        <f>VLOOKUP(M:M,'Grids Youth'!P:Q,2,FALSE)</f>
        <v>4.5</v>
      </c>
      <c r="O53" s="206">
        <v>6</v>
      </c>
      <c r="P53" s="474">
        <f>VLOOKUP(O:O,'Grids Youth'!R:S,2,FALSE)</f>
        <v>6</v>
      </c>
      <c r="Q53" s="141">
        <f t="shared" si="0"/>
        <v>5.666666666666667</v>
      </c>
      <c r="R53" s="227">
        <f t="shared" si="1"/>
        <v>5.5</v>
      </c>
      <c r="S53" s="228">
        <f t="shared" si="2"/>
        <v>5.25</v>
      </c>
    </row>
    <row r="54" spans="1:19" x14ac:dyDescent="0.35">
      <c r="A54" s="269"/>
      <c r="B54" s="97">
        <v>50</v>
      </c>
      <c r="C54" s="100" t="str">
        <f>VLOOKUP(B:B,'Start List Youth'!C:F,2,FALSE)</f>
        <v>PAVLIKOVA Evelina</v>
      </c>
      <c r="D54" s="127" t="str">
        <f>VLOOKUP(B:B,'Start List Youth'!C:F,4,FALSE)</f>
        <v>GN1885</v>
      </c>
      <c r="E54" s="206">
        <v>4</v>
      </c>
      <c r="F54" s="472">
        <f>VLOOKUP(E:E,'Grids Youth'!L:M,2,FALSE)</f>
        <v>8</v>
      </c>
      <c r="G54" s="206">
        <v>2</v>
      </c>
      <c r="H54" s="472">
        <f>VLOOKUP(G:G,'Grids Youth'!L:M,2,FALSE)</f>
        <v>6</v>
      </c>
      <c r="I54" s="206" t="s">
        <v>289</v>
      </c>
      <c r="J54" s="472">
        <f>VLOOKUP(I:I,'Grids Youth'!L:M,2,FALSE)</f>
        <v>2</v>
      </c>
      <c r="K54" s="206">
        <v>-15</v>
      </c>
      <c r="L54" s="472">
        <f>VLOOKUP(K:K,'Grids Youth'!N:O,2,FALSE)</f>
        <v>10</v>
      </c>
      <c r="M54" s="206">
        <v>3.5</v>
      </c>
      <c r="N54" s="472">
        <f>VLOOKUP(M:M,'Grids Youth'!P:Q,2,FALSE)</f>
        <v>8</v>
      </c>
      <c r="O54" s="206">
        <v>4.5</v>
      </c>
      <c r="P54" s="474">
        <f>VLOOKUP(O:O,'Grids Youth'!R:S,2,FALSE)</f>
        <v>7.5</v>
      </c>
      <c r="Q54" s="141">
        <f t="shared" si="0"/>
        <v>5.333333333333333</v>
      </c>
      <c r="R54" s="227">
        <f t="shared" si="1"/>
        <v>10</v>
      </c>
      <c r="S54" s="228">
        <f t="shared" si="2"/>
        <v>7.75</v>
      </c>
    </row>
    <row r="55" spans="1:19" x14ac:dyDescent="0.35">
      <c r="A55" s="269"/>
      <c r="B55" s="97">
        <v>51</v>
      </c>
      <c r="C55" s="100" t="str">
        <f>VLOOKUP(B:B,'Start List Youth'!C:F,2,FALSE)</f>
        <v>SCHAFER Nora</v>
      </c>
      <c r="D55" s="127" t="str">
        <f>VLOOKUP(B:B,'Start List Youth'!C:F,4,FALSE)</f>
        <v>ASB</v>
      </c>
      <c r="E55" s="206">
        <v>3</v>
      </c>
      <c r="F55" s="472">
        <f>VLOOKUP(E:E,'Grids Youth'!L:M,2,FALSE)</f>
        <v>7</v>
      </c>
      <c r="G55" s="206" t="s">
        <v>289</v>
      </c>
      <c r="H55" s="472">
        <f>VLOOKUP(G:G,'Grids Youth'!L:M,2,FALSE)</f>
        <v>2</v>
      </c>
      <c r="I55" s="206" t="s">
        <v>289</v>
      </c>
      <c r="J55" s="472">
        <f>VLOOKUP(I:I,'Grids Youth'!L:M,2,FALSE)</f>
        <v>2</v>
      </c>
      <c r="K55" s="206">
        <v>8</v>
      </c>
      <c r="L55" s="472">
        <f>VLOOKUP(K:K,'Grids Youth'!N:O,2,FALSE)</f>
        <v>4</v>
      </c>
      <c r="M55" s="206">
        <v>2</v>
      </c>
      <c r="N55" s="472">
        <f>VLOOKUP(M:M,'Grids Youth'!P:Q,2,FALSE)</f>
        <v>6.5</v>
      </c>
      <c r="O55" s="206">
        <v>8</v>
      </c>
      <c r="P55" s="474">
        <f>VLOOKUP(O:O,'Grids Youth'!R:S,2,FALSE)</f>
        <v>4</v>
      </c>
      <c r="Q55" s="141">
        <f t="shared" si="0"/>
        <v>3.6666666666666665</v>
      </c>
      <c r="R55" s="227">
        <f t="shared" si="1"/>
        <v>4</v>
      </c>
      <c r="S55" s="228">
        <f t="shared" si="2"/>
        <v>5.25</v>
      </c>
    </row>
    <row r="56" spans="1:19" x14ac:dyDescent="0.35">
      <c r="A56" s="269"/>
      <c r="B56" s="97">
        <v>52</v>
      </c>
      <c r="C56" s="100" t="str">
        <f>VLOOKUP(B:B,'Start List Youth'!C:F,2,FALSE)</f>
        <v>BREGNARD Lavinia</v>
      </c>
      <c r="D56" s="127" t="str">
        <f>VLOOKUP(B:B,'Start List Youth'!C:F,4,FALSE)</f>
        <v>MORG</v>
      </c>
      <c r="E56" s="206">
        <v>6</v>
      </c>
      <c r="F56" s="472">
        <f>VLOOKUP(E:E,'Grids Youth'!L:M,2,FALSE)</f>
        <v>10</v>
      </c>
      <c r="G56" s="206">
        <v>6</v>
      </c>
      <c r="H56" s="472">
        <f>VLOOKUP(G:G,'Grids Youth'!L:M,2,FALSE)</f>
        <v>10</v>
      </c>
      <c r="I56" s="206">
        <v>3</v>
      </c>
      <c r="J56" s="472">
        <f>VLOOKUP(I:I,'Grids Youth'!L:M,2,FALSE)</f>
        <v>7</v>
      </c>
      <c r="K56" s="206">
        <v>-5</v>
      </c>
      <c r="L56" s="472">
        <f>VLOOKUP(K:K,'Grids Youth'!N:O,2,FALSE)</f>
        <v>7.5</v>
      </c>
      <c r="M56" s="206">
        <v>7.5</v>
      </c>
      <c r="N56" s="472">
        <f>VLOOKUP(M:M,'Grids Youth'!P:Q,2,FALSE)</f>
        <v>10</v>
      </c>
      <c r="O56" s="206">
        <v>0</v>
      </c>
      <c r="P56" s="474">
        <f>VLOOKUP(O:O,'Grids Youth'!R:S,2,FALSE)</f>
        <v>10</v>
      </c>
      <c r="Q56" s="141">
        <f t="shared" si="0"/>
        <v>9</v>
      </c>
      <c r="R56" s="227">
        <f t="shared" si="1"/>
        <v>7.5</v>
      </c>
      <c r="S56" s="228">
        <f t="shared" si="2"/>
        <v>10</v>
      </c>
    </row>
    <row r="57" spans="1:19" x14ac:dyDescent="0.35">
      <c r="A57" s="269"/>
      <c r="B57" s="97">
        <v>53</v>
      </c>
      <c r="C57" s="100" t="str">
        <f>VLOOKUP(B:B,'Start List Youth'!C:F,2,FALSE)</f>
        <v>STANIMIROVIC Lena</v>
      </c>
      <c r="D57" s="127" t="str">
        <f>VLOOKUP(B:B,'Start List Youth'!C:F,4,FALSE)</f>
        <v>MORG</v>
      </c>
      <c r="E57" s="206">
        <v>2</v>
      </c>
      <c r="F57" s="472">
        <f>VLOOKUP(E:E,'Grids Youth'!L:M,2,FALSE)</f>
        <v>6</v>
      </c>
      <c r="G57" s="206">
        <v>1</v>
      </c>
      <c r="H57" s="472">
        <f>VLOOKUP(G:G,'Grids Youth'!L:M,2,FALSE)</f>
        <v>5</v>
      </c>
      <c r="I57" s="206" t="s">
        <v>289</v>
      </c>
      <c r="J57" s="472">
        <f>VLOOKUP(I:I,'Grids Youth'!L:M,2,FALSE)</f>
        <v>2</v>
      </c>
      <c r="K57" s="206">
        <v>-5</v>
      </c>
      <c r="L57" s="472">
        <f>VLOOKUP(K:K,'Grids Youth'!N:O,2,FALSE)</f>
        <v>7.5</v>
      </c>
      <c r="M57" s="206">
        <v>1.5</v>
      </c>
      <c r="N57" s="472">
        <f>VLOOKUP(M:M,'Grids Youth'!P:Q,2,FALSE)</f>
        <v>6</v>
      </c>
      <c r="O57" s="206">
        <v>2.5</v>
      </c>
      <c r="P57" s="474">
        <f>VLOOKUP(O:O,'Grids Youth'!R:S,2,FALSE)</f>
        <v>9.5</v>
      </c>
      <c r="Q57" s="141">
        <f t="shared" si="0"/>
        <v>4.333333333333333</v>
      </c>
      <c r="R57" s="227">
        <f t="shared" si="1"/>
        <v>7.5</v>
      </c>
      <c r="S57" s="228">
        <f t="shared" si="2"/>
        <v>7.75</v>
      </c>
    </row>
    <row r="58" spans="1:19" x14ac:dyDescent="0.35">
      <c r="A58" s="269"/>
      <c r="B58" s="97">
        <v>54</v>
      </c>
      <c r="C58" s="100" t="str">
        <f>VLOOKUP(B:B,'Start List Youth'!C:F,2,FALSE)</f>
        <v>UCHANSKI Sophia</v>
      </c>
      <c r="D58" s="127" t="str">
        <f>VLOOKUP(B:B,'Start List Youth'!C:F,4,FALSE)</f>
        <v>MN</v>
      </c>
      <c r="E58" s="206">
        <v>3</v>
      </c>
      <c r="F58" s="472">
        <f>VLOOKUP(E:E,'Grids Youth'!L:M,2,FALSE)</f>
        <v>7</v>
      </c>
      <c r="G58" s="206">
        <v>0</v>
      </c>
      <c r="H58" s="472">
        <f>VLOOKUP(G:G,'Grids Youth'!L:M,2,FALSE)</f>
        <v>4</v>
      </c>
      <c r="I58" s="206" t="s">
        <v>289</v>
      </c>
      <c r="J58" s="472">
        <f>VLOOKUP(I:I,'Grids Youth'!L:M,2,FALSE)</f>
        <v>2</v>
      </c>
      <c r="K58" s="206">
        <v>10</v>
      </c>
      <c r="L58" s="472">
        <f>VLOOKUP(K:K,'Grids Youth'!N:O,2,FALSE)</f>
        <v>3.5</v>
      </c>
      <c r="M58" s="206">
        <v>1</v>
      </c>
      <c r="N58" s="472">
        <f>VLOOKUP(M:M,'Grids Youth'!P:Q,2,FALSE)</f>
        <v>5.5</v>
      </c>
      <c r="O58" s="206">
        <v>5.5</v>
      </c>
      <c r="P58" s="474">
        <f>VLOOKUP(O:O,'Grids Youth'!R:S,2,FALSE)</f>
        <v>6.5</v>
      </c>
      <c r="Q58" s="141">
        <f t="shared" si="0"/>
        <v>4.333333333333333</v>
      </c>
      <c r="R58" s="227">
        <f t="shared" si="1"/>
        <v>3.5</v>
      </c>
      <c r="S58" s="228">
        <f t="shared" si="2"/>
        <v>6</v>
      </c>
    </row>
    <row r="59" spans="1:19" x14ac:dyDescent="0.35">
      <c r="A59" s="269"/>
      <c r="B59" s="97">
        <v>55</v>
      </c>
      <c r="C59" s="100" t="str">
        <f>VLOOKUP(B:B,'Start List Youth'!C:F,2,FALSE)</f>
        <v>BRESSMER Arielle</v>
      </c>
      <c r="D59" s="127" t="str">
        <f>VLOOKUP(B:B,'Start List Youth'!C:F,4,FALSE)</f>
        <v>LNZ</v>
      </c>
      <c r="E59" s="206">
        <v>4</v>
      </c>
      <c r="F59" s="472">
        <f>VLOOKUP(E:E,'Grids Youth'!L:M,2,FALSE)</f>
        <v>8</v>
      </c>
      <c r="G59" s="206">
        <v>3</v>
      </c>
      <c r="H59" s="472">
        <f>VLOOKUP(G:G,'Grids Youth'!L:M,2,FALSE)</f>
        <v>7</v>
      </c>
      <c r="I59" s="206" t="s">
        <v>289</v>
      </c>
      <c r="J59" s="472">
        <f>VLOOKUP(I:I,'Grids Youth'!L:M,2,FALSE)</f>
        <v>2</v>
      </c>
      <c r="K59" s="206">
        <v>0</v>
      </c>
      <c r="L59" s="472">
        <f>VLOOKUP(K:K,'Grids Youth'!N:O,2,FALSE)</f>
        <v>6</v>
      </c>
      <c r="M59" s="206">
        <v>1.5</v>
      </c>
      <c r="N59" s="472">
        <f>VLOOKUP(M:M,'Grids Youth'!P:Q,2,FALSE)</f>
        <v>6</v>
      </c>
      <c r="O59" s="206">
        <v>6</v>
      </c>
      <c r="P59" s="474">
        <f>VLOOKUP(O:O,'Grids Youth'!R:S,2,FALSE)</f>
        <v>6</v>
      </c>
      <c r="Q59" s="141">
        <f t="shared" si="0"/>
        <v>5.666666666666667</v>
      </c>
      <c r="R59" s="227">
        <f t="shared" si="1"/>
        <v>6</v>
      </c>
      <c r="S59" s="228">
        <f t="shared" si="2"/>
        <v>6</v>
      </c>
    </row>
    <row r="60" spans="1:19" x14ac:dyDescent="0.35">
      <c r="A60" s="269"/>
      <c r="B60" s="97">
        <v>56</v>
      </c>
      <c r="C60" s="100" t="str">
        <f>VLOOKUP(B:B,'Start List Youth'!C:F,2,FALSE)</f>
        <v>RAYMANN Julie</v>
      </c>
      <c r="D60" s="127" t="str">
        <f>VLOOKUP(B:B,'Start List Youth'!C:F,4,FALSE)</f>
        <v>LNZ</v>
      </c>
      <c r="E60" s="206">
        <v>5</v>
      </c>
      <c r="F60" s="472">
        <f>VLOOKUP(E:E,'Grids Youth'!L:M,2,FALSE)</f>
        <v>9</v>
      </c>
      <c r="G60" s="206">
        <v>5</v>
      </c>
      <c r="H60" s="472">
        <f>VLOOKUP(G:G,'Grids Youth'!L:M,2,FALSE)</f>
        <v>9</v>
      </c>
      <c r="I60" s="206">
        <v>6</v>
      </c>
      <c r="J60" s="472">
        <f>VLOOKUP(I:I,'Grids Youth'!L:M,2,FALSE)</f>
        <v>10</v>
      </c>
      <c r="K60" s="206">
        <v>-15</v>
      </c>
      <c r="L60" s="472">
        <f>VLOOKUP(K:K,'Grids Youth'!N:O,2,FALSE)</f>
        <v>10</v>
      </c>
      <c r="M60" s="206">
        <v>6.5</v>
      </c>
      <c r="N60" s="472">
        <f>VLOOKUP(M:M,'Grids Youth'!P:Q,2,FALSE)</f>
        <v>10</v>
      </c>
      <c r="O60" s="206">
        <v>1.5</v>
      </c>
      <c r="P60" s="474">
        <f>VLOOKUP(O:O,'Grids Youth'!R:S,2,FALSE)</f>
        <v>10</v>
      </c>
      <c r="Q60" s="141">
        <f t="shared" si="0"/>
        <v>9.3333333333333339</v>
      </c>
      <c r="R60" s="227">
        <f t="shared" si="1"/>
        <v>10</v>
      </c>
      <c r="S60" s="228">
        <f t="shared" si="2"/>
        <v>10</v>
      </c>
    </row>
    <row r="61" spans="1:19" x14ac:dyDescent="0.35">
      <c r="A61" s="269"/>
      <c r="B61" s="97">
        <v>57</v>
      </c>
      <c r="C61" s="100" t="str">
        <f>VLOOKUP(B:B,'Start List Youth'!C:F,2,FALSE)</f>
        <v>WYDEN Anouk</v>
      </c>
      <c r="D61" s="127" t="str">
        <f>VLOOKUP(B:B,'Start List Youth'!C:F,4,FALSE)</f>
        <v>LNZ</v>
      </c>
      <c r="E61" s="206">
        <v>5</v>
      </c>
      <c r="F61" s="472">
        <f>VLOOKUP(E:E,'Grids Youth'!L:M,2,FALSE)</f>
        <v>9</v>
      </c>
      <c r="G61" s="206">
        <v>1</v>
      </c>
      <c r="H61" s="472">
        <f>VLOOKUP(G:G,'Grids Youth'!L:M,2,FALSE)</f>
        <v>5</v>
      </c>
      <c r="I61" s="206">
        <v>1</v>
      </c>
      <c r="J61" s="472">
        <f>VLOOKUP(I:I,'Grids Youth'!L:M,2,FALSE)</f>
        <v>5</v>
      </c>
      <c r="K61" s="206">
        <v>-10</v>
      </c>
      <c r="L61" s="472">
        <f>VLOOKUP(K:K,'Grids Youth'!N:O,2,FALSE)</f>
        <v>8.5</v>
      </c>
      <c r="M61" s="206">
        <v>2.5</v>
      </c>
      <c r="N61" s="472">
        <f>VLOOKUP(M:M,'Grids Youth'!P:Q,2,FALSE)</f>
        <v>7</v>
      </c>
      <c r="O61" s="206">
        <v>0.5</v>
      </c>
      <c r="P61" s="474">
        <f>VLOOKUP(O:O,'Grids Youth'!R:S,2,FALSE)</f>
        <v>10</v>
      </c>
      <c r="Q61" s="141">
        <f t="shared" si="0"/>
        <v>6.333333333333333</v>
      </c>
      <c r="R61" s="227">
        <f t="shared" si="1"/>
        <v>8.5</v>
      </c>
      <c r="S61" s="228">
        <f t="shared" si="2"/>
        <v>8.5</v>
      </c>
    </row>
    <row r="62" spans="1:19" x14ac:dyDescent="0.35">
      <c r="A62" s="269"/>
      <c r="B62" s="97">
        <v>58</v>
      </c>
      <c r="C62" s="100" t="str">
        <f>VLOOKUP(B:B,'Start List Youth'!C:F,2,FALSE)</f>
        <v>ZULLI Laura</v>
      </c>
      <c r="D62" s="127" t="str">
        <f>VLOOKUP(B:B,'Start List Youth'!C:F,4,FALSE)</f>
        <v>LNZ</v>
      </c>
      <c r="E62" s="206">
        <v>1</v>
      </c>
      <c r="F62" s="472">
        <f>VLOOKUP(E:E,'Grids Youth'!L:M,2,FALSE)</f>
        <v>5</v>
      </c>
      <c r="G62" s="206">
        <v>2</v>
      </c>
      <c r="H62" s="472">
        <f>VLOOKUP(G:G,'Grids Youth'!L:M,2,FALSE)</f>
        <v>6</v>
      </c>
      <c r="I62" s="206" t="s">
        <v>289</v>
      </c>
      <c r="J62" s="472">
        <f>VLOOKUP(I:I,'Grids Youth'!L:M,2,FALSE)</f>
        <v>2</v>
      </c>
      <c r="K62" s="206">
        <v>7</v>
      </c>
      <c r="L62" s="472">
        <f>VLOOKUP(K:K,'Grids Youth'!N:O,2,FALSE)</f>
        <v>4.5</v>
      </c>
      <c r="M62" s="206">
        <v>3</v>
      </c>
      <c r="N62" s="472">
        <f>VLOOKUP(M:M,'Grids Youth'!P:Q,2,FALSE)</f>
        <v>7.5</v>
      </c>
      <c r="O62" s="206">
        <v>4.5</v>
      </c>
      <c r="P62" s="474">
        <f>VLOOKUP(O:O,'Grids Youth'!R:S,2,FALSE)</f>
        <v>7.5</v>
      </c>
      <c r="Q62" s="141">
        <f t="shared" si="0"/>
        <v>4.333333333333333</v>
      </c>
      <c r="R62" s="227">
        <f t="shared" si="1"/>
        <v>4.5</v>
      </c>
      <c r="S62" s="228">
        <f t="shared" si="2"/>
        <v>7.5</v>
      </c>
    </row>
    <row r="63" spans="1:19" x14ac:dyDescent="0.35">
      <c r="A63" s="269"/>
      <c r="B63" s="97">
        <v>59</v>
      </c>
      <c r="C63" s="100" t="str">
        <f>VLOOKUP(B:B,'Start List Youth'!C:F,2,FALSE)</f>
        <v>PAGES Ella</v>
      </c>
      <c r="D63" s="127" t="str">
        <f>VLOOKUP(B:B,'Start List Youth'!C:F,4,FALSE)</f>
        <v>LNZ</v>
      </c>
      <c r="E63" s="206">
        <v>2</v>
      </c>
      <c r="F63" s="472">
        <f>VLOOKUP(E:E,'Grids Youth'!L:M,2,FALSE)</f>
        <v>6</v>
      </c>
      <c r="G63" s="206">
        <v>2</v>
      </c>
      <c r="H63" s="472">
        <f>VLOOKUP(G:G,'Grids Youth'!L:M,2,FALSE)</f>
        <v>6</v>
      </c>
      <c r="I63" s="206">
        <v>0</v>
      </c>
      <c r="J63" s="472">
        <f>VLOOKUP(I:I,'Grids Youth'!L:M,2,FALSE)</f>
        <v>4</v>
      </c>
      <c r="K63" s="206">
        <v>-3</v>
      </c>
      <c r="L63" s="472">
        <f>VLOOKUP(K:K,'Grids Youth'!N:O,2,FALSE)</f>
        <v>7</v>
      </c>
      <c r="M63" s="206">
        <v>0</v>
      </c>
      <c r="N63" s="472">
        <f>VLOOKUP(M:M,'Grids Youth'!P:Q,2,FALSE)</f>
        <v>4.5</v>
      </c>
      <c r="O63" s="206">
        <v>5.5</v>
      </c>
      <c r="P63" s="474">
        <f>VLOOKUP(O:O,'Grids Youth'!R:S,2,FALSE)</f>
        <v>6.5</v>
      </c>
      <c r="Q63" s="141">
        <f t="shared" si="0"/>
        <v>5.333333333333333</v>
      </c>
      <c r="R63" s="227">
        <f t="shared" si="1"/>
        <v>7</v>
      </c>
      <c r="S63" s="228">
        <f t="shared" si="2"/>
        <v>5.5</v>
      </c>
    </row>
    <row r="64" spans="1:19" x14ac:dyDescent="0.35">
      <c r="A64" s="269"/>
      <c r="B64" s="97">
        <v>60</v>
      </c>
      <c r="C64" s="100" t="str">
        <f>VLOOKUP(B:B,'Start List Youth'!C:F,2,FALSE)</f>
        <v>PITTRICH Emma</v>
      </c>
      <c r="D64" s="127" t="str">
        <f>VLOOKUP(B:B,'Start List Youth'!C:F,4,FALSE)</f>
        <v>MORG</v>
      </c>
      <c r="E64" s="206">
        <v>4</v>
      </c>
      <c r="F64" s="472">
        <f>VLOOKUP(E:E,'Grids Youth'!L:M,2,FALSE)</f>
        <v>8</v>
      </c>
      <c r="G64" s="206">
        <v>3</v>
      </c>
      <c r="H64" s="472">
        <f>VLOOKUP(G:G,'Grids Youth'!L:M,2,FALSE)</f>
        <v>7</v>
      </c>
      <c r="I64" s="206" t="s">
        <v>289</v>
      </c>
      <c r="J64" s="472">
        <f>VLOOKUP(I:I,'Grids Youth'!L:M,2,FALSE)</f>
        <v>2</v>
      </c>
      <c r="K64" s="206">
        <v>4</v>
      </c>
      <c r="L64" s="472">
        <f>VLOOKUP(K:K,'Grids Youth'!N:O,2,FALSE)</f>
        <v>5</v>
      </c>
      <c r="M64" s="206">
        <v>3.5</v>
      </c>
      <c r="N64" s="472">
        <f>VLOOKUP(M:M,'Grids Youth'!P:Q,2,FALSE)</f>
        <v>8</v>
      </c>
      <c r="O64" s="206">
        <v>2</v>
      </c>
      <c r="P64" s="474">
        <f>VLOOKUP(O:O,'Grids Youth'!R:S,2,FALSE)</f>
        <v>10</v>
      </c>
      <c r="Q64" s="141">
        <f t="shared" si="0"/>
        <v>5.666666666666667</v>
      </c>
      <c r="R64" s="227">
        <f t="shared" si="1"/>
        <v>5</v>
      </c>
      <c r="S64" s="228">
        <f t="shared" si="2"/>
        <v>9</v>
      </c>
    </row>
    <row r="65" spans="1:19" x14ac:dyDescent="0.35">
      <c r="A65" s="269"/>
      <c r="B65" s="97">
        <v>61</v>
      </c>
      <c r="C65" s="100" t="str">
        <f>VLOOKUP(B:B,'Start List Youth'!C:F,2,FALSE)</f>
        <v>CABRITA Selena</v>
      </c>
      <c r="D65" s="127" t="str">
        <f>VLOOKUP(B:B,'Start List Youth'!C:F,4,FALSE)</f>
        <v>VA</v>
      </c>
      <c r="E65" s="206" t="s">
        <v>289</v>
      </c>
      <c r="F65" s="472">
        <f>VLOOKUP(E:E,'Grids Youth'!L:M,2,FALSE)</f>
        <v>2</v>
      </c>
      <c r="G65" s="206" t="s">
        <v>289</v>
      </c>
      <c r="H65" s="472">
        <f>VLOOKUP(G:G,'Grids Youth'!L:M,2,FALSE)</f>
        <v>2</v>
      </c>
      <c r="I65" s="206" t="s">
        <v>289</v>
      </c>
      <c r="J65" s="472">
        <f>VLOOKUP(I:I,'Grids Youth'!L:M,2,FALSE)</f>
        <v>2</v>
      </c>
      <c r="K65" s="206">
        <v>6</v>
      </c>
      <c r="L65" s="472">
        <f>VLOOKUP(K:K,'Grids Youth'!N:O,2,FALSE)</f>
        <v>4.5</v>
      </c>
      <c r="M65" s="206">
        <v>4</v>
      </c>
      <c r="N65" s="472">
        <f>VLOOKUP(M:M,'Grids Youth'!P:Q,2,FALSE)</f>
        <v>8.5</v>
      </c>
      <c r="O65" s="206">
        <v>6.5</v>
      </c>
      <c r="P65" s="474">
        <f>VLOOKUP(O:O,'Grids Youth'!R:S,2,FALSE)</f>
        <v>5.5</v>
      </c>
      <c r="Q65" s="141">
        <f t="shared" si="0"/>
        <v>2</v>
      </c>
      <c r="R65" s="227">
        <f t="shared" si="1"/>
        <v>4.5</v>
      </c>
      <c r="S65" s="228">
        <f t="shared" si="2"/>
        <v>7</v>
      </c>
    </row>
    <row r="66" spans="1:19" x14ac:dyDescent="0.35">
      <c r="A66" s="269"/>
      <c r="B66" s="97">
        <v>62</v>
      </c>
      <c r="C66" s="100" t="str">
        <f>VLOOKUP(B:B,'Start List Youth'!C:F,2,FALSE)</f>
        <v>ABGARYAN SOTO Jana</v>
      </c>
      <c r="D66" s="127" t="str">
        <f>VLOOKUP(B:B,'Start List Youth'!C:F,4,FALSE)</f>
        <v>ASB</v>
      </c>
      <c r="E66" s="206">
        <v>1</v>
      </c>
      <c r="F66" s="472">
        <f>VLOOKUP(E:E,'Grids Youth'!L:M,2,FALSE)</f>
        <v>5</v>
      </c>
      <c r="G66" s="206"/>
      <c r="H66" s="472">
        <f>VLOOKUP(G:G,'Grids Youth'!L:M,2,FALSE)</f>
        <v>4</v>
      </c>
      <c r="I66" s="206"/>
      <c r="J66" s="472">
        <f>VLOOKUP(I:I,'Grids Youth'!L:M,2,FALSE)</f>
        <v>4</v>
      </c>
      <c r="K66" s="206">
        <v>-4</v>
      </c>
      <c r="L66" s="472">
        <f>VLOOKUP(K:K,'Grids Youth'!N:O,2,FALSE)</f>
        <v>7</v>
      </c>
      <c r="M66" s="206">
        <v>1</v>
      </c>
      <c r="N66" s="472">
        <f>VLOOKUP(M:M,'Grids Youth'!P:Q,2,FALSE)</f>
        <v>5.5</v>
      </c>
      <c r="O66" s="206">
        <v>4</v>
      </c>
      <c r="P66" s="474">
        <f>VLOOKUP(O:O,'Grids Youth'!R:S,2,FALSE)</f>
        <v>8</v>
      </c>
      <c r="Q66" s="141">
        <f t="shared" si="0"/>
        <v>4.333333333333333</v>
      </c>
      <c r="R66" s="227">
        <f t="shared" si="1"/>
        <v>7</v>
      </c>
      <c r="S66" s="228">
        <f t="shared" si="2"/>
        <v>6.75</v>
      </c>
    </row>
    <row r="67" spans="1:19" x14ac:dyDescent="0.35">
      <c r="A67" s="269"/>
      <c r="B67" s="97">
        <v>63</v>
      </c>
      <c r="C67" s="100" t="str">
        <f>VLOOKUP(B:B,'Start List Youth'!C:F,2,FALSE)</f>
        <v>YITAGESU Elia</v>
      </c>
      <c r="D67" s="127" t="str">
        <f>VLOOKUP(B:B,'Start List Youth'!C:F,4,FALSE)</f>
        <v>GN1885</v>
      </c>
      <c r="E67" s="206">
        <v>0</v>
      </c>
      <c r="F67" s="472">
        <f>VLOOKUP(E:E,'Grids Youth'!L:M,2,FALSE)</f>
        <v>4</v>
      </c>
      <c r="G67" s="206" t="s">
        <v>289</v>
      </c>
      <c r="H67" s="472">
        <f>VLOOKUP(G:G,'Grids Youth'!L:M,2,FALSE)</f>
        <v>2</v>
      </c>
      <c r="I67" s="206" t="s">
        <v>289</v>
      </c>
      <c r="J67" s="472">
        <f>VLOOKUP(I:I,'Grids Youth'!L:M,2,FALSE)</f>
        <v>2</v>
      </c>
      <c r="K67" s="206">
        <v>-20</v>
      </c>
      <c r="L67" s="472">
        <f>VLOOKUP(K:K,'Grids Youth'!N:O,2,FALSE)</f>
        <v>10</v>
      </c>
      <c r="M67" s="206">
        <v>1.5</v>
      </c>
      <c r="N67" s="472">
        <f>VLOOKUP(M:M,'Grids Youth'!P:Q,2,FALSE)</f>
        <v>6</v>
      </c>
      <c r="O67" s="206">
        <v>7.5</v>
      </c>
      <c r="P67" s="474">
        <f>VLOOKUP(O:O,'Grids Youth'!R:S,2,FALSE)</f>
        <v>4.5</v>
      </c>
      <c r="Q67" s="141">
        <f t="shared" si="0"/>
        <v>2.6666666666666665</v>
      </c>
      <c r="R67" s="227">
        <f t="shared" si="1"/>
        <v>10</v>
      </c>
      <c r="S67" s="228">
        <f t="shared" si="2"/>
        <v>5.25</v>
      </c>
    </row>
    <row r="68" spans="1:19" x14ac:dyDescent="0.35">
      <c r="A68" s="269"/>
      <c r="B68" s="97">
        <v>64</v>
      </c>
      <c r="C68" s="100" t="str">
        <f>VLOOKUP(B:B,'Start List Youth'!C:F,2,FALSE)</f>
        <v>SYLA Keitlin</v>
      </c>
      <c r="D68" s="127" t="str">
        <f>VLOOKUP(B:B,'Start List Youth'!C:F,4,FALSE)</f>
        <v>GN1885</v>
      </c>
      <c r="E68" s="206">
        <v>4</v>
      </c>
      <c r="F68" s="472">
        <f>VLOOKUP(E:E,'Grids Youth'!L:M,2,FALSE)</f>
        <v>8</v>
      </c>
      <c r="G68" s="206">
        <v>4</v>
      </c>
      <c r="H68" s="472">
        <f>VLOOKUP(G:G,'Grids Youth'!L:M,2,FALSE)</f>
        <v>8</v>
      </c>
      <c r="I68" s="206" t="s">
        <v>289</v>
      </c>
      <c r="J68" s="472">
        <f>VLOOKUP(I:I,'Grids Youth'!L:M,2,FALSE)</f>
        <v>2</v>
      </c>
      <c r="K68" s="206">
        <v>1</v>
      </c>
      <c r="L68" s="472">
        <f>VLOOKUP(K:K,'Grids Youth'!N:O,2,FALSE)</f>
        <v>6</v>
      </c>
      <c r="M68" s="206">
        <v>2</v>
      </c>
      <c r="N68" s="472">
        <f>VLOOKUP(M:M,'Grids Youth'!P:Q,2,FALSE)</f>
        <v>6.5</v>
      </c>
      <c r="O68" s="206">
        <v>6.5</v>
      </c>
      <c r="P68" s="474">
        <f>VLOOKUP(O:O,'Grids Youth'!R:S,2,FALSE)</f>
        <v>5.5</v>
      </c>
      <c r="Q68" s="141">
        <f t="shared" si="0"/>
        <v>6</v>
      </c>
      <c r="R68" s="227">
        <f t="shared" si="1"/>
        <v>6</v>
      </c>
      <c r="S68" s="228">
        <f t="shared" si="2"/>
        <v>6</v>
      </c>
    </row>
    <row r="69" spans="1:19" x14ac:dyDescent="0.35">
      <c r="A69" s="658" t="s">
        <v>297</v>
      </c>
      <c r="B69" s="636">
        <v>65</v>
      </c>
      <c r="C69" s="627" t="str">
        <f>VLOOKUP(B:B,'Start List Youth'!C:F,2,FALSE)</f>
        <v>NAWROCKA Lola</v>
      </c>
      <c r="D69" s="628" t="str">
        <f>VLOOKUP(B:B,'Start List Youth'!C:F,4,FALSE)</f>
        <v>LA</v>
      </c>
      <c r="E69" s="673"/>
      <c r="F69" s="716">
        <v>0</v>
      </c>
      <c r="G69" s="673"/>
      <c r="H69" s="716">
        <v>0</v>
      </c>
      <c r="I69" s="673"/>
      <c r="J69" s="716">
        <v>0</v>
      </c>
      <c r="K69" s="673"/>
      <c r="L69" s="716">
        <v>0</v>
      </c>
      <c r="M69" s="673"/>
      <c r="N69" s="716">
        <v>0</v>
      </c>
      <c r="O69" s="673"/>
      <c r="P69" s="717">
        <v>0</v>
      </c>
      <c r="Q69" s="693">
        <f t="shared" si="0"/>
        <v>0</v>
      </c>
      <c r="R69" s="719">
        <f t="shared" si="1"/>
        <v>0</v>
      </c>
      <c r="S69" s="720">
        <f t="shared" si="2"/>
        <v>0</v>
      </c>
    </row>
    <row r="70" spans="1:19" x14ac:dyDescent="0.35">
      <c r="A70" s="269"/>
      <c r="B70" s="97">
        <v>66</v>
      </c>
      <c r="C70" s="100" t="str">
        <f>VLOOKUP(B:B,'Start List Youth'!C:F,2,FALSE)</f>
        <v>ORIOL CRUELLAS Maria</v>
      </c>
      <c r="D70" s="127" t="str">
        <f>VLOOKUP(B:B,'Start List Youth'!C:F,4,FALSE)</f>
        <v>RFN</v>
      </c>
      <c r="E70" s="206" t="s">
        <v>289</v>
      </c>
      <c r="F70" s="472">
        <f>VLOOKUP(E:E,'Grids Youth'!L:M,2,FALSE)</f>
        <v>2</v>
      </c>
      <c r="G70" s="206">
        <v>1</v>
      </c>
      <c r="H70" s="472">
        <f>VLOOKUP(G:G,'Grids Youth'!L:M,2,FALSE)</f>
        <v>5</v>
      </c>
      <c r="I70" s="206" t="s">
        <v>289</v>
      </c>
      <c r="J70" s="472">
        <f>VLOOKUP(I:I,'Grids Youth'!L:M,2,FALSE)</f>
        <v>2</v>
      </c>
      <c r="K70" s="206">
        <v>10</v>
      </c>
      <c r="L70" s="472">
        <f>VLOOKUP(K:K,'Grids Youth'!N:O,2,FALSE)</f>
        <v>3.5</v>
      </c>
      <c r="M70" s="206">
        <v>1.5</v>
      </c>
      <c r="N70" s="472">
        <f>VLOOKUP(M:M,'Grids Youth'!P:Q,2,FALSE)</f>
        <v>6</v>
      </c>
      <c r="O70" s="206">
        <v>7</v>
      </c>
      <c r="P70" s="474">
        <f>VLOOKUP(O:O,'Grids Youth'!R:S,2,FALSE)</f>
        <v>5</v>
      </c>
      <c r="Q70" s="141">
        <f t="shared" ref="Q70:Q89" si="3">AVERAGE(F70,J70,H70)</f>
        <v>3</v>
      </c>
      <c r="R70" s="227">
        <f t="shared" ref="R70:R89" si="4">L70</f>
        <v>3.5</v>
      </c>
      <c r="S70" s="228">
        <f t="shared" ref="S70:S89" si="5">AVERAGE(N70,P70)</f>
        <v>5.5</v>
      </c>
    </row>
    <row r="71" spans="1:19" x14ac:dyDescent="0.35">
      <c r="A71" s="269"/>
      <c r="B71" s="97">
        <v>67</v>
      </c>
      <c r="C71" s="100" t="str">
        <f>VLOOKUP(B:B,'Start List Youth'!C:F,2,FALSE)</f>
        <v>GUSEVA Eva</v>
      </c>
      <c r="D71" s="127" t="str">
        <f>VLOOKUP(B:B,'Start List Youth'!C:F,4,FALSE)</f>
        <v>GN1885</v>
      </c>
      <c r="E71" s="206">
        <v>4</v>
      </c>
      <c r="F71" s="472">
        <f>VLOOKUP(E:E,'Grids Youth'!L:M,2,FALSE)</f>
        <v>8</v>
      </c>
      <c r="G71" s="206">
        <v>3</v>
      </c>
      <c r="H71" s="472">
        <f>VLOOKUP(G:G,'Grids Youth'!L:M,2,FALSE)</f>
        <v>7</v>
      </c>
      <c r="I71" s="206" t="s">
        <v>289</v>
      </c>
      <c r="J71" s="472">
        <f>VLOOKUP(I:I,'Grids Youth'!L:M,2,FALSE)</f>
        <v>2</v>
      </c>
      <c r="K71" s="206">
        <v>-3</v>
      </c>
      <c r="L71" s="472">
        <f>VLOOKUP(K:K,'Grids Youth'!N:O,2,FALSE)</f>
        <v>7</v>
      </c>
      <c r="M71" s="206">
        <v>1</v>
      </c>
      <c r="N71" s="472">
        <f>VLOOKUP(M:M,'Grids Youth'!P:Q,2,FALSE)</f>
        <v>5.5</v>
      </c>
      <c r="O71" s="206">
        <v>2.5</v>
      </c>
      <c r="P71" s="474">
        <f>VLOOKUP(O:O,'Grids Youth'!R:S,2,FALSE)</f>
        <v>9.5</v>
      </c>
      <c r="Q71" s="141">
        <f t="shared" si="3"/>
        <v>5.666666666666667</v>
      </c>
      <c r="R71" s="227">
        <f t="shared" si="4"/>
        <v>7</v>
      </c>
      <c r="S71" s="228">
        <f t="shared" si="5"/>
        <v>7.5</v>
      </c>
    </row>
    <row r="72" spans="1:19" x14ac:dyDescent="0.35">
      <c r="A72" s="269"/>
      <c r="B72" s="97">
        <v>68</v>
      </c>
      <c r="C72" s="100" t="str">
        <f>VLOOKUP(B:B,'Start List Youth'!C:F,2,FALSE)</f>
        <v>WYSS Livia</v>
      </c>
      <c r="D72" s="127" t="str">
        <f>VLOOKUP(B:B,'Start List Youth'!C:F,4,FALSE)</f>
        <v>FLOS</v>
      </c>
      <c r="E72" s="206">
        <v>4</v>
      </c>
      <c r="F72" s="472">
        <f>VLOOKUP(E:E,'Grids Youth'!L:M,2,FALSE)</f>
        <v>8</v>
      </c>
      <c r="G72" s="206">
        <v>2</v>
      </c>
      <c r="H72" s="472">
        <f>VLOOKUP(G:G,'Grids Youth'!L:M,2,FALSE)</f>
        <v>6</v>
      </c>
      <c r="I72" s="206" t="s">
        <v>289</v>
      </c>
      <c r="J72" s="472">
        <f>VLOOKUP(I:I,'Grids Youth'!L:M,2,FALSE)</f>
        <v>2</v>
      </c>
      <c r="K72" s="206">
        <v>7</v>
      </c>
      <c r="L72" s="472">
        <f>VLOOKUP(K:K,'Grids Youth'!N:O,2,FALSE)</f>
        <v>4.5</v>
      </c>
      <c r="M72" s="206">
        <v>1</v>
      </c>
      <c r="N72" s="472">
        <f>VLOOKUP(M:M,'Grids Youth'!P:Q,2,FALSE)</f>
        <v>5.5</v>
      </c>
      <c r="O72" s="206">
        <v>4.5</v>
      </c>
      <c r="P72" s="474">
        <f>VLOOKUP(O:O,'Grids Youth'!R:S,2,FALSE)</f>
        <v>7.5</v>
      </c>
      <c r="Q72" s="141">
        <f t="shared" si="3"/>
        <v>5.333333333333333</v>
      </c>
      <c r="R72" s="227">
        <f t="shared" si="4"/>
        <v>4.5</v>
      </c>
      <c r="S72" s="228">
        <f t="shared" si="5"/>
        <v>6.5</v>
      </c>
    </row>
    <row r="73" spans="1:19" x14ac:dyDescent="0.35">
      <c r="A73" s="269"/>
      <c r="B73" s="97">
        <v>69</v>
      </c>
      <c r="C73" s="100" t="str">
        <f>VLOOKUP(B:B,'Start List Youth'!C:F,2,FALSE)</f>
        <v>APICELLA Aurora</v>
      </c>
      <c r="D73" s="127" t="str">
        <f>VLOOKUP(B:B,'Start List Youth'!C:F,4,FALSE)</f>
        <v>SVB</v>
      </c>
      <c r="E73" s="206">
        <v>0</v>
      </c>
      <c r="F73" s="472">
        <f>VLOOKUP(E:E,'Grids Youth'!L:M,2,FALSE)</f>
        <v>4</v>
      </c>
      <c r="G73" s="206">
        <v>2</v>
      </c>
      <c r="H73" s="472">
        <f>VLOOKUP(G:G,'Grids Youth'!L:M,2,FALSE)</f>
        <v>6</v>
      </c>
      <c r="I73" s="206" t="s">
        <v>289</v>
      </c>
      <c r="J73" s="472">
        <f>VLOOKUP(I:I,'Grids Youth'!L:M,2,FALSE)</f>
        <v>2</v>
      </c>
      <c r="K73" s="206">
        <v>-3</v>
      </c>
      <c r="L73" s="472">
        <f>VLOOKUP(K:K,'Grids Youth'!N:O,2,FALSE)</f>
        <v>7</v>
      </c>
      <c r="M73" s="206">
        <v>0</v>
      </c>
      <c r="N73" s="472">
        <f>VLOOKUP(M:M,'Grids Youth'!P:Q,2,FALSE)</f>
        <v>4.5</v>
      </c>
      <c r="O73" s="206">
        <v>4</v>
      </c>
      <c r="P73" s="474">
        <f>VLOOKUP(O:O,'Grids Youth'!R:S,2,FALSE)</f>
        <v>8</v>
      </c>
      <c r="Q73" s="141">
        <f t="shared" si="3"/>
        <v>4</v>
      </c>
      <c r="R73" s="227">
        <f t="shared" si="4"/>
        <v>7</v>
      </c>
      <c r="S73" s="228">
        <f t="shared" si="5"/>
        <v>6.25</v>
      </c>
    </row>
    <row r="74" spans="1:19" x14ac:dyDescent="0.35">
      <c r="A74" s="269"/>
      <c r="B74" s="97">
        <v>70</v>
      </c>
      <c r="C74" s="100" t="str">
        <f>VLOOKUP(B:B,'Start List Youth'!C:F,2,FALSE)</f>
        <v>VANNOTTI Clara</v>
      </c>
      <c r="D74" s="127" t="str">
        <f>VLOOKUP(B:B,'Start List Youth'!C:F,4,FALSE)</f>
        <v>LNZ</v>
      </c>
      <c r="E74" s="88">
        <v>3</v>
      </c>
      <c r="F74" s="472">
        <f>VLOOKUP(E:E,'Grids Youth'!L:M,2,FALSE)</f>
        <v>7</v>
      </c>
      <c r="G74" s="88">
        <v>2</v>
      </c>
      <c r="H74" s="472">
        <f>VLOOKUP(G:G,'Grids Youth'!L:M,2,FALSE)</f>
        <v>6</v>
      </c>
      <c r="I74" s="88" t="s">
        <v>289</v>
      </c>
      <c r="J74" s="472">
        <f>VLOOKUP(I:I,'Grids Youth'!L:M,2,FALSE)</f>
        <v>2</v>
      </c>
      <c r="K74" s="88">
        <v>5</v>
      </c>
      <c r="L74" s="472">
        <f>VLOOKUP(K:K,'Grids Youth'!N:O,2,FALSE)</f>
        <v>5</v>
      </c>
      <c r="M74" s="88">
        <v>3</v>
      </c>
      <c r="N74" s="472">
        <f>VLOOKUP(M:M,'Grids Youth'!P:Q,2,FALSE)</f>
        <v>7.5</v>
      </c>
      <c r="O74" s="88">
        <v>6</v>
      </c>
      <c r="P74" s="474">
        <f>VLOOKUP(O:O,'Grids Youth'!R:S,2,FALSE)</f>
        <v>6</v>
      </c>
      <c r="Q74" s="141">
        <f t="shared" si="3"/>
        <v>5</v>
      </c>
      <c r="R74" s="227">
        <f t="shared" si="4"/>
        <v>5</v>
      </c>
      <c r="S74" s="228">
        <f t="shared" si="5"/>
        <v>6.75</v>
      </c>
    </row>
    <row r="75" spans="1:19" hidden="1" x14ac:dyDescent="0.35">
      <c r="A75" s="269"/>
      <c r="B75" s="97">
        <v>71</v>
      </c>
      <c r="C75" s="100">
        <f>VLOOKUP(B:B,'Start List Youth'!C:F,2,FALSE)</f>
        <v>0</v>
      </c>
      <c r="D75" s="127">
        <f>VLOOKUP(B:B,'Start List Youth'!C:F,4,FALSE)</f>
        <v>0</v>
      </c>
      <c r="E75" s="88"/>
      <c r="F75" s="472">
        <f>VLOOKUP(E:E,'Grids Youth'!L:M,2,FALSE)</f>
        <v>4</v>
      </c>
      <c r="G75" s="88"/>
      <c r="H75" s="472">
        <f>VLOOKUP(G:G,'Grids Youth'!L:M,2,FALSE)</f>
        <v>4</v>
      </c>
      <c r="I75" s="88"/>
      <c r="J75" s="472">
        <f>VLOOKUP(I:I,'Grids Youth'!L:M,2,FALSE)</f>
        <v>4</v>
      </c>
      <c r="K75" s="88"/>
      <c r="L75" s="472">
        <f>VLOOKUP(K:K,'Grids Youth'!N:O,2,FALSE)</f>
        <v>6</v>
      </c>
      <c r="M75" s="88"/>
      <c r="N75" s="472">
        <f>VLOOKUP(M:M,'Grids Youth'!P:Q,2,FALSE)</f>
        <v>4.5</v>
      </c>
      <c r="O75" s="88"/>
      <c r="P75" s="474">
        <f>VLOOKUP(O:O,'Grids Youth'!R:S,2,FALSE)</f>
        <v>10</v>
      </c>
      <c r="Q75" s="141">
        <f t="shared" si="3"/>
        <v>4</v>
      </c>
      <c r="R75" s="227">
        <f t="shared" si="4"/>
        <v>6</v>
      </c>
      <c r="S75" s="228">
        <f t="shared" si="5"/>
        <v>7.25</v>
      </c>
    </row>
    <row r="76" spans="1:19" hidden="1" x14ac:dyDescent="0.35">
      <c r="A76" s="269"/>
      <c r="B76" s="97">
        <v>72</v>
      </c>
      <c r="C76" s="100">
        <f>VLOOKUP(B:B,'Start List Youth'!C:F,2,FALSE)</f>
        <v>0</v>
      </c>
      <c r="D76" s="127">
        <f>VLOOKUP(B:B,'Start List Youth'!C:F,4,FALSE)</f>
        <v>0</v>
      </c>
      <c r="E76" s="88"/>
      <c r="F76" s="472">
        <f>VLOOKUP(E:E,'Grids Youth'!L:M,2,FALSE)</f>
        <v>4</v>
      </c>
      <c r="G76" s="88"/>
      <c r="H76" s="472">
        <f>VLOOKUP(G:G,'Grids Youth'!L:M,2,FALSE)</f>
        <v>4</v>
      </c>
      <c r="I76" s="88"/>
      <c r="J76" s="472">
        <f>VLOOKUP(I:I,'Grids Youth'!L:M,2,FALSE)</f>
        <v>4</v>
      </c>
      <c r="K76" s="88"/>
      <c r="L76" s="472">
        <f>VLOOKUP(K:K,'Grids Youth'!N:O,2,FALSE)</f>
        <v>6</v>
      </c>
      <c r="M76" s="88"/>
      <c r="N76" s="472">
        <f>VLOOKUP(M:M,'Grids Youth'!P:Q,2,FALSE)</f>
        <v>4.5</v>
      </c>
      <c r="O76" s="88"/>
      <c r="P76" s="474">
        <f>VLOOKUP(O:O,'Grids Youth'!R:S,2,FALSE)</f>
        <v>10</v>
      </c>
      <c r="Q76" s="141">
        <f t="shared" si="3"/>
        <v>4</v>
      </c>
      <c r="R76" s="227">
        <f t="shared" si="4"/>
        <v>6</v>
      </c>
      <c r="S76" s="228">
        <f t="shared" si="5"/>
        <v>7.25</v>
      </c>
    </row>
    <row r="77" spans="1:19" hidden="1" x14ac:dyDescent="0.35">
      <c r="A77" s="269"/>
      <c r="B77" s="97">
        <v>73</v>
      </c>
      <c r="C77" s="100">
        <f>VLOOKUP(B:B,'Start List Youth'!C:F,2,FALSE)</f>
        <v>0</v>
      </c>
      <c r="D77" s="127">
        <f>VLOOKUP(B:B,'Start List Youth'!C:F,4,FALSE)</f>
        <v>0</v>
      </c>
      <c r="E77" s="88"/>
      <c r="F77" s="472">
        <f>VLOOKUP(E:E,'Grids Youth'!L:M,2,FALSE)</f>
        <v>4</v>
      </c>
      <c r="G77" s="88"/>
      <c r="H77" s="472">
        <f>VLOOKUP(G:G,'Grids Youth'!L:M,2,FALSE)</f>
        <v>4</v>
      </c>
      <c r="I77" s="88"/>
      <c r="J77" s="472">
        <f>VLOOKUP(I:I,'Grids Youth'!L:M,2,FALSE)</f>
        <v>4</v>
      </c>
      <c r="K77" s="88"/>
      <c r="L77" s="472">
        <f>VLOOKUP(K:K,'Grids Youth'!N:O,2,FALSE)</f>
        <v>6</v>
      </c>
      <c r="M77" s="88"/>
      <c r="N77" s="472">
        <f>VLOOKUP(M:M,'Grids Youth'!P:Q,2,FALSE)</f>
        <v>4.5</v>
      </c>
      <c r="O77" s="88"/>
      <c r="P77" s="474">
        <f>VLOOKUP(O:O,'Grids Youth'!R:S,2,FALSE)</f>
        <v>10</v>
      </c>
      <c r="Q77" s="141">
        <f t="shared" si="3"/>
        <v>4</v>
      </c>
      <c r="R77" s="227">
        <f t="shared" si="4"/>
        <v>6</v>
      </c>
      <c r="S77" s="228">
        <f t="shared" si="5"/>
        <v>7.25</v>
      </c>
    </row>
    <row r="78" spans="1:19" hidden="1" x14ac:dyDescent="0.35">
      <c r="A78" s="269"/>
      <c r="B78" s="97">
        <v>74</v>
      </c>
      <c r="C78" s="100">
        <f>VLOOKUP(B:B,'Start List Youth'!C:F,2,FALSE)</f>
        <v>0</v>
      </c>
      <c r="D78" s="127">
        <f>VLOOKUP(B:B,'Start List Youth'!C:F,4,FALSE)</f>
        <v>0</v>
      </c>
      <c r="E78" s="88"/>
      <c r="F78" s="472">
        <f>VLOOKUP(E:E,'Grids Youth'!L:M,2,FALSE)</f>
        <v>4</v>
      </c>
      <c r="G78" s="88"/>
      <c r="H78" s="472">
        <f>VLOOKUP(G:G,'Grids Youth'!L:M,2,FALSE)</f>
        <v>4</v>
      </c>
      <c r="I78" s="88"/>
      <c r="J78" s="472">
        <f>VLOOKUP(I:I,'Grids Youth'!L:M,2,FALSE)</f>
        <v>4</v>
      </c>
      <c r="K78" s="88"/>
      <c r="L78" s="472">
        <f>VLOOKUP(K:K,'Grids Youth'!N:O,2,FALSE)</f>
        <v>6</v>
      </c>
      <c r="M78" s="88"/>
      <c r="N78" s="472">
        <f>VLOOKUP(M:M,'Grids Youth'!P:Q,2,FALSE)</f>
        <v>4.5</v>
      </c>
      <c r="O78" s="88"/>
      <c r="P78" s="474">
        <f>VLOOKUP(O:O,'Grids Youth'!R:S,2,FALSE)</f>
        <v>10</v>
      </c>
      <c r="Q78" s="141">
        <f t="shared" si="3"/>
        <v>4</v>
      </c>
      <c r="R78" s="227">
        <f t="shared" si="4"/>
        <v>6</v>
      </c>
      <c r="S78" s="228">
        <f t="shared" si="5"/>
        <v>7.25</v>
      </c>
    </row>
    <row r="79" spans="1:19" hidden="1" x14ac:dyDescent="0.35">
      <c r="A79" s="269"/>
      <c r="B79" s="97">
        <v>75</v>
      </c>
      <c r="C79" s="100">
        <f>VLOOKUP(B:B,'Start List Youth'!C:F,2,FALSE)</f>
        <v>0</v>
      </c>
      <c r="D79" s="127">
        <f>VLOOKUP(B:B,'Start List Youth'!C:F,4,FALSE)</f>
        <v>0</v>
      </c>
      <c r="E79" s="88"/>
      <c r="F79" s="472">
        <f>VLOOKUP(E:E,'Grids Youth'!L:M,2,FALSE)</f>
        <v>4</v>
      </c>
      <c r="G79" s="88"/>
      <c r="H79" s="472">
        <f>VLOOKUP(G:G,'Grids Youth'!L:M,2,FALSE)</f>
        <v>4</v>
      </c>
      <c r="I79" s="88"/>
      <c r="J79" s="472">
        <f>VLOOKUP(I:I,'Grids Youth'!L:M,2,FALSE)</f>
        <v>4</v>
      </c>
      <c r="K79" s="88"/>
      <c r="L79" s="472">
        <f>VLOOKUP(K:K,'Grids Youth'!N:O,2,FALSE)</f>
        <v>6</v>
      </c>
      <c r="M79" s="88"/>
      <c r="N79" s="472">
        <f>VLOOKUP(M:M,'Grids Youth'!P:Q,2,FALSE)</f>
        <v>4.5</v>
      </c>
      <c r="O79" s="88"/>
      <c r="P79" s="474">
        <f>VLOOKUP(O:O,'Grids Youth'!R:S,2,FALSE)</f>
        <v>10</v>
      </c>
      <c r="Q79" s="141">
        <f t="shared" si="3"/>
        <v>4</v>
      </c>
      <c r="R79" s="227">
        <f t="shared" si="4"/>
        <v>6</v>
      </c>
      <c r="S79" s="228">
        <f t="shared" si="5"/>
        <v>7.25</v>
      </c>
    </row>
    <row r="80" spans="1:19" hidden="1" x14ac:dyDescent="0.35">
      <c r="A80" s="269"/>
      <c r="B80" s="97">
        <v>76</v>
      </c>
      <c r="C80" s="100">
        <f>VLOOKUP(B:B,'Start List Youth'!C:F,2,FALSE)</f>
        <v>0</v>
      </c>
      <c r="D80" s="127">
        <f>VLOOKUP(B:B,'Start List Youth'!C:F,4,FALSE)</f>
        <v>0</v>
      </c>
      <c r="E80" s="88"/>
      <c r="F80" s="472">
        <f>VLOOKUP(E:E,'Grids Youth'!L:M,2,FALSE)</f>
        <v>4</v>
      </c>
      <c r="G80" s="88"/>
      <c r="H80" s="472">
        <f>VLOOKUP(G:G,'Grids Youth'!L:M,2,FALSE)</f>
        <v>4</v>
      </c>
      <c r="I80" s="88"/>
      <c r="J80" s="472">
        <f>VLOOKUP(I:I,'Grids Youth'!L:M,2,FALSE)</f>
        <v>4</v>
      </c>
      <c r="K80" s="88"/>
      <c r="L80" s="472">
        <f>VLOOKUP(K:K,'Grids Youth'!N:O,2,FALSE)</f>
        <v>6</v>
      </c>
      <c r="M80" s="88"/>
      <c r="N80" s="472">
        <f>VLOOKUP(M:M,'Grids Youth'!P:Q,2,FALSE)</f>
        <v>4.5</v>
      </c>
      <c r="O80" s="88"/>
      <c r="P80" s="474">
        <f>VLOOKUP(O:O,'Grids Youth'!R:S,2,FALSE)</f>
        <v>10</v>
      </c>
      <c r="Q80" s="141">
        <f t="shared" si="3"/>
        <v>4</v>
      </c>
      <c r="R80" s="227">
        <f t="shared" si="4"/>
        <v>6</v>
      </c>
      <c r="S80" s="228">
        <f t="shared" si="5"/>
        <v>7.25</v>
      </c>
    </row>
    <row r="81" spans="1:19" hidden="1" x14ac:dyDescent="0.35">
      <c r="A81" s="269"/>
      <c r="B81" s="97">
        <v>77</v>
      </c>
      <c r="C81" s="100">
        <f>VLOOKUP(B:B,'Start List Youth'!C:F,2,FALSE)</f>
        <v>0</v>
      </c>
      <c r="D81" s="127">
        <f>VLOOKUP(B:B,'Start List Youth'!C:F,4,FALSE)</f>
        <v>0</v>
      </c>
      <c r="E81" s="88"/>
      <c r="F81" s="472">
        <f>VLOOKUP(E:E,'Grids Youth'!L:M,2,FALSE)</f>
        <v>4</v>
      </c>
      <c r="G81" s="88"/>
      <c r="H81" s="472">
        <f>VLOOKUP(G:G,'Grids Youth'!L:M,2,FALSE)</f>
        <v>4</v>
      </c>
      <c r="I81" s="88"/>
      <c r="J81" s="472">
        <f>VLOOKUP(I:I,'Grids Youth'!L:M,2,FALSE)</f>
        <v>4</v>
      </c>
      <c r="K81" s="88"/>
      <c r="L81" s="472">
        <f>VLOOKUP(K:K,'Grids Youth'!N:O,2,FALSE)</f>
        <v>6</v>
      </c>
      <c r="M81" s="88"/>
      <c r="N81" s="472">
        <f>VLOOKUP(M:M,'Grids Youth'!P:Q,2,FALSE)</f>
        <v>4.5</v>
      </c>
      <c r="O81" s="88"/>
      <c r="P81" s="474">
        <f>VLOOKUP(O:O,'Grids Youth'!R:S,2,FALSE)</f>
        <v>10</v>
      </c>
      <c r="Q81" s="141">
        <f t="shared" si="3"/>
        <v>4</v>
      </c>
      <c r="R81" s="227">
        <f t="shared" si="4"/>
        <v>6</v>
      </c>
      <c r="S81" s="228">
        <f t="shared" si="5"/>
        <v>7.25</v>
      </c>
    </row>
    <row r="82" spans="1:19" hidden="1" x14ac:dyDescent="0.35">
      <c r="A82" s="269"/>
      <c r="B82" s="97">
        <v>78</v>
      </c>
      <c r="C82" s="100">
        <f>VLOOKUP(B:B,'Start List Youth'!C:F,2,FALSE)</f>
        <v>0</v>
      </c>
      <c r="D82" s="127">
        <f>VLOOKUP(B:B,'Start List Youth'!C:F,4,FALSE)</f>
        <v>0</v>
      </c>
      <c r="E82" s="88"/>
      <c r="F82" s="472">
        <f>VLOOKUP(E:E,'Grids Youth'!L:M,2,FALSE)</f>
        <v>4</v>
      </c>
      <c r="G82" s="88"/>
      <c r="H82" s="472">
        <f>VLOOKUP(G:G,'Grids Youth'!L:M,2,FALSE)</f>
        <v>4</v>
      </c>
      <c r="I82" s="88"/>
      <c r="J82" s="472">
        <f>VLOOKUP(I:I,'Grids Youth'!L:M,2,FALSE)</f>
        <v>4</v>
      </c>
      <c r="K82" s="88"/>
      <c r="L82" s="472">
        <f>VLOOKUP(K:K,'Grids Youth'!N:O,2,FALSE)</f>
        <v>6</v>
      </c>
      <c r="M82" s="88"/>
      <c r="N82" s="472">
        <f>VLOOKUP(M:M,'Grids Youth'!P:Q,2,FALSE)</f>
        <v>4.5</v>
      </c>
      <c r="O82" s="88"/>
      <c r="P82" s="474">
        <f>VLOOKUP(O:O,'Grids Youth'!R:S,2,FALSE)</f>
        <v>10</v>
      </c>
      <c r="Q82" s="141">
        <f t="shared" si="3"/>
        <v>4</v>
      </c>
      <c r="R82" s="227">
        <f t="shared" si="4"/>
        <v>6</v>
      </c>
      <c r="S82" s="228">
        <f t="shared" si="5"/>
        <v>7.25</v>
      </c>
    </row>
    <row r="83" spans="1:19" hidden="1" x14ac:dyDescent="0.35">
      <c r="A83" s="269"/>
      <c r="B83" s="97">
        <v>79</v>
      </c>
      <c r="C83" s="100">
        <f>VLOOKUP(B:B,'Start List Youth'!C:F,2,FALSE)</f>
        <v>0</v>
      </c>
      <c r="D83" s="127">
        <f>VLOOKUP(B:B,'Start List Youth'!C:F,4,FALSE)</f>
        <v>0</v>
      </c>
      <c r="E83" s="88"/>
      <c r="F83" s="472">
        <f>VLOOKUP(E:E,'Grids Youth'!L:M,2,FALSE)</f>
        <v>4</v>
      </c>
      <c r="G83" s="88"/>
      <c r="H83" s="472">
        <f>VLOOKUP(G:G,'Grids Youth'!L:M,2,FALSE)</f>
        <v>4</v>
      </c>
      <c r="I83" s="88"/>
      <c r="J83" s="472">
        <f>VLOOKUP(I:I,'Grids Youth'!L:M,2,FALSE)</f>
        <v>4</v>
      </c>
      <c r="K83" s="88"/>
      <c r="L83" s="472">
        <f>VLOOKUP(K:K,'Grids Youth'!N:O,2,FALSE)</f>
        <v>6</v>
      </c>
      <c r="M83" s="88"/>
      <c r="N83" s="472">
        <f>VLOOKUP(M:M,'Grids Youth'!P:Q,2,FALSE)</f>
        <v>4.5</v>
      </c>
      <c r="O83" s="88"/>
      <c r="P83" s="474">
        <f>VLOOKUP(O:O,'Grids Youth'!R:S,2,FALSE)</f>
        <v>10</v>
      </c>
      <c r="Q83" s="141">
        <f t="shared" si="3"/>
        <v>4</v>
      </c>
      <c r="R83" s="227">
        <f t="shared" si="4"/>
        <v>6</v>
      </c>
      <c r="S83" s="228">
        <f t="shared" si="5"/>
        <v>7.25</v>
      </c>
    </row>
    <row r="84" spans="1:19" hidden="1" x14ac:dyDescent="0.35">
      <c r="A84" s="269"/>
      <c r="B84" s="97">
        <v>80</v>
      </c>
      <c r="C84" s="100">
        <f>VLOOKUP(B:B,'Start List Youth'!C:F,2,FALSE)</f>
        <v>0</v>
      </c>
      <c r="D84" s="127">
        <f>VLOOKUP(B:B,'Start List Youth'!C:F,4,FALSE)</f>
        <v>0</v>
      </c>
      <c r="E84" s="88"/>
      <c r="F84" s="472">
        <f>VLOOKUP(E:E,'Grids Youth'!L:M,2,FALSE)</f>
        <v>4</v>
      </c>
      <c r="G84" s="88"/>
      <c r="H84" s="472">
        <f>VLOOKUP(G:G,'Grids Youth'!L:M,2,FALSE)</f>
        <v>4</v>
      </c>
      <c r="I84" s="88"/>
      <c r="J84" s="472">
        <f>VLOOKUP(I:I,'Grids Youth'!L:M,2,FALSE)</f>
        <v>4</v>
      </c>
      <c r="K84" s="88"/>
      <c r="L84" s="472">
        <f>VLOOKUP(K:K,'Grids Youth'!N:O,2,FALSE)</f>
        <v>6</v>
      </c>
      <c r="M84" s="88"/>
      <c r="N84" s="472">
        <f>VLOOKUP(M:M,'Grids Youth'!P:Q,2,FALSE)</f>
        <v>4.5</v>
      </c>
      <c r="O84" s="88"/>
      <c r="P84" s="474">
        <f>VLOOKUP(O:O,'Grids Youth'!R:S,2,FALSE)</f>
        <v>10</v>
      </c>
      <c r="Q84" s="141">
        <f t="shared" si="3"/>
        <v>4</v>
      </c>
      <c r="R84" s="227">
        <f t="shared" si="4"/>
        <v>6</v>
      </c>
      <c r="S84" s="228">
        <f t="shared" si="5"/>
        <v>7.25</v>
      </c>
    </row>
    <row r="85" spans="1:19" hidden="1" x14ac:dyDescent="0.35">
      <c r="A85" s="269"/>
      <c r="B85" s="97">
        <v>81</v>
      </c>
      <c r="C85" s="100">
        <f>VLOOKUP(B:B,'Start List Youth'!C:F,2,FALSE)</f>
        <v>0</v>
      </c>
      <c r="D85" s="127">
        <f>VLOOKUP(B:B,'Start List Youth'!C:F,4,FALSE)</f>
        <v>0</v>
      </c>
      <c r="E85" s="88"/>
      <c r="F85" s="472">
        <f>VLOOKUP(E:E,'Grids Youth'!L:M,2,FALSE)</f>
        <v>4</v>
      </c>
      <c r="G85" s="88"/>
      <c r="H85" s="472">
        <f>VLOOKUP(G:G,'Grids Youth'!L:M,2,FALSE)</f>
        <v>4</v>
      </c>
      <c r="I85" s="88"/>
      <c r="J85" s="472">
        <f>VLOOKUP(I:I,'Grids Youth'!L:M,2,FALSE)</f>
        <v>4</v>
      </c>
      <c r="K85" s="88"/>
      <c r="L85" s="472">
        <f>VLOOKUP(K:K,'Grids Youth'!N:O,2,FALSE)</f>
        <v>6</v>
      </c>
      <c r="M85" s="88"/>
      <c r="N85" s="472">
        <f>VLOOKUP(M:M,'Grids Youth'!P:Q,2,FALSE)</f>
        <v>4.5</v>
      </c>
      <c r="O85" s="88"/>
      <c r="P85" s="474">
        <f>VLOOKUP(O:O,'Grids Youth'!R:S,2,FALSE)</f>
        <v>10</v>
      </c>
      <c r="Q85" s="141">
        <f t="shared" si="3"/>
        <v>4</v>
      </c>
      <c r="R85" s="227">
        <f t="shared" si="4"/>
        <v>6</v>
      </c>
      <c r="S85" s="228">
        <f t="shared" si="5"/>
        <v>7.25</v>
      </c>
    </row>
    <row r="86" spans="1:19" hidden="1" x14ac:dyDescent="0.35">
      <c r="A86" s="269"/>
      <c r="B86" s="97">
        <v>82</v>
      </c>
      <c r="C86" s="100">
        <f>VLOOKUP(B:B,'Start List Youth'!C:F,2,FALSE)</f>
        <v>0</v>
      </c>
      <c r="D86" s="127">
        <f>VLOOKUP(B:B,'Start List Youth'!C:F,4,FALSE)</f>
        <v>0</v>
      </c>
      <c r="E86" s="88"/>
      <c r="F86" s="472">
        <f>VLOOKUP(E:E,'Grids Youth'!L:M,2,FALSE)</f>
        <v>4</v>
      </c>
      <c r="G86" s="88"/>
      <c r="H86" s="472">
        <f>VLOOKUP(G:G,'Grids Youth'!L:M,2,FALSE)</f>
        <v>4</v>
      </c>
      <c r="I86" s="88"/>
      <c r="J86" s="472">
        <f>VLOOKUP(I:I,'Grids Youth'!L:M,2,FALSE)</f>
        <v>4</v>
      </c>
      <c r="K86" s="88"/>
      <c r="L86" s="472">
        <f>VLOOKUP(K:K,'Grids Youth'!N:O,2,FALSE)</f>
        <v>6</v>
      </c>
      <c r="M86" s="88"/>
      <c r="N86" s="472">
        <f>VLOOKUP(M:M,'Grids Youth'!P:Q,2,FALSE)</f>
        <v>4.5</v>
      </c>
      <c r="O86" s="88"/>
      <c r="P86" s="474">
        <f>VLOOKUP(O:O,'Grids Youth'!R:S,2,FALSE)</f>
        <v>10</v>
      </c>
      <c r="Q86" s="141">
        <f t="shared" si="3"/>
        <v>4</v>
      </c>
      <c r="R86" s="227">
        <f t="shared" si="4"/>
        <v>6</v>
      </c>
      <c r="S86" s="228">
        <f t="shared" si="5"/>
        <v>7.25</v>
      </c>
    </row>
    <row r="87" spans="1:19" hidden="1" x14ac:dyDescent="0.35">
      <c r="A87" s="269"/>
      <c r="B87" s="97">
        <v>83</v>
      </c>
      <c r="C87" s="100">
        <f>VLOOKUP(B:B,'Start List Youth'!C:F,2,FALSE)</f>
        <v>0</v>
      </c>
      <c r="D87" s="127">
        <f>VLOOKUP(B:B,'Start List Youth'!C:F,4,FALSE)</f>
        <v>0</v>
      </c>
      <c r="E87" s="88"/>
      <c r="F87" s="472">
        <f>VLOOKUP(E:E,'Grids Youth'!L:M,2,FALSE)</f>
        <v>4</v>
      </c>
      <c r="G87" s="88"/>
      <c r="H87" s="472">
        <f>VLOOKUP(G:G,'Grids Youth'!L:M,2,FALSE)</f>
        <v>4</v>
      </c>
      <c r="I87" s="88"/>
      <c r="J87" s="472">
        <f>VLOOKUP(I:I,'Grids Youth'!L:M,2,FALSE)</f>
        <v>4</v>
      </c>
      <c r="K87" s="88"/>
      <c r="L87" s="472">
        <f>VLOOKUP(K:K,'Grids Youth'!N:O,2,FALSE)</f>
        <v>6</v>
      </c>
      <c r="M87" s="88"/>
      <c r="N87" s="472">
        <f>VLOOKUP(M:M,'Grids Youth'!P:Q,2,FALSE)</f>
        <v>4.5</v>
      </c>
      <c r="O87" s="88"/>
      <c r="P87" s="474">
        <f>VLOOKUP(O:O,'Grids Youth'!R:S,2,FALSE)</f>
        <v>10</v>
      </c>
      <c r="Q87" s="141">
        <f t="shared" si="3"/>
        <v>4</v>
      </c>
      <c r="R87" s="227">
        <f t="shared" si="4"/>
        <v>6</v>
      </c>
      <c r="S87" s="228">
        <f t="shared" si="5"/>
        <v>7.25</v>
      </c>
    </row>
    <row r="88" spans="1:19" hidden="1" x14ac:dyDescent="0.35">
      <c r="A88" s="269"/>
      <c r="B88" s="97">
        <v>84</v>
      </c>
      <c r="C88" s="100">
        <f>VLOOKUP(B:B,'Start List Youth'!C:F,2,FALSE)</f>
        <v>0</v>
      </c>
      <c r="D88" s="127">
        <f>VLOOKUP(B:B,'Start List Youth'!C:F,4,FALSE)</f>
        <v>0</v>
      </c>
      <c r="E88" s="88"/>
      <c r="F88" s="472">
        <f>VLOOKUP(E:E,'Grids Youth'!L:M,2,FALSE)</f>
        <v>4</v>
      </c>
      <c r="G88" s="88"/>
      <c r="H88" s="472">
        <f>VLOOKUP(G:G,'Grids Youth'!L:M,2,FALSE)</f>
        <v>4</v>
      </c>
      <c r="I88" s="88"/>
      <c r="J88" s="472">
        <f>VLOOKUP(I:I,'Grids Youth'!L:M,2,FALSE)</f>
        <v>4</v>
      </c>
      <c r="K88" s="88"/>
      <c r="L88" s="472">
        <f>VLOOKUP(K:K,'Grids Youth'!N:O,2,FALSE)</f>
        <v>6</v>
      </c>
      <c r="M88" s="88"/>
      <c r="N88" s="472">
        <f>VLOOKUP(M:M,'Grids Youth'!P:Q,2,FALSE)</f>
        <v>4.5</v>
      </c>
      <c r="O88" s="88"/>
      <c r="P88" s="474">
        <f>VLOOKUP(O:O,'Grids Youth'!R:S,2,FALSE)</f>
        <v>10</v>
      </c>
      <c r="Q88" s="141">
        <f t="shared" si="3"/>
        <v>4</v>
      </c>
      <c r="R88" s="227">
        <f t="shared" si="4"/>
        <v>6</v>
      </c>
      <c r="S88" s="228">
        <f t="shared" si="5"/>
        <v>7.25</v>
      </c>
    </row>
    <row r="89" spans="1:19" hidden="1" x14ac:dyDescent="0.35">
      <c r="A89" s="269"/>
      <c r="B89" s="97">
        <v>85</v>
      </c>
      <c r="C89" s="100">
        <f>VLOOKUP(B:B,'Start List Youth'!C:F,2,FALSE)</f>
        <v>0</v>
      </c>
      <c r="D89" s="127">
        <f>VLOOKUP(B:B,'Start List Youth'!C:F,4,FALSE)</f>
        <v>0</v>
      </c>
      <c r="E89" s="88"/>
      <c r="F89" s="472">
        <f>VLOOKUP(E:E,'Grids Youth'!L:M,2,FALSE)</f>
        <v>4</v>
      </c>
      <c r="G89" s="88"/>
      <c r="H89" s="472">
        <f>VLOOKUP(G:G,'Grids Youth'!L:M,2,FALSE)</f>
        <v>4</v>
      </c>
      <c r="I89" s="88"/>
      <c r="J89" s="472">
        <f>VLOOKUP(I:I,'Grids Youth'!L:M,2,FALSE)</f>
        <v>4</v>
      </c>
      <c r="K89" s="88"/>
      <c r="L89" s="472">
        <f>VLOOKUP(K:K,'Grids Youth'!N:O,2,FALSE)</f>
        <v>6</v>
      </c>
      <c r="M89" s="88"/>
      <c r="N89" s="472">
        <f>VLOOKUP(M:M,'Grids Youth'!P:Q,2,FALSE)</f>
        <v>4.5</v>
      </c>
      <c r="O89" s="88"/>
      <c r="P89" s="474">
        <f>VLOOKUP(O:O,'Grids Youth'!R:S,2,FALSE)</f>
        <v>10</v>
      </c>
      <c r="Q89" s="141">
        <f t="shared" si="3"/>
        <v>4</v>
      </c>
      <c r="R89" s="227">
        <f t="shared" si="4"/>
        <v>6</v>
      </c>
      <c r="S89" s="228">
        <f t="shared" si="5"/>
        <v>7.25</v>
      </c>
    </row>
    <row r="90" spans="1:19" hidden="1" x14ac:dyDescent="0.35">
      <c r="A90" s="269"/>
      <c r="B90" s="97">
        <v>86</v>
      </c>
      <c r="C90" s="100">
        <f>VLOOKUP(B:B,'Start List Youth'!C:F,2,FALSE)</f>
        <v>0</v>
      </c>
      <c r="D90" s="127">
        <f>VLOOKUP(B:B,'Start List Youth'!C:F,4,FALSE)</f>
        <v>0</v>
      </c>
      <c r="E90" s="88"/>
      <c r="F90" s="472">
        <f>VLOOKUP(E:E,'Grids Youth'!L:M,2,FALSE)</f>
        <v>4</v>
      </c>
      <c r="G90" s="88"/>
      <c r="H90" s="472">
        <f>VLOOKUP(G:G,'Grids Youth'!L:M,2,FALSE)</f>
        <v>4</v>
      </c>
      <c r="I90" s="88"/>
      <c r="J90" s="472">
        <f>VLOOKUP(I:I,'Grids Youth'!L:M,2,FALSE)</f>
        <v>4</v>
      </c>
      <c r="K90" s="88"/>
      <c r="L90" s="472">
        <f>VLOOKUP(K:K,'Grids Youth'!N:O,2,FALSE)</f>
        <v>6</v>
      </c>
      <c r="M90" s="88"/>
      <c r="N90" s="472">
        <f>VLOOKUP(M:M,'Grids Youth'!P:Q,2,FALSE)</f>
        <v>4.5</v>
      </c>
      <c r="O90" s="88"/>
      <c r="P90" s="474">
        <f>VLOOKUP(O:O,'Grids Youth'!R:S,2,FALSE)</f>
        <v>10</v>
      </c>
      <c r="Q90" s="141">
        <f t="shared" ref="Q90:Q153" si="6">AVERAGE(F90,J90,H90)</f>
        <v>4</v>
      </c>
      <c r="R90" s="227">
        <f t="shared" ref="R90:R153" si="7">L90</f>
        <v>6</v>
      </c>
      <c r="S90" s="228">
        <f t="shared" ref="S90:S153" si="8">AVERAGE(N90,P90)</f>
        <v>7.25</v>
      </c>
    </row>
    <row r="91" spans="1:19" hidden="1" x14ac:dyDescent="0.35">
      <c r="A91" s="269"/>
      <c r="B91" s="97">
        <v>87</v>
      </c>
      <c r="C91" s="100">
        <f>VLOOKUP(B:B,'Start List Youth'!C:F,2,FALSE)</f>
        <v>0</v>
      </c>
      <c r="D91" s="127">
        <f>VLOOKUP(B:B,'Start List Youth'!C:F,4,FALSE)</f>
        <v>0</v>
      </c>
      <c r="E91" s="88"/>
      <c r="F91" s="472">
        <f>VLOOKUP(E:E,'Grids Youth'!L:M,2,FALSE)</f>
        <v>4</v>
      </c>
      <c r="G91" s="88"/>
      <c r="H91" s="472">
        <f>VLOOKUP(G:G,'Grids Youth'!L:M,2,FALSE)</f>
        <v>4</v>
      </c>
      <c r="I91" s="88"/>
      <c r="J91" s="472">
        <f>VLOOKUP(I:I,'Grids Youth'!L:M,2,FALSE)</f>
        <v>4</v>
      </c>
      <c r="K91" s="88"/>
      <c r="L91" s="472">
        <f>VLOOKUP(K:K,'Grids Youth'!N:O,2,FALSE)</f>
        <v>6</v>
      </c>
      <c r="M91" s="88"/>
      <c r="N91" s="472">
        <f>VLOOKUP(M:M,'Grids Youth'!P:Q,2,FALSE)</f>
        <v>4.5</v>
      </c>
      <c r="O91" s="88"/>
      <c r="P91" s="474">
        <f>VLOOKUP(O:O,'Grids Youth'!R:S,2,FALSE)</f>
        <v>10</v>
      </c>
      <c r="Q91" s="141">
        <f t="shared" si="6"/>
        <v>4</v>
      </c>
      <c r="R91" s="227">
        <f t="shared" si="7"/>
        <v>6</v>
      </c>
      <c r="S91" s="228">
        <f t="shared" si="8"/>
        <v>7.25</v>
      </c>
    </row>
    <row r="92" spans="1:19" hidden="1" x14ac:dyDescent="0.35">
      <c r="A92" s="269"/>
      <c r="B92" s="97">
        <v>88</v>
      </c>
      <c r="C92" s="100">
        <f>VLOOKUP(B:B,'Start List Youth'!C:F,2,FALSE)</f>
        <v>0</v>
      </c>
      <c r="D92" s="127">
        <f>VLOOKUP(B:B,'Start List Youth'!C:F,4,FALSE)</f>
        <v>0</v>
      </c>
      <c r="E92" s="88"/>
      <c r="F92" s="472">
        <f>VLOOKUP(E:E,'Grids Youth'!L:M,2,FALSE)</f>
        <v>4</v>
      </c>
      <c r="G92" s="88"/>
      <c r="H92" s="472">
        <f>VLOOKUP(G:G,'Grids Youth'!L:M,2,FALSE)</f>
        <v>4</v>
      </c>
      <c r="I92" s="88"/>
      <c r="J92" s="472">
        <f>VLOOKUP(I:I,'Grids Youth'!L:M,2,FALSE)</f>
        <v>4</v>
      </c>
      <c r="K92" s="88"/>
      <c r="L92" s="472">
        <f>VLOOKUP(K:K,'Grids Youth'!N:O,2,FALSE)</f>
        <v>6</v>
      </c>
      <c r="M92" s="88"/>
      <c r="N92" s="472">
        <f>VLOOKUP(M:M,'Grids Youth'!P:Q,2,FALSE)</f>
        <v>4.5</v>
      </c>
      <c r="O92" s="88"/>
      <c r="P92" s="474">
        <f>VLOOKUP(O:O,'Grids Youth'!R:S,2,FALSE)</f>
        <v>10</v>
      </c>
      <c r="Q92" s="141">
        <f t="shared" si="6"/>
        <v>4</v>
      </c>
      <c r="R92" s="227">
        <f t="shared" si="7"/>
        <v>6</v>
      </c>
      <c r="S92" s="228">
        <f t="shared" si="8"/>
        <v>7.25</v>
      </c>
    </row>
    <row r="93" spans="1:19" hidden="1" x14ac:dyDescent="0.35">
      <c r="A93" s="269"/>
      <c r="B93" s="97">
        <v>89</v>
      </c>
      <c r="C93" s="100">
        <f>VLOOKUP(B:B,'Start List Youth'!C:F,2,FALSE)</f>
        <v>0</v>
      </c>
      <c r="D93" s="127">
        <f>VLOOKUP(B:B,'Start List Youth'!C:F,4,FALSE)</f>
        <v>0</v>
      </c>
      <c r="E93" s="88"/>
      <c r="F93" s="472">
        <f>VLOOKUP(E:E,'Grids Youth'!L:M,2,FALSE)</f>
        <v>4</v>
      </c>
      <c r="G93" s="88"/>
      <c r="H93" s="472">
        <f>VLOOKUP(G:G,'Grids Youth'!L:M,2,FALSE)</f>
        <v>4</v>
      </c>
      <c r="I93" s="88"/>
      <c r="J93" s="472">
        <f>VLOOKUP(I:I,'Grids Youth'!L:M,2,FALSE)</f>
        <v>4</v>
      </c>
      <c r="K93" s="88"/>
      <c r="L93" s="472">
        <f>VLOOKUP(K:K,'Grids Youth'!N:O,2,FALSE)</f>
        <v>6</v>
      </c>
      <c r="M93" s="88"/>
      <c r="N93" s="472">
        <f>VLOOKUP(M:M,'Grids Youth'!P:Q,2,FALSE)</f>
        <v>4.5</v>
      </c>
      <c r="O93" s="88"/>
      <c r="P93" s="474">
        <f>VLOOKUP(O:O,'Grids Youth'!R:S,2,FALSE)</f>
        <v>10</v>
      </c>
      <c r="Q93" s="141">
        <f t="shared" si="6"/>
        <v>4</v>
      </c>
      <c r="R93" s="227">
        <f t="shared" si="7"/>
        <v>6</v>
      </c>
      <c r="S93" s="228">
        <f t="shared" si="8"/>
        <v>7.25</v>
      </c>
    </row>
    <row r="94" spans="1:19" hidden="1" x14ac:dyDescent="0.35">
      <c r="A94" s="269"/>
      <c r="B94" s="97">
        <v>90</v>
      </c>
      <c r="C94" s="100">
        <f>VLOOKUP(B:B,'Start List Youth'!C:F,2,FALSE)</f>
        <v>0</v>
      </c>
      <c r="D94" s="127">
        <f>VLOOKUP(B:B,'Start List Youth'!C:F,4,FALSE)</f>
        <v>0</v>
      </c>
      <c r="E94" s="88"/>
      <c r="F94" s="472">
        <f>VLOOKUP(E:E,'Grids Youth'!L:M,2,FALSE)</f>
        <v>4</v>
      </c>
      <c r="G94" s="88"/>
      <c r="H94" s="472">
        <f>VLOOKUP(G:G,'Grids Youth'!L:M,2,FALSE)</f>
        <v>4</v>
      </c>
      <c r="I94" s="88"/>
      <c r="J94" s="472">
        <f>VLOOKUP(I:I,'Grids Youth'!L:M,2,FALSE)</f>
        <v>4</v>
      </c>
      <c r="K94" s="88"/>
      <c r="L94" s="472">
        <f>VLOOKUP(K:K,'Grids Youth'!N:O,2,FALSE)</f>
        <v>6</v>
      </c>
      <c r="M94" s="88"/>
      <c r="N94" s="472">
        <f>VLOOKUP(M:M,'Grids Youth'!P:Q,2,FALSE)</f>
        <v>4.5</v>
      </c>
      <c r="O94" s="88"/>
      <c r="P94" s="474">
        <f>VLOOKUP(O:O,'Grids Youth'!R:S,2,FALSE)</f>
        <v>10</v>
      </c>
      <c r="Q94" s="141">
        <f t="shared" si="6"/>
        <v>4</v>
      </c>
      <c r="R94" s="227">
        <f t="shared" si="7"/>
        <v>6</v>
      </c>
      <c r="S94" s="228">
        <f t="shared" si="8"/>
        <v>7.25</v>
      </c>
    </row>
    <row r="95" spans="1:19" hidden="1" x14ac:dyDescent="0.35">
      <c r="A95" s="269"/>
      <c r="B95" s="97">
        <v>91</v>
      </c>
      <c r="C95" s="100">
        <f>VLOOKUP(B:B,'Start List Youth'!C:F,2,FALSE)</f>
        <v>0</v>
      </c>
      <c r="D95" s="127">
        <f>VLOOKUP(B:B,'Start List Youth'!C:F,4,FALSE)</f>
        <v>0</v>
      </c>
      <c r="E95" s="88"/>
      <c r="F95" s="472">
        <f>VLOOKUP(E:E,'Grids Youth'!L:M,2,FALSE)</f>
        <v>4</v>
      </c>
      <c r="G95" s="88"/>
      <c r="H95" s="472">
        <f>VLOOKUP(G:G,'Grids Youth'!L:M,2,FALSE)</f>
        <v>4</v>
      </c>
      <c r="I95" s="88"/>
      <c r="J95" s="472">
        <f>VLOOKUP(I:I,'Grids Youth'!L:M,2,FALSE)</f>
        <v>4</v>
      </c>
      <c r="K95" s="88"/>
      <c r="L95" s="472">
        <f>VLOOKUP(K:K,'Grids Youth'!N:O,2,FALSE)</f>
        <v>6</v>
      </c>
      <c r="M95" s="88"/>
      <c r="N95" s="472">
        <f>VLOOKUP(M:M,'Grids Youth'!P:Q,2,FALSE)</f>
        <v>4.5</v>
      </c>
      <c r="O95" s="88"/>
      <c r="P95" s="474">
        <f>VLOOKUP(O:O,'Grids Youth'!R:S,2,FALSE)</f>
        <v>10</v>
      </c>
      <c r="Q95" s="141">
        <f t="shared" si="6"/>
        <v>4</v>
      </c>
      <c r="R95" s="227">
        <f t="shared" si="7"/>
        <v>6</v>
      </c>
      <c r="S95" s="228">
        <f t="shared" si="8"/>
        <v>7.25</v>
      </c>
    </row>
    <row r="96" spans="1:19" hidden="1" x14ac:dyDescent="0.35">
      <c r="A96" s="269"/>
      <c r="B96" s="97">
        <v>92</v>
      </c>
      <c r="C96" s="100">
        <f>VLOOKUP(B:B,'Start List Youth'!C:F,2,FALSE)</f>
        <v>0</v>
      </c>
      <c r="D96" s="127">
        <f>VLOOKUP(B:B,'Start List Youth'!C:F,4,FALSE)</f>
        <v>0</v>
      </c>
      <c r="E96" s="88"/>
      <c r="F96" s="472">
        <f>VLOOKUP(E:E,'Grids Youth'!L:M,2,FALSE)</f>
        <v>4</v>
      </c>
      <c r="G96" s="88"/>
      <c r="H96" s="472">
        <f>VLOOKUP(G:G,'Grids Youth'!L:M,2,FALSE)</f>
        <v>4</v>
      </c>
      <c r="I96" s="88"/>
      <c r="J96" s="472">
        <f>VLOOKUP(I:I,'Grids Youth'!L:M,2,FALSE)</f>
        <v>4</v>
      </c>
      <c r="K96" s="88"/>
      <c r="L96" s="472">
        <f>VLOOKUP(K:K,'Grids Youth'!N:O,2,FALSE)</f>
        <v>6</v>
      </c>
      <c r="M96" s="88"/>
      <c r="N96" s="472">
        <f>VLOOKUP(M:M,'Grids Youth'!P:Q,2,FALSE)</f>
        <v>4.5</v>
      </c>
      <c r="O96" s="88"/>
      <c r="P96" s="474">
        <f>VLOOKUP(O:O,'Grids Youth'!R:S,2,FALSE)</f>
        <v>10</v>
      </c>
      <c r="Q96" s="141">
        <f t="shared" si="6"/>
        <v>4</v>
      </c>
      <c r="R96" s="227">
        <f t="shared" si="7"/>
        <v>6</v>
      </c>
      <c r="S96" s="228">
        <f t="shared" si="8"/>
        <v>7.25</v>
      </c>
    </row>
    <row r="97" spans="1:19" hidden="1" x14ac:dyDescent="0.35">
      <c r="A97" s="269"/>
      <c r="B97" s="97">
        <v>93</v>
      </c>
      <c r="C97" s="100">
        <f>VLOOKUP(B:B,'Start List Youth'!C:F,2,FALSE)</f>
        <v>0</v>
      </c>
      <c r="D97" s="127">
        <f>VLOOKUP(B:B,'Start List Youth'!C:F,4,FALSE)</f>
        <v>0</v>
      </c>
      <c r="E97" s="88"/>
      <c r="F97" s="472">
        <f>VLOOKUP(E:E,'Grids Youth'!L:M,2,FALSE)</f>
        <v>4</v>
      </c>
      <c r="G97" s="88"/>
      <c r="H97" s="472">
        <f>VLOOKUP(G:G,'Grids Youth'!L:M,2,FALSE)</f>
        <v>4</v>
      </c>
      <c r="I97" s="88"/>
      <c r="J97" s="472">
        <f>VLOOKUP(I:I,'Grids Youth'!L:M,2,FALSE)</f>
        <v>4</v>
      </c>
      <c r="K97" s="88"/>
      <c r="L97" s="472">
        <f>VLOOKUP(K:K,'Grids Youth'!N:O,2,FALSE)</f>
        <v>6</v>
      </c>
      <c r="M97" s="88"/>
      <c r="N97" s="472">
        <f>VLOOKUP(M:M,'Grids Youth'!P:Q,2,FALSE)</f>
        <v>4.5</v>
      </c>
      <c r="O97" s="88"/>
      <c r="P97" s="474">
        <f>VLOOKUP(O:O,'Grids Youth'!R:S,2,FALSE)</f>
        <v>10</v>
      </c>
      <c r="Q97" s="141">
        <f t="shared" si="6"/>
        <v>4</v>
      </c>
      <c r="R97" s="227">
        <f t="shared" si="7"/>
        <v>6</v>
      </c>
      <c r="S97" s="228">
        <f t="shared" si="8"/>
        <v>7.25</v>
      </c>
    </row>
    <row r="98" spans="1:19" hidden="1" x14ac:dyDescent="0.35">
      <c r="A98" s="269"/>
      <c r="B98" s="97">
        <v>94</v>
      </c>
      <c r="C98" s="100">
        <f>VLOOKUP(B:B,'Start List Youth'!C:F,2,FALSE)</f>
        <v>0</v>
      </c>
      <c r="D98" s="127">
        <f>VLOOKUP(B:B,'Start List Youth'!C:F,4,FALSE)</f>
        <v>0</v>
      </c>
      <c r="E98" s="88"/>
      <c r="F98" s="472">
        <f>VLOOKUP(E:E,'Grids Youth'!L:M,2,FALSE)</f>
        <v>4</v>
      </c>
      <c r="G98" s="88"/>
      <c r="H98" s="472">
        <f>VLOOKUP(G:G,'Grids Youth'!L:M,2,FALSE)</f>
        <v>4</v>
      </c>
      <c r="I98" s="88"/>
      <c r="J98" s="472">
        <f>VLOOKUP(I:I,'Grids Youth'!L:M,2,FALSE)</f>
        <v>4</v>
      </c>
      <c r="K98" s="88"/>
      <c r="L98" s="472">
        <f>VLOOKUP(K:K,'Grids Youth'!N:O,2,FALSE)</f>
        <v>6</v>
      </c>
      <c r="M98" s="88"/>
      <c r="N98" s="472">
        <f>VLOOKUP(M:M,'Grids Youth'!P:Q,2,FALSE)</f>
        <v>4.5</v>
      </c>
      <c r="O98" s="88"/>
      <c r="P98" s="474">
        <f>VLOOKUP(O:O,'Grids Youth'!R:S,2,FALSE)</f>
        <v>10</v>
      </c>
      <c r="Q98" s="141">
        <f t="shared" si="6"/>
        <v>4</v>
      </c>
      <c r="R98" s="227">
        <f t="shared" si="7"/>
        <v>6</v>
      </c>
      <c r="S98" s="228">
        <f t="shared" si="8"/>
        <v>7.25</v>
      </c>
    </row>
    <row r="99" spans="1:19" hidden="1" x14ac:dyDescent="0.35">
      <c r="A99" s="269"/>
      <c r="B99" s="97">
        <v>95</v>
      </c>
      <c r="C99" s="100">
        <f>VLOOKUP(B:B,'Start List Youth'!C:F,2,FALSE)</f>
        <v>0</v>
      </c>
      <c r="D99" s="127">
        <f>VLOOKUP(B:B,'Start List Youth'!C:F,4,FALSE)</f>
        <v>0</v>
      </c>
      <c r="E99" s="88"/>
      <c r="F99" s="472">
        <f>VLOOKUP(E:E,'Grids Youth'!L:M,2,FALSE)</f>
        <v>4</v>
      </c>
      <c r="G99" s="88"/>
      <c r="H99" s="472">
        <f>VLOOKUP(G:G,'Grids Youth'!L:M,2,FALSE)</f>
        <v>4</v>
      </c>
      <c r="I99" s="88"/>
      <c r="J99" s="472">
        <f>VLOOKUP(I:I,'Grids Youth'!L:M,2,FALSE)</f>
        <v>4</v>
      </c>
      <c r="K99" s="88"/>
      <c r="L99" s="472">
        <f>VLOOKUP(K:K,'Grids Youth'!N:O,2,FALSE)</f>
        <v>6</v>
      </c>
      <c r="M99" s="88"/>
      <c r="N99" s="472">
        <f>VLOOKUP(M:M,'Grids Youth'!P:Q,2,FALSE)</f>
        <v>4.5</v>
      </c>
      <c r="O99" s="88"/>
      <c r="P99" s="474">
        <f>VLOOKUP(O:O,'Grids Youth'!R:S,2,FALSE)</f>
        <v>10</v>
      </c>
      <c r="Q99" s="141">
        <f t="shared" si="6"/>
        <v>4</v>
      </c>
      <c r="R99" s="227">
        <f t="shared" si="7"/>
        <v>6</v>
      </c>
      <c r="S99" s="228">
        <f t="shared" si="8"/>
        <v>7.25</v>
      </c>
    </row>
    <row r="100" spans="1:19" hidden="1" x14ac:dyDescent="0.35">
      <c r="A100" s="269"/>
      <c r="B100" s="97">
        <v>96</v>
      </c>
      <c r="C100" s="100">
        <f>VLOOKUP(B:B,'Start List Youth'!C:F,2,FALSE)</f>
        <v>0</v>
      </c>
      <c r="D100" s="127">
        <f>VLOOKUP(B:B,'Start List Youth'!C:F,4,FALSE)</f>
        <v>0</v>
      </c>
      <c r="E100" s="88"/>
      <c r="F100" s="472">
        <f>VLOOKUP(E:E,'Grids Youth'!L:M,2,FALSE)</f>
        <v>4</v>
      </c>
      <c r="G100" s="88"/>
      <c r="H100" s="472">
        <f>VLOOKUP(G:G,'Grids Youth'!L:M,2,FALSE)</f>
        <v>4</v>
      </c>
      <c r="I100" s="88"/>
      <c r="J100" s="472">
        <f>VLOOKUP(I:I,'Grids Youth'!L:M,2,FALSE)</f>
        <v>4</v>
      </c>
      <c r="K100" s="88"/>
      <c r="L100" s="472">
        <f>VLOOKUP(K:K,'Grids Youth'!N:O,2,FALSE)</f>
        <v>6</v>
      </c>
      <c r="M100" s="88"/>
      <c r="N100" s="472">
        <f>VLOOKUP(M:M,'Grids Youth'!P:Q,2,FALSE)</f>
        <v>4.5</v>
      </c>
      <c r="O100" s="88"/>
      <c r="P100" s="474">
        <f>VLOOKUP(O:O,'Grids Youth'!R:S,2,FALSE)</f>
        <v>10</v>
      </c>
      <c r="Q100" s="141">
        <f t="shared" si="6"/>
        <v>4</v>
      </c>
      <c r="R100" s="227">
        <f t="shared" si="7"/>
        <v>6</v>
      </c>
      <c r="S100" s="228">
        <f t="shared" si="8"/>
        <v>7.25</v>
      </c>
    </row>
    <row r="101" spans="1:19" hidden="1" x14ac:dyDescent="0.35">
      <c r="A101" s="269"/>
      <c r="B101" s="97">
        <v>97</v>
      </c>
      <c r="C101" s="100">
        <f>VLOOKUP(B:B,'Start List Youth'!C:F,2,FALSE)</f>
        <v>0</v>
      </c>
      <c r="D101" s="127">
        <f>VLOOKUP(B:B,'Start List Youth'!C:F,4,FALSE)</f>
        <v>0</v>
      </c>
      <c r="E101" s="88"/>
      <c r="F101" s="472">
        <f>VLOOKUP(E:E,'Grids Youth'!L:M,2,FALSE)</f>
        <v>4</v>
      </c>
      <c r="G101" s="88"/>
      <c r="H101" s="472">
        <f>VLOOKUP(G:G,'Grids Youth'!L:M,2,FALSE)</f>
        <v>4</v>
      </c>
      <c r="I101" s="88"/>
      <c r="J101" s="472">
        <f>VLOOKUP(I:I,'Grids Youth'!L:M,2,FALSE)</f>
        <v>4</v>
      </c>
      <c r="K101" s="88"/>
      <c r="L101" s="472">
        <f>VLOOKUP(K:K,'Grids Youth'!N:O,2,FALSE)</f>
        <v>6</v>
      </c>
      <c r="M101" s="88"/>
      <c r="N101" s="472">
        <f>VLOOKUP(M:M,'Grids Youth'!P:Q,2,FALSE)</f>
        <v>4.5</v>
      </c>
      <c r="O101" s="88"/>
      <c r="P101" s="474">
        <f>VLOOKUP(O:O,'Grids Youth'!R:S,2,FALSE)</f>
        <v>10</v>
      </c>
      <c r="Q101" s="141">
        <f t="shared" si="6"/>
        <v>4</v>
      </c>
      <c r="R101" s="227">
        <f t="shared" si="7"/>
        <v>6</v>
      </c>
      <c r="S101" s="228">
        <f t="shared" si="8"/>
        <v>7.25</v>
      </c>
    </row>
    <row r="102" spans="1:19" hidden="1" x14ac:dyDescent="0.35">
      <c r="A102" s="269"/>
      <c r="B102" s="97">
        <v>98</v>
      </c>
      <c r="C102" s="100">
        <f>VLOOKUP(B:B,'Start List Youth'!C:F,2,FALSE)</f>
        <v>0</v>
      </c>
      <c r="D102" s="127">
        <f>VLOOKUP(B:B,'Start List Youth'!C:F,4,FALSE)</f>
        <v>0</v>
      </c>
      <c r="E102" s="88"/>
      <c r="F102" s="472">
        <f>VLOOKUP(E:E,'Grids Youth'!L:M,2,FALSE)</f>
        <v>4</v>
      </c>
      <c r="G102" s="88"/>
      <c r="H102" s="472">
        <f>VLOOKUP(G:G,'Grids Youth'!L:M,2,FALSE)</f>
        <v>4</v>
      </c>
      <c r="I102" s="88"/>
      <c r="J102" s="472">
        <f>VLOOKUP(I:I,'Grids Youth'!L:M,2,FALSE)</f>
        <v>4</v>
      </c>
      <c r="K102" s="88"/>
      <c r="L102" s="472">
        <f>VLOOKUP(K:K,'Grids Youth'!N:O,2,FALSE)</f>
        <v>6</v>
      </c>
      <c r="M102" s="88"/>
      <c r="N102" s="472">
        <f>VLOOKUP(M:M,'Grids Youth'!P:Q,2,FALSE)</f>
        <v>4.5</v>
      </c>
      <c r="O102" s="88"/>
      <c r="P102" s="474">
        <f>VLOOKUP(O:O,'Grids Youth'!R:S,2,FALSE)</f>
        <v>10</v>
      </c>
      <c r="Q102" s="141">
        <f t="shared" si="6"/>
        <v>4</v>
      </c>
      <c r="R102" s="227">
        <f t="shared" si="7"/>
        <v>6</v>
      </c>
      <c r="S102" s="228">
        <f t="shared" si="8"/>
        <v>7.25</v>
      </c>
    </row>
    <row r="103" spans="1:19" hidden="1" x14ac:dyDescent="0.35">
      <c r="A103" s="269"/>
      <c r="B103" s="97">
        <v>99</v>
      </c>
      <c r="C103" s="100">
        <f>VLOOKUP(B:B,'Start List Youth'!C:F,2,FALSE)</f>
        <v>0</v>
      </c>
      <c r="D103" s="127">
        <f>VLOOKUP(B:B,'Start List Youth'!C:F,4,FALSE)</f>
        <v>0</v>
      </c>
      <c r="E103" s="88"/>
      <c r="F103" s="472">
        <f>VLOOKUP(E:E,'Grids Youth'!L:M,2,FALSE)</f>
        <v>4</v>
      </c>
      <c r="G103" s="88"/>
      <c r="H103" s="472">
        <f>VLOOKUP(G:G,'Grids Youth'!L:M,2,FALSE)</f>
        <v>4</v>
      </c>
      <c r="I103" s="88"/>
      <c r="J103" s="472">
        <f>VLOOKUP(I:I,'Grids Youth'!L:M,2,FALSE)</f>
        <v>4</v>
      </c>
      <c r="K103" s="88"/>
      <c r="L103" s="472">
        <f>VLOOKUP(K:K,'Grids Youth'!N:O,2,FALSE)</f>
        <v>6</v>
      </c>
      <c r="M103" s="88"/>
      <c r="N103" s="472">
        <f>VLOOKUP(M:M,'Grids Youth'!P:Q,2,FALSE)</f>
        <v>4.5</v>
      </c>
      <c r="O103" s="88"/>
      <c r="P103" s="474">
        <f>VLOOKUP(O:O,'Grids Youth'!R:S,2,FALSE)</f>
        <v>10</v>
      </c>
      <c r="Q103" s="141">
        <f t="shared" si="6"/>
        <v>4</v>
      </c>
      <c r="R103" s="227">
        <f t="shared" si="7"/>
        <v>6</v>
      </c>
      <c r="S103" s="228">
        <f t="shared" si="8"/>
        <v>7.25</v>
      </c>
    </row>
    <row r="104" spans="1:19" hidden="1" x14ac:dyDescent="0.35">
      <c r="A104" s="269"/>
      <c r="B104" s="97">
        <v>100</v>
      </c>
      <c r="C104" s="100">
        <f>VLOOKUP(B:B,'Start List Youth'!C:F,2,FALSE)</f>
        <v>0</v>
      </c>
      <c r="D104" s="127">
        <f>VLOOKUP(B:B,'Start List Youth'!C:F,4,FALSE)</f>
        <v>0</v>
      </c>
      <c r="E104" s="88"/>
      <c r="F104" s="472">
        <f>VLOOKUP(E:E,'Grids Youth'!L:M,2,FALSE)</f>
        <v>4</v>
      </c>
      <c r="G104" s="88"/>
      <c r="H104" s="472">
        <f>VLOOKUP(G:G,'Grids Youth'!L:M,2,FALSE)</f>
        <v>4</v>
      </c>
      <c r="I104" s="88"/>
      <c r="J104" s="472">
        <f>VLOOKUP(I:I,'Grids Youth'!L:M,2,FALSE)</f>
        <v>4</v>
      </c>
      <c r="K104" s="88"/>
      <c r="L104" s="472">
        <f>VLOOKUP(K:K,'Grids Youth'!N:O,2,FALSE)</f>
        <v>6</v>
      </c>
      <c r="M104" s="88"/>
      <c r="N104" s="472">
        <f>VLOOKUP(M:M,'Grids Youth'!P:Q,2,FALSE)</f>
        <v>4.5</v>
      </c>
      <c r="O104" s="88"/>
      <c r="P104" s="474">
        <f>VLOOKUP(O:O,'Grids Youth'!R:S,2,FALSE)</f>
        <v>10</v>
      </c>
      <c r="Q104" s="141">
        <f t="shared" si="6"/>
        <v>4</v>
      </c>
      <c r="R104" s="227">
        <f t="shared" si="7"/>
        <v>6</v>
      </c>
      <c r="S104" s="228">
        <f t="shared" si="8"/>
        <v>7.25</v>
      </c>
    </row>
    <row r="105" spans="1:19" hidden="1" x14ac:dyDescent="0.35">
      <c r="A105" s="269"/>
      <c r="B105" s="97">
        <v>101</v>
      </c>
      <c r="C105" s="100">
        <f>VLOOKUP(B:B,'Start List Youth'!C:F,2,FALSE)</f>
        <v>0</v>
      </c>
      <c r="D105" s="127">
        <f>VLOOKUP(B:B,'Start List Youth'!C:F,4,FALSE)</f>
        <v>0</v>
      </c>
      <c r="E105" s="88"/>
      <c r="F105" s="472">
        <f>VLOOKUP(E:E,'Grids Youth'!L:M,2,FALSE)</f>
        <v>4</v>
      </c>
      <c r="G105" s="88"/>
      <c r="H105" s="472">
        <f>VLOOKUP(G:G,'Grids Youth'!L:M,2,FALSE)</f>
        <v>4</v>
      </c>
      <c r="I105" s="88"/>
      <c r="J105" s="472">
        <f>VLOOKUP(I:I,'Grids Youth'!L:M,2,FALSE)</f>
        <v>4</v>
      </c>
      <c r="K105" s="88"/>
      <c r="L105" s="472">
        <f>VLOOKUP(K:K,'Grids Youth'!N:O,2,FALSE)</f>
        <v>6</v>
      </c>
      <c r="M105" s="88"/>
      <c r="N105" s="472">
        <f>VLOOKUP(M:M,'Grids Youth'!P:Q,2,FALSE)</f>
        <v>4.5</v>
      </c>
      <c r="O105" s="88"/>
      <c r="P105" s="474">
        <f>VLOOKUP(O:O,'Grids Youth'!R:S,2,FALSE)</f>
        <v>10</v>
      </c>
      <c r="Q105" s="141">
        <f t="shared" si="6"/>
        <v>4</v>
      </c>
      <c r="R105" s="227">
        <f t="shared" si="7"/>
        <v>6</v>
      </c>
      <c r="S105" s="228">
        <f t="shared" si="8"/>
        <v>7.25</v>
      </c>
    </row>
    <row r="106" spans="1:19" hidden="1" x14ac:dyDescent="0.35">
      <c r="A106" s="269"/>
      <c r="B106" s="97">
        <v>102</v>
      </c>
      <c r="C106" s="100">
        <f>VLOOKUP(B:B,'Start List Youth'!C:F,2,FALSE)</f>
        <v>0</v>
      </c>
      <c r="D106" s="127">
        <f>VLOOKUP(B:B,'Start List Youth'!C:F,4,FALSE)</f>
        <v>0</v>
      </c>
      <c r="E106" s="88"/>
      <c r="F106" s="472">
        <f>VLOOKUP(E:E,'Grids Youth'!L:M,2,FALSE)</f>
        <v>4</v>
      </c>
      <c r="G106" s="88"/>
      <c r="H106" s="472">
        <f>VLOOKUP(G:G,'Grids Youth'!L:M,2,FALSE)</f>
        <v>4</v>
      </c>
      <c r="I106" s="88"/>
      <c r="J106" s="472">
        <f>VLOOKUP(I:I,'Grids Youth'!L:M,2,FALSE)</f>
        <v>4</v>
      </c>
      <c r="K106" s="88"/>
      <c r="L106" s="472">
        <f>VLOOKUP(K:K,'Grids Youth'!N:O,2,FALSE)</f>
        <v>6</v>
      </c>
      <c r="M106" s="88"/>
      <c r="N106" s="472">
        <f>VLOOKUP(M:M,'Grids Youth'!P:Q,2,FALSE)</f>
        <v>4.5</v>
      </c>
      <c r="O106" s="88"/>
      <c r="P106" s="474">
        <f>VLOOKUP(O:O,'Grids Youth'!R:S,2,FALSE)</f>
        <v>10</v>
      </c>
      <c r="Q106" s="141">
        <f t="shared" si="6"/>
        <v>4</v>
      </c>
      <c r="R106" s="227">
        <f t="shared" si="7"/>
        <v>6</v>
      </c>
      <c r="S106" s="228">
        <f t="shared" si="8"/>
        <v>7.25</v>
      </c>
    </row>
    <row r="107" spans="1:19" hidden="1" x14ac:dyDescent="0.35">
      <c r="A107" s="269"/>
      <c r="B107" s="97">
        <v>103</v>
      </c>
      <c r="C107" s="100">
        <f>VLOOKUP(B:B,'Start List Youth'!C:F,2,FALSE)</f>
        <v>0</v>
      </c>
      <c r="D107" s="127">
        <f>VLOOKUP(B:B,'Start List Youth'!C:F,4,FALSE)</f>
        <v>0</v>
      </c>
      <c r="E107" s="88"/>
      <c r="F107" s="472">
        <f>VLOOKUP(E:E,'Grids Youth'!L:M,2,FALSE)</f>
        <v>4</v>
      </c>
      <c r="G107" s="88"/>
      <c r="H107" s="472">
        <f>VLOOKUP(G:G,'Grids Youth'!L:M,2,FALSE)</f>
        <v>4</v>
      </c>
      <c r="I107" s="88"/>
      <c r="J107" s="472">
        <f>VLOOKUP(I:I,'Grids Youth'!L:M,2,FALSE)</f>
        <v>4</v>
      </c>
      <c r="K107" s="88"/>
      <c r="L107" s="472">
        <f>VLOOKUP(K:K,'Grids Youth'!N:O,2,FALSE)</f>
        <v>6</v>
      </c>
      <c r="M107" s="88"/>
      <c r="N107" s="472">
        <f>VLOOKUP(M:M,'Grids Youth'!P:Q,2,FALSE)</f>
        <v>4.5</v>
      </c>
      <c r="O107" s="88"/>
      <c r="P107" s="474">
        <f>VLOOKUP(O:O,'Grids Youth'!R:S,2,FALSE)</f>
        <v>10</v>
      </c>
      <c r="Q107" s="141">
        <f t="shared" si="6"/>
        <v>4</v>
      </c>
      <c r="R107" s="227">
        <f t="shared" si="7"/>
        <v>6</v>
      </c>
      <c r="S107" s="228">
        <f t="shared" si="8"/>
        <v>7.25</v>
      </c>
    </row>
    <row r="108" spans="1:19" hidden="1" x14ac:dyDescent="0.35">
      <c r="A108" s="269"/>
      <c r="B108" s="97">
        <v>104</v>
      </c>
      <c r="C108" s="100">
        <f>VLOOKUP(B:B,'Start List Youth'!C:F,2,FALSE)</f>
        <v>0</v>
      </c>
      <c r="D108" s="127">
        <f>VLOOKUP(B:B,'Start List Youth'!C:F,4,FALSE)</f>
        <v>0</v>
      </c>
      <c r="E108" s="88"/>
      <c r="F108" s="472">
        <f>VLOOKUP(E:E,'Grids Youth'!L:M,2,FALSE)</f>
        <v>4</v>
      </c>
      <c r="G108" s="88"/>
      <c r="H108" s="472">
        <f>VLOOKUP(G:G,'Grids Youth'!L:M,2,FALSE)</f>
        <v>4</v>
      </c>
      <c r="I108" s="88"/>
      <c r="J108" s="472">
        <f>VLOOKUP(I:I,'Grids Youth'!L:M,2,FALSE)</f>
        <v>4</v>
      </c>
      <c r="K108" s="88"/>
      <c r="L108" s="472">
        <f>VLOOKUP(K:K,'Grids Youth'!N:O,2,FALSE)</f>
        <v>6</v>
      </c>
      <c r="M108" s="88"/>
      <c r="N108" s="472">
        <f>VLOOKUP(M:M,'Grids Youth'!P:Q,2,FALSE)</f>
        <v>4.5</v>
      </c>
      <c r="O108" s="88"/>
      <c r="P108" s="474">
        <f>VLOOKUP(O:O,'Grids Youth'!R:S,2,FALSE)</f>
        <v>10</v>
      </c>
      <c r="Q108" s="141">
        <f t="shared" si="6"/>
        <v>4</v>
      </c>
      <c r="R108" s="227">
        <f t="shared" si="7"/>
        <v>6</v>
      </c>
      <c r="S108" s="228">
        <f t="shared" si="8"/>
        <v>7.25</v>
      </c>
    </row>
    <row r="109" spans="1:19" hidden="1" x14ac:dyDescent="0.35">
      <c r="A109" s="269"/>
      <c r="B109" s="97">
        <v>105</v>
      </c>
      <c r="C109" s="100">
        <f>VLOOKUP(B:B,'Start List Youth'!C:F,2,FALSE)</f>
        <v>0</v>
      </c>
      <c r="D109" s="127">
        <f>VLOOKUP(B:B,'Start List Youth'!C:F,4,FALSE)</f>
        <v>0</v>
      </c>
      <c r="E109" s="88"/>
      <c r="F109" s="472">
        <f>VLOOKUP(E:E,'Grids Youth'!L:M,2,FALSE)</f>
        <v>4</v>
      </c>
      <c r="G109" s="88"/>
      <c r="H109" s="472">
        <f>VLOOKUP(G:G,'Grids Youth'!L:M,2,FALSE)</f>
        <v>4</v>
      </c>
      <c r="I109" s="88"/>
      <c r="J109" s="472">
        <f>VLOOKUP(I:I,'Grids Youth'!L:M,2,FALSE)</f>
        <v>4</v>
      </c>
      <c r="K109" s="88"/>
      <c r="L109" s="472">
        <f>VLOOKUP(K:K,'Grids Youth'!N:O,2,FALSE)</f>
        <v>6</v>
      </c>
      <c r="M109" s="88"/>
      <c r="N109" s="472">
        <f>VLOOKUP(M:M,'Grids Youth'!P:Q,2,FALSE)</f>
        <v>4.5</v>
      </c>
      <c r="O109" s="88"/>
      <c r="P109" s="474">
        <f>VLOOKUP(O:O,'Grids Youth'!R:S,2,FALSE)</f>
        <v>10</v>
      </c>
      <c r="Q109" s="141">
        <f t="shared" si="6"/>
        <v>4</v>
      </c>
      <c r="R109" s="227">
        <f t="shared" si="7"/>
        <v>6</v>
      </c>
      <c r="S109" s="228">
        <f t="shared" si="8"/>
        <v>7.25</v>
      </c>
    </row>
    <row r="110" spans="1:19" hidden="1" x14ac:dyDescent="0.35">
      <c r="A110" s="269"/>
      <c r="B110" s="97">
        <v>106</v>
      </c>
      <c r="C110" s="100">
        <f>VLOOKUP(B:B,'Start List Youth'!C:F,2,FALSE)</f>
        <v>0</v>
      </c>
      <c r="D110" s="127">
        <f>VLOOKUP(B:B,'Start List Youth'!C:F,4,FALSE)</f>
        <v>0</v>
      </c>
      <c r="E110" s="88"/>
      <c r="F110" s="472">
        <f>VLOOKUP(E:E,'Grids Youth'!L:M,2,FALSE)</f>
        <v>4</v>
      </c>
      <c r="G110" s="88"/>
      <c r="H110" s="472">
        <f>VLOOKUP(G:G,'Grids Youth'!L:M,2,FALSE)</f>
        <v>4</v>
      </c>
      <c r="I110" s="88"/>
      <c r="J110" s="472">
        <f>VLOOKUP(I:I,'Grids Youth'!L:M,2,FALSE)</f>
        <v>4</v>
      </c>
      <c r="K110" s="88"/>
      <c r="L110" s="472">
        <f>VLOOKUP(K:K,'Grids Youth'!N:O,2,FALSE)</f>
        <v>6</v>
      </c>
      <c r="M110" s="88"/>
      <c r="N110" s="472">
        <f>VLOOKUP(M:M,'Grids Youth'!P:Q,2,FALSE)</f>
        <v>4.5</v>
      </c>
      <c r="O110" s="88"/>
      <c r="P110" s="474">
        <f>VLOOKUP(O:O,'Grids Youth'!R:S,2,FALSE)</f>
        <v>10</v>
      </c>
      <c r="Q110" s="141">
        <f t="shared" si="6"/>
        <v>4</v>
      </c>
      <c r="R110" s="227">
        <f t="shared" si="7"/>
        <v>6</v>
      </c>
      <c r="S110" s="228">
        <f t="shared" si="8"/>
        <v>7.25</v>
      </c>
    </row>
    <row r="111" spans="1:19" hidden="1" x14ac:dyDescent="0.35">
      <c r="A111" s="269"/>
      <c r="B111" s="97">
        <v>107</v>
      </c>
      <c r="C111" s="100">
        <f>VLOOKUP(B:B,'Start List Youth'!C:F,2,FALSE)</f>
        <v>0</v>
      </c>
      <c r="D111" s="127">
        <f>VLOOKUP(B:B,'Start List Youth'!C:F,4,FALSE)</f>
        <v>0</v>
      </c>
      <c r="E111" s="88"/>
      <c r="F111" s="472">
        <f>VLOOKUP(E:E,'Grids Youth'!L:M,2,FALSE)</f>
        <v>4</v>
      </c>
      <c r="G111" s="88"/>
      <c r="H111" s="472">
        <f>VLOOKUP(G:G,'Grids Youth'!L:M,2,FALSE)</f>
        <v>4</v>
      </c>
      <c r="I111" s="88"/>
      <c r="J111" s="472">
        <f>VLOOKUP(I:I,'Grids Youth'!L:M,2,FALSE)</f>
        <v>4</v>
      </c>
      <c r="K111" s="88"/>
      <c r="L111" s="472">
        <f>VLOOKUP(K:K,'Grids Youth'!N:O,2,FALSE)</f>
        <v>6</v>
      </c>
      <c r="M111" s="88"/>
      <c r="N111" s="472">
        <f>VLOOKUP(M:M,'Grids Youth'!P:Q,2,FALSE)</f>
        <v>4.5</v>
      </c>
      <c r="O111" s="88"/>
      <c r="P111" s="474">
        <f>VLOOKUP(O:O,'Grids Youth'!R:S,2,FALSE)</f>
        <v>10</v>
      </c>
      <c r="Q111" s="141">
        <f t="shared" si="6"/>
        <v>4</v>
      </c>
      <c r="R111" s="227">
        <f t="shared" si="7"/>
        <v>6</v>
      </c>
      <c r="S111" s="228">
        <f t="shared" si="8"/>
        <v>7.25</v>
      </c>
    </row>
    <row r="112" spans="1:19" hidden="1" x14ac:dyDescent="0.35">
      <c r="A112" s="269"/>
      <c r="B112" s="97">
        <v>108</v>
      </c>
      <c r="C112" s="100">
        <f>VLOOKUP(B:B,'Start List Youth'!C:F,2,FALSE)</f>
        <v>0</v>
      </c>
      <c r="D112" s="127">
        <f>VLOOKUP(B:B,'Start List Youth'!C:F,4,FALSE)</f>
        <v>0</v>
      </c>
      <c r="E112" s="88"/>
      <c r="F112" s="472">
        <f>VLOOKUP(E:E,'Grids Youth'!L:M,2,FALSE)</f>
        <v>4</v>
      </c>
      <c r="G112" s="88"/>
      <c r="H112" s="472">
        <f>VLOOKUP(G:G,'Grids Youth'!L:M,2,FALSE)</f>
        <v>4</v>
      </c>
      <c r="I112" s="88"/>
      <c r="J112" s="472">
        <f>VLOOKUP(I:I,'Grids Youth'!L:M,2,FALSE)</f>
        <v>4</v>
      </c>
      <c r="K112" s="88"/>
      <c r="L112" s="472">
        <f>VLOOKUP(K:K,'Grids Youth'!N:O,2,FALSE)</f>
        <v>6</v>
      </c>
      <c r="M112" s="88"/>
      <c r="N112" s="472">
        <f>VLOOKUP(M:M,'Grids Youth'!P:Q,2,FALSE)</f>
        <v>4.5</v>
      </c>
      <c r="O112" s="88"/>
      <c r="P112" s="474">
        <f>VLOOKUP(O:O,'Grids Youth'!R:S,2,FALSE)</f>
        <v>10</v>
      </c>
      <c r="Q112" s="141">
        <f t="shared" si="6"/>
        <v>4</v>
      </c>
      <c r="R112" s="227">
        <f t="shared" si="7"/>
        <v>6</v>
      </c>
      <c r="S112" s="228">
        <f t="shared" si="8"/>
        <v>7.25</v>
      </c>
    </row>
    <row r="113" spans="1:19" hidden="1" x14ac:dyDescent="0.35">
      <c r="A113" s="269"/>
      <c r="B113" s="97">
        <v>109</v>
      </c>
      <c r="C113" s="100">
        <f>VLOOKUP(B:B,'Start List Youth'!C:F,2,FALSE)</f>
        <v>0</v>
      </c>
      <c r="D113" s="127">
        <f>VLOOKUP(B:B,'Start List Youth'!C:F,4,FALSE)</f>
        <v>0</v>
      </c>
      <c r="E113" s="88"/>
      <c r="F113" s="472">
        <f>VLOOKUP(E:E,'Grids Youth'!L:M,2,FALSE)</f>
        <v>4</v>
      </c>
      <c r="G113" s="88"/>
      <c r="H113" s="472">
        <f>VLOOKUP(G:G,'Grids Youth'!L:M,2,FALSE)</f>
        <v>4</v>
      </c>
      <c r="I113" s="88"/>
      <c r="J113" s="472">
        <f>VLOOKUP(I:I,'Grids Youth'!L:M,2,FALSE)</f>
        <v>4</v>
      </c>
      <c r="K113" s="88"/>
      <c r="L113" s="472">
        <f>VLOOKUP(K:K,'Grids Youth'!N:O,2,FALSE)</f>
        <v>6</v>
      </c>
      <c r="M113" s="88"/>
      <c r="N113" s="472">
        <f>VLOOKUP(M:M,'Grids Youth'!P:Q,2,FALSE)</f>
        <v>4.5</v>
      </c>
      <c r="O113" s="88"/>
      <c r="P113" s="474">
        <f>VLOOKUP(O:O,'Grids Youth'!R:S,2,FALSE)</f>
        <v>10</v>
      </c>
      <c r="Q113" s="141">
        <f t="shared" si="6"/>
        <v>4</v>
      </c>
      <c r="R113" s="227">
        <f t="shared" si="7"/>
        <v>6</v>
      </c>
      <c r="S113" s="228">
        <f t="shared" si="8"/>
        <v>7.25</v>
      </c>
    </row>
    <row r="114" spans="1:19" hidden="1" x14ac:dyDescent="0.35">
      <c r="A114" s="269"/>
      <c r="B114" s="97">
        <v>110</v>
      </c>
      <c r="C114" s="100">
        <f>VLOOKUP(B:B,'Start List Youth'!C:F,2,FALSE)</f>
        <v>0</v>
      </c>
      <c r="D114" s="127">
        <f>VLOOKUP(B:B,'Start List Youth'!C:F,4,FALSE)</f>
        <v>0</v>
      </c>
      <c r="E114" s="88"/>
      <c r="F114" s="472">
        <f>VLOOKUP(E:E,'Grids Youth'!L:M,2,FALSE)</f>
        <v>4</v>
      </c>
      <c r="G114" s="88"/>
      <c r="H114" s="472">
        <f>VLOOKUP(G:G,'Grids Youth'!L:M,2,FALSE)</f>
        <v>4</v>
      </c>
      <c r="I114" s="88"/>
      <c r="J114" s="472">
        <f>VLOOKUP(I:I,'Grids Youth'!L:M,2,FALSE)</f>
        <v>4</v>
      </c>
      <c r="K114" s="88"/>
      <c r="L114" s="472">
        <f>VLOOKUP(K:K,'Grids Youth'!N:O,2,FALSE)</f>
        <v>6</v>
      </c>
      <c r="M114" s="88"/>
      <c r="N114" s="472">
        <f>VLOOKUP(M:M,'Grids Youth'!P:Q,2,FALSE)</f>
        <v>4.5</v>
      </c>
      <c r="O114" s="88"/>
      <c r="P114" s="474">
        <f>VLOOKUP(O:O,'Grids Youth'!R:S,2,FALSE)</f>
        <v>10</v>
      </c>
      <c r="Q114" s="141">
        <f t="shared" si="6"/>
        <v>4</v>
      </c>
      <c r="R114" s="227">
        <f t="shared" si="7"/>
        <v>6</v>
      </c>
      <c r="S114" s="228">
        <f t="shared" si="8"/>
        <v>7.25</v>
      </c>
    </row>
    <row r="115" spans="1:19" hidden="1" x14ac:dyDescent="0.35">
      <c r="A115" s="269"/>
      <c r="B115" s="97">
        <v>111</v>
      </c>
      <c r="C115" s="100">
        <f>VLOOKUP(B:B,'Start List Youth'!C:F,2,FALSE)</f>
        <v>0</v>
      </c>
      <c r="D115" s="127">
        <f>VLOOKUP(B:B,'Start List Youth'!C:F,4,FALSE)</f>
        <v>0</v>
      </c>
      <c r="E115" s="88"/>
      <c r="F115" s="472">
        <f>VLOOKUP(E:E,'Grids Youth'!L:M,2,FALSE)</f>
        <v>4</v>
      </c>
      <c r="G115" s="88"/>
      <c r="H115" s="472">
        <f>VLOOKUP(G:G,'Grids Youth'!L:M,2,FALSE)</f>
        <v>4</v>
      </c>
      <c r="I115" s="88"/>
      <c r="J115" s="472">
        <f>VLOOKUP(I:I,'Grids Youth'!L:M,2,FALSE)</f>
        <v>4</v>
      </c>
      <c r="K115" s="88"/>
      <c r="L115" s="472">
        <f>VLOOKUP(K:K,'Grids Youth'!N:O,2,FALSE)</f>
        <v>6</v>
      </c>
      <c r="M115" s="88"/>
      <c r="N115" s="472">
        <f>VLOOKUP(M:M,'Grids Youth'!P:Q,2,FALSE)</f>
        <v>4.5</v>
      </c>
      <c r="O115" s="88"/>
      <c r="P115" s="474">
        <f>VLOOKUP(O:O,'Grids Youth'!R:S,2,FALSE)</f>
        <v>10</v>
      </c>
      <c r="Q115" s="141">
        <f t="shared" si="6"/>
        <v>4</v>
      </c>
      <c r="R115" s="227">
        <f t="shared" si="7"/>
        <v>6</v>
      </c>
      <c r="S115" s="228">
        <f t="shared" si="8"/>
        <v>7.25</v>
      </c>
    </row>
    <row r="116" spans="1:19" hidden="1" x14ac:dyDescent="0.35">
      <c r="A116" s="269"/>
      <c r="B116" s="97">
        <v>112</v>
      </c>
      <c r="C116" s="100">
        <f>VLOOKUP(B:B,'Start List Youth'!C:F,2,FALSE)</f>
        <v>0</v>
      </c>
      <c r="D116" s="127">
        <f>VLOOKUP(B:B,'Start List Youth'!C:F,4,FALSE)</f>
        <v>0</v>
      </c>
      <c r="E116" s="88"/>
      <c r="F116" s="472">
        <f>VLOOKUP(E:E,'Grids Youth'!L:M,2,FALSE)</f>
        <v>4</v>
      </c>
      <c r="G116" s="88"/>
      <c r="H116" s="472">
        <f>VLOOKUP(G:G,'Grids Youth'!L:M,2,FALSE)</f>
        <v>4</v>
      </c>
      <c r="I116" s="88"/>
      <c r="J116" s="472">
        <f>VLOOKUP(I:I,'Grids Youth'!L:M,2,FALSE)</f>
        <v>4</v>
      </c>
      <c r="K116" s="88"/>
      <c r="L116" s="472">
        <f>VLOOKUP(K:K,'Grids Youth'!N:O,2,FALSE)</f>
        <v>6</v>
      </c>
      <c r="M116" s="88"/>
      <c r="N116" s="472">
        <f>VLOOKUP(M:M,'Grids Youth'!P:Q,2,FALSE)</f>
        <v>4.5</v>
      </c>
      <c r="O116" s="88"/>
      <c r="P116" s="474">
        <f>VLOOKUP(O:O,'Grids Youth'!R:S,2,FALSE)</f>
        <v>10</v>
      </c>
      <c r="Q116" s="141">
        <f t="shared" si="6"/>
        <v>4</v>
      </c>
      <c r="R116" s="227">
        <f t="shared" si="7"/>
        <v>6</v>
      </c>
      <c r="S116" s="228">
        <f t="shared" si="8"/>
        <v>7.25</v>
      </c>
    </row>
    <row r="117" spans="1:19" hidden="1" x14ac:dyDescent="0.35">
      <c r="A117" s="269"/>
      <c r="B117" s="97">
        <v>113</v>
      </c>
      <c r="C117" s="100">
        <f>VLOOKUP(B:B,'Start List Youth'!C:F,2,FALSE)</f>
        <v>0</v>
      </c>
      <c r="D117" s="127">
        <f>VLOOKUP(B:B,'Start List Youth'!C:F,4,FALSE)</f>
        <v>0</v>
      </c>
      <c r="E117" s="88"/>
      <c r="F117" s="472">
        <f>VLOOKUP(E:E,'Grids Youth'!L:M,2,FALSE)</f>
        <v>4</v>
      </c>
      <c r="G117" s="88"/>
      <c r="H117" s="472">
        <f>VLOOKUP(G:G,'Grids Youth'!L:M,2,FALSE)</f>
        <v>4</v>
      </c>
      <c r="I117" s="88"/>
      <c r="J117" s="472">
        <f>VLOOKUP(I:I,'Grids Youth'!L:M,2,FALSE)</f>
        <v>4</v>
      </c>
      <c r="K117" s="88"/>
      <c r="L117" s="472">
        <f>VLOOKUP(K:K,'Grids Youth'!N:O,2,FALSE)</f>
        <v>6</v>
      </c>
      <c r="M117" s="88"/>
      <c r="N117" s="472">
        <f>VLOOKUP(M:M,'Grids Youth'!P:Q,2,FALSE)</f>
        <v>4.5</v>
      </c>
      <c r="O117" s="88"/>
      <c r="P117" s="474">
        <f>VLOOKUP(O:O,'Grids Youth'!R:S,2,FALSE)</f>
        <v>10</v>
      </c>
      <c r="Q117" s="141">
        <f t="shared" si="6"/>
        <v>4</v>
      </c>
      <c r="R117" s="227">
        <f t="shared" si="7"/>
        <v>6</v>
      </c>
      <c r="S117" s="228">
        <f t="shared" si="8"/>
        <v>7.25</v>
      </c>
    </row>
    <row r="118" spans="1:19" hidden="1" x14ac:dyDescent="0.35">
      <c r="A118" s="269"/>
      <c r="B118" s="97">
        <v>114</v>
      </c>
      <c r="C118" s="100">
        <f>VLOOKUP(B:B,'Start List Youth'!C:F,2,FALSE)</f>
        <v>0</v>
      </c>
      <c r="D118" s="127">
        <f>VLOOKUP(B:B,'Start List Youth'!C:F,4,FALSE)</f>
        <v>0</v>
      </c>
      <c r="E118" s="88"/>
      <c r="F118" s="472">
        <f>VLOOKUP(E:E,'Grids Youth'!L:M,2,FALSE)</f>
        <v>4</v>
      </c>
      <c r="G118" s="88"/>
      <c r="H118" s="472">
        <f>VLOOKUP(G:G,'Grids Youth'!L:M,2,FALSE)</f>
        <v>4</v>
      </c>
      <c r="I118" s="88"/>
      <c r="J118" s="472">
        <f>VLOOKUP(I:I,'Grids Youth'!L:M,2,FALSE)</f>
        <v>4</v>
      </c>
      <c r="K118" s="88"/>
      <c r="L118" s="472">
        <f>VLOOKUP(K:K,'Grids Youth'!N:O,2,FALSE)</f>
        <v>6</v>
      </c>
      <c r="M118" s="88"/>
      <c r="N118" s="472">
        <f>VLOOKUP(M:M,'Grids Youth'!P:Q,2,FALSE)</f>
        <v>4.5</v>
      </c>
      <c r="O118" s="88"/>
      <c r="P118" s="474">
        <f>VLOOKUP(O:O,'Grids Youth'!R:S,2,FALSE)</f>
        <v>10</v>
      </c>
      <c r="Q118" s="141">
        <f t="shared" si="6"/>
        <v>4</v>
      </c>
      <c r="R118" s="227">
        <f t="shared" si="7"/>
        <v>6</v>
      </c>
      <c r="S118" s="228">
        <f t="shared" si="8"/>
        <v>7.25</v>
      </c>
    </row>
    <row r="119" spans="1:19" hidden="1" x14ac:dyDescent="0.35">
      <c r="A119" s="269"/>
      <c r="B119" s="97">
        <v>115</v>
      </c>
      <c r="C119" s="100">
        <f>VLOOKUP(B:B,'Start List Youth'!C:F,2,FALSE)</f>
        <v>0</v>
      </c>
      <c r="D119" s="127">
        <f>VLOOKUP(B:B,'Start List Youth'!C:F,4,FALSE)</f>
        <v>0</v>
      </c>
      <c r="E119" s="88"/>
      <c r="F119" s="472">
        <f>VLOOKUP(E:E,'Grids Youth'!L:M,2,FALSE)</f>
        <v>4</v>
      </c>
      <c r="G119" s="88"/>
      <c r="H119" s="472">
        <f>VLOOKUP(G:G,'Grids Youth'!L:M,2,FALSE)</f>
        <v>4</v>
      </c>
      <c r="I119" s="88"/>
      <c r="J119" s="472">
        <f>VLOOKUP(I:I,'Grids Youth'!L:M,2,FALSE)</f>
        <v>4</v>
      </c>
      <c r="K119" s="88"/>
      <c r="L119" s="472">
        <f>VLOOKUP(K:K,'Grids Youth'!N:O,2,FALSE)</f>
        <v>6</v>
      </c>
      <c r="M119" s="88"/>
      <c r="N119" s="472">
        <f>VLOOKUP(M:M,'Grids Youth'!P:Q,2,FALSE)</f>
        <v>4.5</v>
      </c>
      <c r="O119" s="88"/>
      <c r="P119" s="474">
        <f>VLOOKUP(O:O,'Grids Youth'!R:S,2,FALSE)</f>
        <v>10</v>
      </c>
      <c r="Q119" s="141">
        <f t="shared" si="6"/>
        <v>4</v>
      </c>
      <c r="R119" s="227">
        <f t="shared" si="7"/>
        <v>6</v>
      </c>
      <c r="S119" s="228">
        <f t="shared" si="8"/>
        <v>7.25</v>
      </c>
    </row>
    <row r="120" spans="1:19" hidden="1" x14ac:dyDescent="0.35">
      <c r="A120" s="269"/>
      <c r="B120" s="97">
        <v>116</v>
      </c>
      <c r="C120" s="100">
        <f>VLOOKUP(B:B,'Start List Youth'!C:F,2,FALSE)</f>
        <v>0</v>
      </c>
      <c r="D120" s="127">
        <f>VLOOKUP(B:B,'Start List Youth'!C:F,4,FALSE)</f>
        <v>0</v>
      </c>
      <c r="E120" s="88"/>
      <c r="F120" s="472">
        <f>VLOOKUP(E:E,'Grids Youth'!L:M,2,FALSE)</f>
        <v>4</v>
      </c>
      <c r="G120" s="88"/>
      <c r="H120" s="472">
        <f>VLOOKUP(G:G,'Grids Youth'!L:M,2,FALSE)</f>
        <v>4</v>
      </c>
      <c r="I120" s="88"/>
      <c r="J120" s="472">
        <f>VLOOKUP(I:I,'Grids Youth'!L:M,2,FALSE)</f>
        <v>4</v>
      </c>
      <c r="K120" s="88"/>
      <c r="L120" s="472">
        <f>VLOOKUP(K:K,'Grids Youth'!N:O,2,FALSE)</f>
        <v>6</v>
      </c>
      <c r="M120" s="88"/>
      <c r="N120" s="472">
        <f>VLOOKUP(M:M,'Grids Youth'!P:Q,2,FALSE)</f>
        <v>4.5</v>
      </c>
      <c r="O120" s="88"/>
      <c r="P120" s="474">
        <f>VLOOKUP(O:O,'Grids Youth'!R:S,2,FALSE)</f>
        <v>10</v>
      </c>
      <c r="Q120" s="141">
        <f t="shared" si="6"/>
        <v>4</v>
      </c>
      <c r="R120" s="227">
        <f t="shared" si="7"/>
        <v>6</v>
      </c>
      <c r="S120" s="228">
        <f t="shared" si="8"/>
        <v>7.25</v>
      </c>
    </row>
    <row r="121" spans="1:19" hidden="1" x14ac:dyDescent="0.35">
      <c r="A121" s="269"/>
      <c r="B121" s="97">
        <v>117</v>
      </c>
      <c r="C121" s="100">
        <f>VLOOKUP(B:B,'Start List Youth'!C:F,2,FALSE)</f>
        <v>0</v>
      </c>
      <c r="D121" s="127">
        <f>VLOOKUP(B:B,'Start List Youth'!C:F,4,FALSE)</f>
        <v>0</v>
      </c>
      <c r="E121" s="88"/>
      <c r="F121" s="472">
        <f>VLOOKUP(E:E,'Grids Youth'!L:M,2,FALSE)</f>
        <v>4</v>
      </c>
      <c r="G121" s="88"/>
      <c r="H121" s="472">
        <f>VLOOKUP(G:G,'Grids Youth'!L:M,2,FALSE)</f>
        <v>4</v>
      </c>
      <c r="I121" s="88"/>
      <c r="J121" s="472">
        <f>VLOOKUP(I:I,'Grids Youth'!L:M,2,FALSE)</f>
        <v>4</v>
      </c>
      <c r="K121" s="88"/>
      <c r="L121" s="472">
        <f>VLOOKUP(K:K,'Grids Youth'!N:O,2,FALSE)</f>
        <v>6</v>
      </c>
      <c r="M121" s="88"/>
      <c r="N121" s="472">
        <f>VLOOKUP(M:M,'Grids Youth'!P:Q,2,FALSE)</f>
        <v>4.5</v>
      </c>
      <c r="O121" s="88"/>
      <c r="P121" s="474">
        <f>VLOOKUP(O:O,'Grids Youth'!R:S,2,FALSE)</f>
        <v>10</v>
      </c>
      <c r="Q121" s="141">
        <f t="shared" si="6"/>
        <v>4</v>
      </c>
      <c r="R121" s="227">
        <f t="shared" si="7"/>
        <v>6</v>
      </c>
      <c r="S121" s="228">
        <f t="shared" si="8"/>
        <v>7.25</v>
      </c>
    </row>
    <row r="122" spans="1:19" hidden="1" x14ac:dyDescent="0.35">
      <c r="A122" s="269"/>
      <c r="B122" s="97">
        <v>118</v>
      </c>
      <c r="C122" s="100">
        <f>VLOOKUP(B:B,'Start List Youth'!C:F,2,FALSE)</f>
        <v>0</v>
      </c>
      <c r="D122" s="127">
        <f>VLOOKUP(B:B,'Start List Youth'!C:F,4,FALSE)</f>
        <v>0</v>
      </c>
      <c r="E122" s="88"/>
      <c r="F122" s="472">
        <f>VLOOKUP(E:E,'Grids Youth'!L:M,2,FALSE)</f>
        <v>4</v>
      </c>
      <c r="G122" s="88"/>
      <c r="H122" s="472">
        <f>VLOOKUP(G:G,'Grids Youth'!L:M,2,FALSE)</f>
        <v>4</v>
      </c>
      <c r="I122" s="88"/>
      <c r="J122" s="472">
        <f>VLOOKUP(I:I,'Grids Youth'!L:M,2,FALSE)</f>
        <v>4</v>
      </c>
      <c r="K122" s="88"/>
      <c r="L122" s="472">
        <f>VLOOKUP(K:K,'Grids Youth'!N:O,2,FALSE)</f>
        <v>6</v>
      </c>
      <c r="M122" s="88"/>
      <c r="N122" s="472">
        <f>VLOOKUP(M:M,'Grids Youth'!P:Q,2,FALSE)</f>
        <v>4.5</v>
      </c>
      <c r="O122" s="88"/>
      <c r="P122" s="474">
        <f>VLOOKUP(O:O,'Grids Youth'!R:S,2,FALSE)</f>
        <v>10</v>
      </c>
      <c r="Q122" s="141">
        <f t="shared" si="6"/>
        <v>4</v>
      </c>
      <c r="R122" s="227">
        <f t="shared" si="7"/>
        <v>6</v>
      </c>
      <c r="S122" s="228">
        <f t="shared" si="8"/>
        <v>7.25</v>
      </c>
    </row>
    <row r="123" spans="1:19" hidden="1" x14ac:dyDescent="0.35">
      <c r="A123" s="269"/>
      <c r="B123" s="97">
        <v>119</v>
      </c>
      <c r="C123" s="100">
        <f>VLOOKUP(B:B,'Start List Youth'!C:F,2,FALSE)</f>
        <v>0</v>
      </c>
      <c r="D123" s="127">
        <f>VLOOKUP(B:B,'Start List Youth'!C:F,4,FALSE)</f>
        <v>0</v>
      </c>
      <c r="E123" s="88"/>
      <c r="F123" s="472">
        <f>VLOOKUP(E:E,'Grids Youth'!L:M,2,FALSE)</f>
        <v>4</v>
      </c>
      <c r="G123" s="88"/>
      <c r="H123" s="472">
        <f>VLOOKUP(G:G,'Grids Youth'!L:M,2,FALSE)</f>
        <v>4</v>
      </c>
      <c r="I123" s="88"/>
      <c r="J123" s="472">
        <f>VLOOKUP(I:I,'Grids Youth'!L:M,2,FALSE)</f>
        <v>4</v>
      </c>
      <c r="K123" s="88"/>
      <c r="L123" s="472">
        <f>VLOOKUP(K:K,'Grids Youth'!N:O,2,FALSE)</f>
        <v>6</v>
      </c>
      <c r="M123" s="88"/>
      <c r="N123" s="472">
        <f>VLOOKUP(M:M,'Grids Youth'!P:Q,2,FALSE)</f>
        <v>4.5</v>
      </c>
      <c r="O123" s="88"/>
      <c r="P123" s="474">
        <f>VLOOKUP(O:O,'Grids Youth'!R:S,2,FALSE)</f>
        <v>10</v>
      </c>
      <c r="Q123" s="141">
        <f t="shared" si="6"/>
        <v>4</v>
      </c>
      <c r="R123" s="227">
        <f t="shared" si="7"/>
        <v>6</v>
      </c>
      <c r="S123" s="228">
        <f t="shared" si="8"/>
        <v>7.25</v>
      </c>
    </row>
    <row r="124" spans="1:19" hidden="1" x14ac:dyDescent="0.35">
      <c r="A124" s="269"/>
      <c r="B124" s="97">
        <v>120</v>
      </c>
      <c r="C124" s="100">
        <f>VLOOKUP(B:B,'Start List Youth'!C:F,2,FALSE)</f>
        <v>0</v>
      </c>
      <c r="D124" s="127">
        <f>VLOOKUP(B:B,'Start List Youth'!C:F,4,FALSE)</f>
        <v>0</v>
      </c>
      <c r="E124" s="88"/>
      <c r="F124" s="472">
        <f>VLOOKUP(E:E,'Grids Youth'!L:M,2,FALSE)</f>
        <v>4</v>
      </c>
      <c r="G124" s="88"/>
      <c r="H124" s="472">
        <f>VLOOKUP(G:G,'Grids Youth'!L:M,2,FALSE)</f>
        <v>4</v>
      </c>
      <c r="I124" s="88"/>
      <c r="J124" s="472">
        <f>VLOOKUP(I:I,'Grids Youth'!L:M,2,FALSE)</f>
        <v>4</v>
      </c>
      <c r="K124" s="88"/>
      <c r="L124" s="472">
        <f>VLOOKUP(K:K,'Grids Youth'!N:O,2,FALSE)</f>
        <v>6</v>
      </c>
      <c r="M124" s="88"/>
      <c r="N124" s="472">
        <f>VLOOKUP(M:M,'Grids Youth'!P:Q,2,FALSE)</f>
        <v>4.5</v>
      </c>
      <c r="O124" s="88"/>
      <c r="P124" s="474">
        <f>VLOOKUP(O:O,'Grids Youth'!R:S,2,FALSE)</f>
        <v>10</v>
      </c>
      <c r="Q124" s="141">
        <f t="shared" si="6"/>
        <v>4</v>
      </c>
      <c r="R124" s="227">
        <f t="shared" si="7"/>
        <v>6</v>
      </c>
      <c r="S124" s="228">
        <f t="shared" si="8"/>
        <v>7.25</v>
      </c>
    </row>
    <row r="125" spans="1:19" hidden="1" x14ac:dyDescent="0.35">
      <c r="A125" s="269"/>
      <c r="B125" s="97">
        <v>121</v>
      </c>
      <c r="C125" s="100">
        <f>VLOOKUP(B:B,'Start List Youth'!C:F,2,FALSE)</f>
        <v>0</v>
      </c>
      <c r="D125" s="127">
        <f>VLOOKUP(B:B,'Start List Youth'!C:F,4,FALSE)</f>
        <v>0</v>
      </c>
      <c r="E125" s="88"/>
      <c r="F125" s="472">
        <f>VLOOKUP(E:E,'Grids Youth'!L:M,2,FALSE)</f>
        <v>4</v>
      </c>
      <c r="G125" s="88"/>
      <c r="H125" s="472">
        <f>VLOOKUP(G:G,'Grids Youth'!L:M,2,FALSE)</f>
        <v>4</v>
      </c>
      <c r="I125" s="88"/>
      <c r="J125" s="472">
        <f>VLOOKUP(I:I,'Grids Youth'!L:M,2,FALSE)</f>
        <v>4</v>
      </c>
      <c r="K125" s="88"/>
      <c r="L125" s="472">
        <f>VLOOKUP(K:K,'Grids Youth'!N:O,2,FALSE)</f>
        <v>6</v>
      </c>
      <c r="M125" s="88"/>
      <c r="N125" s="472">
        <f>VLOOKUP(M:M,'Grids Youth'!P:Q,2,FALSE)</f>
        <v>4.5</v>
      </c>
      <c r="O125" s="88"/>
      <c r="P125" s="474">
        <f>VLOOKUP(O:O,'Grids Youth'!R:S,2,FALSE)</f>
        <v>10</v>
      </c>
      <c r="Q125" s="141">
        <f t="shared" si="6"/>
        <v>4</v>
      </c>
      <c r="R125" s="227">
        <f t="shared" si="7"/>
        <v>6</v>
      </c>
      <c r="S125" s="228">
        <f t="shared" si="8"/>
        <v>7.25</v>
      </c>
    </row>
    <row r="126" spans="1:19" hidden="1" x14ac:dyDescent="0.35">
      <c r="A126" s="269"/>
      <c r="B126" s="97">
        <v>122</v>
      </c>
      <c r="C126" s="100">
        <f>VLOOKUP(B:B,'Start List Youth'!C:F,2,FALSE)</f>
        <v>0</v>
      </c>
      <c r="D126" s="127">
        <f>VLOOKUP(B:B,'Start List Youth'!C:F,4,FALSE)</f>
        <v>0</v>
      </c>
      <c r="E126" s="88"/>
      <c r="F126" s="472">
        <f>VLOOKUP(E:E,'Grids Youth'!L:M,2,FALSE)</f>
        <v>4</v>
      </c>
      <c r="G126" s="88"/>
      <c r="H126" s="472">
        <f>VLOOKUP(G:G,'Grids Youth'!L:M,2,FALSE)</f>
        <v>4</v>
      </c>
      <c r="I126" s="88"/>
      <c r="J126" s="472">
        <f>VLOOKUP(I:I,'Grids Youth'!L:M,2,FALSE)</f>
        <v>4</v>
      </c>
      <c r="K126" s="88"/>
      <c r="L126" s="472">
        <f>VLOOKUP(K:K,'Grids Youth'!N:O,2,FALSE)</f>
        <v>6</v>
      </c>
      <c r="M126" s="88"/>
      <c r="N126" s="472">
        <f>VLOOKUP(M:M,'Grids Youth'!P:Q,2,FALSE)</f>
        <v>4.5</v>
      </c>
      <c r="O126" s="88"/>
      <c r="P126" s="474">
        <f>VLOOKUP(O:O,'Grids Youth'!R:S,2,FALSE)</f>
        <v>10</v>
      </c>
      <c r="Q126" s="141">
        <f t="shared" si="6"/>
        <v>4</v>
      </c>
      <c r="R126" s="227">
        <f t="shared" si="7"/>
        <v>6</v>
      </c>
      <c r="S126" s="228">
        <f t="shared" si="8"/>
        <v>7.25</v>
      </c>
    </row>
    <row r="127" spans="1:19" hidden="1" x14ac:dyDescent="0.35">
      <c r="A127" s="269"/>
      <c r="B127" s="97">
        <v>123</v>
      </c>
      <c r="C127" s="100">
        <f>VLOOKUP(B:B,'Start List Youth'!C:F,2,FALSE)</f>
        <v>0</v>
      </c>
      <c r="D127" s="127">
        <f>VLOOKUP(B:B,'Start List Youth'!C:F,4,FALSE)</f>
        <v>0</v>
      </c>
      <c r="E127" s="88"/>
      <c r="F127" s="472">
        <f>VLOOKUP(E:E,'Grids Youth'!L:M,2,FALSE)</f>
        <v>4</v>
      </c>
      <c r="G127" s="88"/>
      <c r="H127" s="472">
        <f>VLOOKUP(G:G,'Grids Youth'!L:M,2,FALSE)</f>
        <v>4</v>
      </c>
      <c r="I127" s="88"/>
      <c r="J127" s="472">
        <f>VLOOKUP(I:I,'Grids Youth'!L:M,2,FALSE)</f>
        <v>4</v>
      </c>
      <c r="K127" s="88"/>
      <c r="L127" s="472">
        <f>VLOOKUP(K:K,'Grids Youth'!N:O,2,FALSE)</f>
        <v>6</v>
      </c>
      <c r="M127" s="88"/>
      <c r="N127" s="472">
        <f>VLOOKUP(M:M,'Grids Youth'!P:Q,2,FALSE)</f>
        <v>4.5</v>
      </c>
      <c r="O127" s="88"/>
      <c r="P127" s="474">
        <f>VLOOKUP(O:O,'Grids Youth'!R:S,2,FALSE)</f>
        <v>10</v>
      </c>
      <c r="Q127" s="141">
        <f t="shared" si="6"/>
        <v>4</v>
      </c>
      <c r="R127" s="227">
        <f t="shared" si="7"/>
        <v>6</v>
      </c>
      <c r="S127" s="228">
        <f t="shared" si="8"/>
        <v>7.25</v>
      </c>
    </row>
    <row r="128" spans="1:19" hidden="1" x14ac:dyDescent="0.35">
      <c r="A128" s="269"/>
      <c r="B128" s="97">
        <v>124</v>
      </c>
      <c r="C128" s="100">
        <f>VLOOKUP(B:B,'Start List Youth'!C:F,2,FALSE)</f>
        <v>0</v>
      </c>
      <c r="D128" s="127">
        <f>VLOOKUP(B:B,'Start List Youth'!C:F,4,FALSE)</f>
        <v>0</v>
      </c>
      <c r="E128" s="88"/>
      <c r="F128" s="472">
        <f>VLOOKUP(E:E,'Grids Youth'!L:M,2,FALSE)</f>
        <v>4</v>
      </c>
      <c r="G128" s="88"/>
      <c r="H128" s="472">
        <f>VLOOKUP(G:G,'Grids Youth'!L:M,2,FALSE)</f>
        <v>4</v>
      </c>
      <c r="I128" s="88"/>
      <c r="J128" s="472">
        <f>VLOOKUP(I:I,'Grids Youth'!L:M,2,FALSE)</f>
        <v>4</v>
      </c>
      <c r="K128" s="88"/>
      <c r="L128" s="472">
        <f>VLOOKUP(K:K,'Grids Youth'!N:O,2,FALSE)</f>
        <v>6</v>
      </c>
      <c r="M128" s="88"/>
      <c r="N128" s="472">
        <f>VLOOKUP(M:M,'Grids Youth'!P:Q,2,FALSE)</f>
        <v>4.5</v>
      </c>
      <c r="O128" s="88"/>
      <c r="P128" s="474">
        <f>VLOOKUP(O:O,'Grids Youth'!R:S,2,FALSE)</f>
        <v>10</v>
      </c>
      <c r="Q128" s="141">
        <f t="shared" si="6"/>
        <v>4</v>
      </c>
      <c r="R128" s="227">
        <f t="shared" si="7"/>
        <v>6</v>
      </c>
      <c r="S128" s="228">
        <f t="shared" si="8"/>
        <v>7.25</v>
      </c>
    </row>
    <row r="129" spans="1:19" hidden="1" x14ac:dyDescent="0.35">
      <c r="A129" s="269"/>
      <c r="B129" s="97">
        <v>125</v>
      </c>
      <c r="C129" s="100">
        <f>VLOOKUP(B:B,'Start List Youth'!C:F,2,FALSE)</f>
        <v>0</v>
      </c>
      <c r="D129" s="127">
        <f>VLOOKUP(B:B,'Start List Youth'!C:F,4,FALSE)</f>
        <v>0</v>
      </c>
      <c r="E129" s="88"/>
      <c r="F129" s="472">
        <f>VLOOKUP(E:E,'Grids Youth'!L:M,2,FALSE)</f>
        <v>4</v>
      </c>
      <c r="G129" s="88"/>
      <c r="H129" s="472">
        <f>VLOOKUP(G:G,'Grids Youth'!L:M,2,FALSE)</f>
        <v>4</v>
      </c>
      <c r="I129" s="88"/>
      <c r="J129" s="472">
        <f>VLOOKUP(I:I,'Grids Youth'!L:M,2,FALSE)</f>
        <v>4</v>
      </c>
      <c r="K129" s="88"/>
      <c r="L129" s="472">
        <f>VLOOKUP(K:K,'Grids Youth'!N:O,2,FALSE)</f>
        <v>6</v>
      </c>
      <c r="M129" s="88"/>
      <c r="N129" s="472">
        <f>VLOOKUP(M:M,'Grids Youth'!P:Q,2,FALSE)</f>
        <v>4.5</v>
      </c>
      <c r="O129" s="88"/>
      <c r="P129" s="474">
        <f>VLOOKUP(O:O,'Grids Youth'!R:S,2,FALSE)</f>
        <v>10</v>
      </c>
      <c r="Q129" s="141">
        <f t="shared" si="6"/>
        <v>4</v>
      </c>
      <c r="R129" s="227">
        <f t="shared" si="7"/>
        <v>6</v>
      </c>
      <c r="S129" s="228">
        <f t="shared" si="8"/>
        <v>7.25</v>
      </c>
    </row>
    <row r="130" spans="1:19" hidden="1" x14ac:dyDescent="0.35">
      <c r="A130" s="269"/>
      <c r="B130" s="97">
        <v>126</v>
      </c>
      <c r="C130" s="100">
        <f>VLOOKUP(B:B,'Start List Youth'!C:F,2,FALSE)</f>
        <v>0</v>
      </c>
      <c r="D130" s="127">
        <f>VLOOKUP(B:B,'Start List Youth'!C:F,4,FALSE)</f>
        <v>0</v>
      </c>
      <c r="E130" s="88"/>
      <c r="F130" s="472">
        <f>VLOOKUP(E:E,'Grids Youth'!L:M,2,FALSE)</f>
        <v>4</v>
      </c>
      <c r="G130" s="88"/>
      <c r="H130" s="472">
        <f>VLOOKUP(G:G,'Grids Youth'!L:M,2,FALSE)</f>
        <v>4</v>
      </c>
      <c r="I130" s="88"/>
      <c r="J130" s="472">
        <f>VLOOKUP(I:I,'Grids Youth'!L:M,2,FALSE)</f>
        <v>4</v>
      </c>
      <c r="K130" s="88"/>
      <c r="L130" s="472">
        <f>VLOOKUP(K:K,'Grids Youth'!N:O,2,FALSE)</f>
        <v>6</v>
      </c>
      <c r="M130" s="88"/>
      <c r="N130" s="472">
        <f>VLOOKUP(M:M,'Grids Youth'!P:Q,2,FALSE)</f>
        <v>4.5</v>
      </c>
      <c r="O130" s="88"/>
      <c r="P130" s="474">
        <f>VLOOKUP(O:O,'Grids Youth'!R:S,2,FALSE)</f>
        <v>10</v>
      </c>
      <c r="Q130" s="141">
        <f t="shared" si="6"/>
        <v>4</v>
      </c>
      <c r="R130" s="227">
        <f t="shared" si="7"/>
        <v>6</v>
      </c>
      <c r="S130" s="228">
        <f t="shared" si="8"/>
        <v>7.25</v>
      </c>
    </row>
    <row r="131" spans="1:19" hidden="1" x14ac:dyDescent="0.35">
      <c r="A131" s="269"/>
      <c r="B131" s="97">
        <v>127</v>
      </c>
      <c r="C131" s="100">
        <f>VLOOKUP(B:B,'Start List Youth'!C:F,2,FALSE)</f>
        <v>0</v>
      </c>
      <c r="D131" s="127">
        <f>VLOOKUP(B:B,'Start List Youth'!C:F,4,FALSE)</f>
        <v>0</v>
      </c>
      <c r="E131" s="88"/>
      <c r="F131" s="472">
        <f>VLOOKUP(E:E,'Grids Youth'!L:M,2,FALSE)</f>
        <v>4</v>
      </c>
      <c r="G131" s="88"/>
      <c r="H131" s="472">
        <f>VLOOKUP(G:G,'Grids Youth'!L:M,2,FALSE)</f>
        <v>4</v>
      </c>
      <c r="I131" s="88"/>
      <c r="J131" s="472">
        <f>VLOOKUP(I:I,'Grids Youth'!L:M,2,FALSE)</f>
        <v>4</v>
      </c>
      <c r="K131" s="88"/>
      <c r="L131" s="472">
        <f>VLOOKUP(K:K,'Grids Youth'!N:O,2,FALSE)</f>
        <v>6</v>
      </c>
      <c r="M131" s="88"/>
      <c r="N131" s="472">
        <f>VLOOKUP(M:M,'Grids Youth'!P:Q,2,FALSE)</f>
        <v>4.5</v>
      </c>
      <c r="O131" s="88"/>
      <c r="P131" s="474">
        <f>VLOOKUP(O:O,'Grids Youth'!R:S,2,FALSE)</f>
        <v>10</v>
      </c>
      <c r="Q131" s="141">
        <f t="shared" si="6"/>
        <v>4</v>
      </c>
      <c r="R131" s="227">
        <f t="shared" si="7"/>
        <v>6</v>
      </c>
      <c r="S131" s="228">
        <f t="shared" si="8"/>
        <v>7.25</v>
      </c>
    </row>
    <row r="132" spans="1:19" hidden="1" x14ac:dyDescent="0.35">
      <c r="A132" s="269"/>
      <c r="B132" s="97">
        <v>128</v>
      </c>
      <c r="C132" s="100">
        <f>VLOOKUP(B:B,'Start List Youth'!C:F,2,FALSE)</f>
        <v>0</v>
      </c>
      <c r="D132" s="127">
        <f>VLOOKUP(B:B,'Start List Youth'!C:F,4,FALSE)</f>
        <v>0</v>
      </c>
      <c r="E132" s="88"/>
      <c r="F132" s="472">
        <f>VLOOKUP(E:E,'Grids Youth'!L:M,2,FALSE)</f>
        <v>4</v>
      </c>
      <c r="G132" s="88"/>
      <c r="H132" s="472">
        <f>VLOOKUP(G:G,'Grids Youth'!L:M,2,FALSE)</f>
        <v>4</v>
      </c>
      <c r="I132" s="88"/>
      <c r="J132" s="472">
        <f>VLOOKUP(I:I,'Grids Youth'!L:M,2,FALSE)</f>
        <v>4</v>
      </c>
      <c r="K132" s="88"/>
      <c r="L132" s="472">
        <f>VLOOKUP(K:K,'Grids Youth'!N:O,2,FALSE)</f>
        <v>6</v>
      </c>
      <c r="M132" s="88"/>
      <c r="N132" s="472">
        <f>VLOOKUP(M:M,'Grids Youth'!P:Q,2,FALSE)</f>
        <v>4.5</v>
      </c>
      <c r="O132" s="88"/>
      <c r="P132" s="474">
        <f>VLOOKUP(O:O,'Grids Youth'!R:S,2,FALSE)</f>
        <v>10</v>
      </c>
      <c r="Q132" s="141">
        <f t="shared" si="6"/>
        <v>4</v>
      </c>
      <c r="R132" s="227">
        <f t="shared" si="7"/>
        <v>6</v>
      </c>
      <c r="S132" s="228">
        <f t="shared" si="8"/>
        <v>7.25</v>
      </c>
    </row>
    <row r="133" spans="1:19" hidden="1" x14ac:dyDescent="0.35">
      <c r="A133" s="269"/>
      <c r="B133" s="97">
        <v>129</v>
      </c>
      <c r="C133" s="100">
        <f>VLOOKUP(B:B,'Start List Youth'!C:F,2,FALSE)</f>
        <v>0</v>
      </c>
      <c r="D133" s="127">
        <f>VLOOKUP(B:B,'Start List Youth'!C:F,4,FALSE)</f>
        <v>0</v>
      </c>
      <c r="E133" s="88"/>
      <c r="F133" s="472">
        <f>VLOOKUP(E:E,'Grids Youth'!L:M,2,FALSE)</f>
        <v>4</v>
      </c>
      <c r="G133" s="88"/>
      <c r="H133" s="472">
        <f>VLOOKUP(G:G,'Grids Youth'!L:M,2,FALSE)</f>
        <v>4</v>
      </c>
      <c r="I133" s="88"/>
      <c r="J133" s="472">
        <f>VLOOKUP(I:I,'Grids Youth'!L:M,2,FALSE)</f>
        <v>4</v>
      </c>
      <c r="K133" s="88"/>
      <c r="L133" s="472">
        <f>VLOOKUP(K:K,'Grids Youth'!N:O,2,FALSE)</f>
        <v>6</v>
      </c>
      <c r="M133" s="88"/>
      <c r="N133" s="472">
        <f>VLOOKUP(M:M,'Grids Youth'!P:Q,2,FALSE)</f>
        <v>4.5</v>
      </c>
      <c r="O133" s="88"/>
      <c r="P133" s="474">
        <f>VLOOKUP(O:O,'Grids Youth'!R:S,2,FALSE)</f>
        <v>10</v>
      </c>
      <c r="Q133" s="141">
        <f t="shared" si="6"/>
        <v>4</v>
      </c>
      <c r="R133" s="227">
        <f t="shared" si="7"/>
        <v>6</v>
      </c>
      <c r="S133" s="228">
        <f t="shared" si="8"/>
        <v>7.25</v>
      </c>
    </row>
    <row r="134" spans="1:19" hidden="1" x14ac:dyDescent="0.35">
      <c r="A134" s="269"/>
      <c r="B134" s="97">
        <v>130</v>
      </c>
      <c r="C134" s="100">
        <f>VLOOKUP(B:B,'Start List Youth'!C:F,2,FALSE)</f>
        <v>0</v>
      </c>
      <c r="D134" s="127">
        <f>VLOOKUP(B:B,'Start List Youth'!C:F,4,FALSE)</f>
        <v>0</v>
      </c>
      <c r="E134" s="88"/>
      <c r="F134" s="472">
        <f>VLOOKUP(E:E,'Grids Youth'!L:M,2,FALSE)</f>
        <v>4</v>
      </c>
      <c r="G134" s="88"/>
      <c r="H134" s="472">
        <f>VLOOKUP(G:G,'Grids Youth'!L:M,2,FALSE)</f>
        <v>4</v>
      </c>
      <c r="I134" s="88"/>
      <c r="J134" s="472">
        <f>VLOOKUP(I:I,'Grids Youth'!L:M,2,FALSE)</f>
        <v>4</v>
      </c>
      <c r="K134" s="88"/>
      <c r="L134" s="472">
        <f>VLOOKUP(K:K,'Grids Youth'!N:O,2,FALSE)</f>
        <v>6</v>
      </c>
      <c r="M134" s="88"/>
      <c r="N134" s="472">
        <f>VLOOKUP(M:M,'Grids Youth'!P:Q,2,FALSE)</f>
        <v>4.5</v>
      </c>
      <c r="O134" s="88"/>
      <c r="P134" s="474">
        <f>VLOOKUP(O:O,'Grids Youth'!R:S,2,FALSE)</f>
        <v>10</v>
      </c>
      <c r="Q134" s="141">
        <f t="shared" si="6"/>
        <v>4</v>
      </c>
      <c r="R134" s="227">
        <f t="shared" si="7"/>
        <v>6</v>
      </c>
      <c r="S134" s="228">
        <f t="shared" si="8"/>
        <v>7.25</v>
      </c>
    </row>
    <row r="135" spans="1:19" hidden="1" x14ac:dyDescent="0.35">
      <c r="A135" s="269"/>
      <c r="B135" s="97">
        <v>131</v>
      </c>
      <c r="C135" s="100">
        <f>VLOOKUP(B:B,'Start List Youth'!C:F,2,FALSE)</f>
        <v>0</v>
      </c>
      <c r="D135" s="127">
        <f>VLOOKUP(B:B,'Start List Youth'!C:F,4,FALSE)</f>
        <v>0</v>
      </c>
      <c r="E135" s="88"/>
      <c r="F135" s="472">
        <f>VLOOKUP(E:E,'Grids Youth'!L:M,2,FALSE)</f>
        <v>4</v>
      </c>
      <c r="G135" s="88"/>
      <c r="H135" s="472">
        <f>VLOOKUP(G:G,'Grids Youth'!L:M,2,FALSE)</f>
        <v>4</v>
      </c>
      <c r="I135" s="88"/>
      <c r="J135" s="472">
        <f>VLOOKUP(I:I,'Grids Youth'!L:M,2,FALSE)</f>
        <v>4</v>
      </c>
      <c r="K135" s="88"/>
      <c r="L135" s="472">
        <f>VLOOKUP(K:K,'Grids Youth'!N:O,2,FALSE)</f>
        <v>6</v>
      </c>
      <c r="M135" s="88"/>
      <c r="N135" s="472">
        <f>VLOOKUP(M:M,'Grids Youth'!P:Q,2,FALSE)</f>
        <v>4.5</v>
      </c>
      <c r="O135" s="88"/>
      <c r="P135" s="474">
        <f>VLOOKUP(O:O,'Grids Youth'!R:S,2,FALSE)</f>
        <v>10</v>
      </c>
      <c r="Q135" s="141">
        <f t="shared" si="6"/>
        <v>4</v>
      </c>
      <c r="R135" s="227">
        <f t="shared" si="7"/>
        <v>6</v>
      </c>
      <c r="S135" s="228">
        <f t="shared" si="8"/>
        <v>7.25</v>
      </c>
    </row>
    <row r="136" spans="1:19" hidden="1" x14ac:dyDescent="0.35">
      <c r="A136" s="269"/>
      <c r="B136" s="97">
        <v>132</v>
      </c>
      <c r="C136" s="100">
        <f>VLOOKUP(B:B,'Start List Youth'!C:F,2,FALSE)</f>
        <v>0</v>
      </c>
      <c r="D136" s="127">
        <f>VLOOKUP(B:B,'Start List Youth'!C:F,4,FALSE)</f>
        <v>0</v>
      </c>
      <c r="E136" s="88"/>
      <c r="F136" s="472">
        <f>VLOOKUP(E:E,'Grids Youth'!L:M,2,FALSE)</f>
        <v>4</v>
      </c>
      <c r="G136" s="88"/>
      <c r="H136" s="472">
        <f>VLOOKUP(G:G,'Grids Youth'!L:M,2,FALSE)</f>
        <v>4</v>
      </c>
      <c r="I136" s="88"/>
      <c r="J136" s="472">
        <f>VLOOKUP(I:I,'Grids Youth'!L:M,2,FALSE)</f>
        <v>4</v>
      </c>
      <c r="K136" s="88"/>
      <c r="L136" s="472">
        <f>VLOOKUP(K:K,'Grids Youth'!N:O,2,FALSE)</f>
        <v>6</v>
      </c>
      <c r="M136" s="88"/>
      <c r="N136" s="472">
        <f>VLOOKUP(M:M,'Grids Youth'!P:Q,2,FALSE)</f>
        <v>4.5</v>
      </c>
      <c r="O136" s="88"/>
      <c r="P136" s="474">
        <f>VLOOKUP(O:O,'Grids Youth'!R:S,2,FALSE)</f>
        <v>10</v>
      </c>
      <c r="Q136" s="141">
        <f t="shared" si="6"/>
        <v>4</v>
      </c>
      <c r="R136" s="227">
        <f t="shared" si="7"/>
        <v>6</v>
      </c>
      <c r="S136" s="228">
        <f t="shared" si="8"/>
        <v>7.25</v>
      </c>
    </row>
    <row r="137" spans="1:19" hidden="1" x14ac:dyDescent="0.35">
      <c r="A137" s="269"/>
      <c r="B137" s="97">
        <v>133</v>
      </c>
      <c r="C137" s="100">
        <f>VLOOKUP(B:B,'Start List Youth'!C:F,2,FALSE)</f>
        <v>0</v>
      </c>
      <c r="D137" s="127">
        <f>VLOOKUP(B:B,'Start List Youth'!C:F,4,FALSE)</f>
        <v>0</v>
      </c>
      <c r="E137" s="88"/>
      <c r="F137" s="472">
        <f>VLOOKUP(E:E,'Grids Youth'!L:M,2,FALSE)</f>
        <v>4</v>
      </c>
      <c r="G137" s="88"/>
      <c r="H137" s="472">
        <f>VLOOKUP(G:G,'Grids Youth'!L:M,2,FALSE)</f>
        <v>4</v>
      </c>
      <c r="I137" s="88"/>
      <c r="J137" s="472">
        <f>VLOOKUP(I:I,'Grids Youth'!L:M,2,FALSE)</f>
        <v>4</v>
      </c>
      <c r="K137" s="88"/>
      <c r="L137" s="472">
        <f>VLOOKUP(K:K,'Grids Youth'!N:O,2,FALSE)</f>
        <v>6</v>
      </c>
      <c r="M137" s="88"/>
      <c r="N137" s="472">
        <f>VLOOKUP(M:M,'Grids Youth'!P:Q,2,FALSE)</f>
        <v>4.5</v>
      </c>
      <c r="O137" s="88"/>
      <c r="P137" s="474">
        <f>VLOOKUP(O:O,'Grids Youth'!R:S,2,FALSE)</f>
        <v>10</v>
      </c>
      <c r="Q137" s="141">
        <f t="shared" si="6"/>
        <v>4</v>
      </c>
      <c r="R137" s="227">
        <f t="shared" si="7"/>
        <v>6</v>
      </c>
      <c r="S137" s="228">
        <f t="shared" si="8"/>
        <v>7.25</v>
      </c>
    </row>
    <row r="138" spans="1:19" hidden="1" x14ac:dyDescent="0.35">
      <c r="A138" s="269"/>
      <c r="B138" s="97">
        <v>134</v>
      </c>
      <c r="C138" s="100">
        <f>VLOOKUP(B:B,'Start List Youth'!C:F,2,FALSE)</f>
        <v>0</v>
      </c>
      <c r="D138" s="127">
        <f>VLOOKUP(B:B,'Start List Youth'!C:F,4,FALSE)</f>
        <v>0</v>
      </c>
      <c r="E138" s="88"/>
      <c r="F138" s="472">
        <f>VLOOKUP(E:E,'Grids Youth'!L:M,2,FALSE)</f>
        <v>4</v>
      </c>
      <c r="G138" s="88"/>
      <c r="H138" s="472">
        <f>VLOOKUP(G:G,'Grids Youth'!L:M,2,FALSE)</f>
        <v>4</v>
      </c>
      <c r="I138" s="88"/>
      <c r="J138" s="472">
        <f>VLOOKUP(I:I,'Grids Youth'!L:M,2,FALSE)</f>
        <v>4</v>
      </c>
      <c r="K138" s="88"/>
      <c r="L138" s="472">
        <f>VLOOKUP(K:K,'Grids Youth'!N:O,2,FALSE)</f>
        <v>6</v>
      </c>
      <c r="M138" s="88"/>
      <c r="N138" s="472">
        <f>VLOOKUP(M:M,'Grids Youth'!P:Q,2,FALSE)</f>
        <v>4.5</v>
      </c>
      <c r="O138" s="88"/>
      <c r="P138" s="474">
        <f>VLOOKUP(O:O,'Grids Youth'!R:S,2,FALSE)</f>
        <v>10</v>
      </c>
      <c r="Q138" s="141">
        <f t="shared" si="6"/>
        <v>4</v>
      </c>
      <c r="R138" s="227">
        <f t="shared" si="7"/>
        <v>6</v>
      </c>
      <c r="S138" s="228">
        <f t="shared" si="8"/>
        <v>7.25</v>
      </c>
    </row>
    <row r="139" spans="1:19" hidden="1" x14ac:dyDescent="0.35">
      <c r="A139" s="269"/>
      <c r="B139" s="97">
        <v>135</v>
      </c>
      <c r="C139" s="100">
        <f>VLOOKUP(B:B,'Start List Youth'!C:F,2,FALSE)</f>
        <v>0</v>
      </c>
      <c r="D139" s="127">
        <f>VLOOKUP(B:B,'Start List Youth'!C:F,4,FALSE)</f>
        <v>0</v>
      </c>
      <c r="E139" s="88"/>
      <c r="F139" s="472">
        <f>VLOOKUP(E:E,'Grids Youth'!L:M,2,FALSE)</f>
        <v>4</v>
      </c>
      <c r="G139" s="88"/>
      <c r="H139" s="472">
        <f>VLOOKUP(G:G,'Grids Youth'!L:M,2,FALSE)</f>
        <v>4</v>
      </c>
      <c r="I139" s="88"/>
      <c r="J139" s="472">
        <f>VLOOKUP(I:I,'Grids Youth'!L:M,2,FALSE)</f>
        <v>4</v>
      </c>
      <c r="K139" s="88"/>
      <c r="L139" s="472">
        <f>VLOOKUP(K:K,'Grids Youth'!N:O,2,FALSE)</f>
        <v>6</v>
      </c>
      <c r="M139" s="88"/>
      <c r="N139" s="472">
        <f>VLOOKUP(M:M,'Grids Youth'!P:Q,2,FALSE)</f>
        <v>4.5</v>
      </c>
      <c r="O139" s="88"/>
      <c r="P139" s="474">
        <f>VLOOKUP(O:O,'Grids Youth'!R:S,2,FALSE)</f>
        <v>10</v>
      </c>
      <c r="Q139" s="141">
        <f t="shared" si="6"/>
        <v>4</v>
      </c>
      <c r="R139" s="227">
        <f t="shared" si="7"/>
        <v>6</v>
      </c>
      <c r="S139" s="228">
        <f t="shared" si="8"/>
        <v>7.25</v>
      </c>
    </row>
    <row r="140" spans="1:19" hidden="1" x14ac:dyDescent="0.35">
      <c r="A140" s="269"/>
      <c r="B140" s="97">
        <v>136</v>
      </c>
      <c r="C140" s="100">
        <f>VLOOKUP(B:B,'Start List Youth'!C:F,2,FALSE)</f>
        <v>0</v>
      </c>
      <c r="D140" s="127">
        <f>VLOOKUP(B:B,'Start List Youth'!C:F,4,FALSE)</f>
        <v>0</v>
      </c>
      <c r="E140" s="88"/>
      <c r="F140" s="472">
        <f>VLOOKUP(E:E,'Grids Youth'!L:M,2,FALSE)</f>
        <v>4</v>
      </c>
      <c r="G140" s="88"/>
      <c r="H140" s="472">
        <f>VLOOKUP(G:G,'Grids Youth'!L:M,2,FALSE)</f>
        <v>4</v>
      </c>
      <c r="I140" s="88"/>
      <c r="J140" s="472">
        <f>VLOOKUP(I:I,'Grids Youth'!L:M,2,FALSE)</f>
        <v>4</v>
      </c>
      <c r="K140" s="88"/>
      <c r="L140" s="472">
        <f>VLOOKUP(K:K,'Grids Youth'!N:O,2,FALSE)</f>
        <v>6</v>
      </c>
      <c r="M140" s="88"/>
      <c r="N140" s="472">
        <f>VLOOKUP(M:M,'Grids Youth'!P:Q,2,FALSE)</f>
        <v>4.5</v>
      </c>
      <c r="O140" s="88"/>
      <c r="P140" s="474">
        <f>VLOOKUP(O:O,'Grids Youth'!R:S,2,FALSE)</f>
        <v>10</v>
      </c>
      <c r="Q140" s="141">
        <f t="shared" si="6"/>
        <v>4</v>
      </c>
      <c r="R140" s="227">
        <f t="shared" si="7"/>
        <v>6</v>
      </c>
      <c r="S140" s="228">
        <f t="shared" si="8"/>
        <v>7.25</v>
      </c>
    </row>
    <row r="141" spans="1:19" hidden="1" x14ac:dyDescent="0.35">
      <c r="A141" s="269"/>
      <c r="B141" s="97">
        <v>137</v>
      </c>
      <c r="C141" s="100">
        <f>VLOOKUP(B:B,'Start List Youth'!C:F,2,FALSE)</f>
        <v>0</v>
      </c>
      <c r="D141" s="127">
        <f>VLOOKUP(B:B,'Start List Youth'!C:F,4,FALSE)</f>
        <v>0</v>
      </c>
      <c r="E141" s="88"/>
      <c r="F141" s="472">
        <f>VLOOKUP(E:E,'Grids Youth'!L:M,2,FALSE)</f>
        <v>4</v>
      </c>
      <c r="G141" s="88"/>
      <c r="H141" s="472">
        <f>VLOOKUP(G:G,'Grids Youth'!L:M,2,FALSE)</f>
        <v>4</v>
      </c>
      <c r="I141" s="88"/>
      <c r="J141" s="472">
        <f>VLOOKUP(I:I,'Grids Youth'!L:M,2,FALSE)</f>
        <v>4</v>
      </c>
      <c r="K141" s="88"/>
      <c r="L141" s="472">
        <f>VLOOKUP(K:K,'Grids Youth'!N:O,2,FALSE)</f>
        <v>6</v>
      </c>
      <c r="M141" s="88"/>
      <c r="N141" s="472">
        <f>VLOOKUP(M:M,'Grids Youth'!P:Q,2,FALSE)</f>
        <v>4.5</v>
      </c>
      <c r="O141" s="88"/>
      <c r="P141" s="474">
        <f>VLOOKUP(O:O,'Grids Youth'!R:S,2,FALSE)</f>
        <v>10</v>
      </c>
      <c r="Q141" s="141">
        <f t="shared" si="6"/>
        <v>4</v>
      </c>
      <c r="R141" s="227">
        <f t="shared" si="7"/>
        <v>6</v>
      </c>
      <c r="S141" s="228">
        <f t="shared" si="8"/>
        <v>7.25</v>
      </c>
    </row>
    <row r="142" spans="1:19" hidden="1" x14ac:dyDescent="0.35">
      <c r="A142" s="269"/>
      <c r="B142" s="97">
        <v>138</v>
      </c>
      <c r="C142" s="100">
        <f>VLOOKUP(B:B,'Start List Youth'!C:F,2,FALSE)</f>
        <v>0</v>
      </c>
      <c r="D142" s="127">
        <f>VLOOKUP(B:B,'Start List Youth'!C:F,4,FALSE)</f>
        <v>0</v>
      </c>
      <c r="E142" s="88"/>
      <c r="F142" s="472">
        <f>VLOOKUP(E:E,'Grids Youth'!L:M,2,FALSE)</f>
        <v>4</v>
      </c>
      <c r="G142" s="88"/>
      <c r="H142" s="472">
        <f>VLOOKUP(G:G,'Grids Youth'!L:M,2,FALSE)</f>
        <v>4</v>
      </c>
      <c r="I142" s="88"/>
      <c r="J142" s="472">
        <f>VLOOKUP(I:I,'Grids Youth'!L:M,2,FALSE)</f>
        <v>4</v>
      </c>
      <c r="K142" s="88"/>
      <c r="L142" s="472">
        <f>VLOOKUP(K:K,'Grids Youth'!N:O,2,FALSE)</f>
        <v>6</v>
      </c>
      <c r="M142" s="88"/>
      <c r="N142" s="472">
        <f>VLOOKUP(M:M,'Grids Youth'!P:Q,2,FALSE)</f>
        <v>4.5</v>
      </c>
      <c r="O142" s="88"/>
      <c r="P142" s="474">
        <f>VLOOKUP(O:O,'Grids Youth'!R:S,2,FALSE)</f>
        <v>10</v>
      </c>
      <c r="Q142" s="141">
        <f t="shared" si="6"/>
        <v>4</v>
      </c>
      <c r="R142" s="227">
        <f t="shared" si="7"/>
        <v>6</v>
      </c>
      <c r="S142" s="228">
        <f t="shared" si="8"/>
        <v>7.25</v>
      </c>
    </row>
    <row r="143" spans="1:19" hidden="1" x14ac:dyDescent="0.35">
      <c r="A143" s="269"/>
      <c r="B143" s="97">
        <v>139</v>
      </c>
      <c r="C143" s="100">
        <f>VLOOKUP(B:B,'Start List Youth'!C:F,2,FALSE)</f>
        <v>0</v>
      </c>
      <c r="D143" s="127">
        <f>VLOOKUP(B:B,'Start List Youth'!C:F,4,FALSE)</f>
        <v>0</v>
      </c>
      <c r="E143" s="88"/>
      <c r="F143" s="472">
        <f>VLOOKUP(E:E,'Grids Youth'!L:M,2,FALSE)</f>
        <v>4</v>
      </c>
      <c r="G143" s="88"/>
      <c r="H143" s="472">
        <f>VLOOKUP(G:G,'Grids Youth'!L:M,2,FALSE)</f>
        <v>4</v>
      </c>
      <c r="I143" s="88"/>
      <c r="J143" s="472">
        <f>VLOOKUP(I:I,'Grids Youth'!L:M,2,FALSE)</f>
        <v>4</v>
      </c>
      <c r="K143" s="88"/>
      <c r="L143" s="472">
        <f>VLOOKUP(K:K,'Grids Youth'!N:O,2,FALSE)</f>
        <v>6</v>
      </c>
      <c r="M143" s="88"/>
      <c r="N143" s="472">
        <f>VLOOKUP(M:M,'Grids Youth'!P:Q,2,FALSE)</f>
        <v>4.5</v>
      </c>
      <c r="O143" s="88"/>
      <c r="P143" s="474">
        <f>VLOOKUP(O:O,'Grids Youth'!R:S,2,FALSE)</f>
        <v>10</v>
      </c>
      <c r="Q143" s="141">
        <f t="shared" si="6"/>
        <v>4</v>
      </c>
      <c r="R143" s="227">
        <f t="shared" si="7"/>
        <v>6</v>
      </c>
      <c r="S143" s="228">
        <f t="shared" si="8"/>
        <v>7.25</v>
      </c>
    </row>
    <row r="144" spans="1:19" hidden="1" x14ac:dyDescent="0.35">
      <c r="A144" s="269"/>
      <c r="B144" s="97">
        <v>140</v>
      </c>
      <c r="C144" s="100">
        <f>VLOOKUP(B:B,'Start List Youth'!C:F,2,FALSE)</f>
        <v>0</v>
      </c>
      <c r="D144" s="127">
        <f>VLOOKUP(B:B,'Start List Youth'!C:F,4,FALSE)</f>
        <v>0</v>
      </c>
      <c r="E144" s="88"/>
      <c r="F144" s="472">
        <f>VLOOKUP(E:E,'Grids Youth'!L:M,2,FALSE)</f>
        <v>4</v>
      </c>
      <c r="G144" s="88"/>
      <c r="H144" s="472">
        <f>VLOOKUP(G:G,'Grids Youth'!L:M,2,FALSE)</f>
        <v>4</v>
      </c>
      <c r="I144" s="88"/>
      <c r="J144" s="472">
        <f>VLOOKUP(I:I,'Grids Youth'!L:M,2,FALSE)</f>
        <v>4</v>
      </c>
      <c r="K144" s="88"/>
      <c r="L144" s="472">
        <f>VLOOKUP(K:K,'Grids Youth'!N:O,2,FALSE)</f>
        <v>6</v>
      </c>
      <c r="M144" s="88"/>
      <c r="N144" s="472">
        <f>VLOOKUP(M:M,'Grids Youth'!P:Q,2,FALSE)</f>
        <v>4.5</v>
      </c>
      <c r="O144" s="88"/>
      <c r="P144" s="474">
        <f>VLOOKUP(O:O,'Grids Youth'!R:S,2,FALSE)</f>
        <v>10</v>
      </c>
      <c r="Q144" s="141">
        <f t="shared" si="6"/>
        <v>4</v>
      </c>
      <c r="R144" s="227">
        <f t="shared" si="7"/>
        <v>6</v>
      </c>
      <c r="S144" s="228">
        <f t="shared" si="8"/>
        <v>7.25</v>
      </c>
    </row>
    <row r="145" spans="1:19" hidden="1" x14ac:dyDescent="0.35">
      <c r="A145" s="269"/>
      <c r="B145" s="97">
        <v>141</v>
      </c>
      <c r="C145" s="100">
        <f>VLOOKUP(B:B,'Start List Youth'!C:F,2,FALSE)</f>
        <v>0</v>
      </c>
      <c r="D145" s="127">
        <f>VLOOKUP(B:B,'Start List Youth'!C:F,4,FALSE)</f>
        <v>0</v>
      </c>
      <c r="E145" s="88"/>
      <c r="F145" s="472">
        <f>VLOOKUP(E:E,'Grids Youth'!L:M,2,FALSE)</f>
        <v>4</v>
      </c>
      <c r="G145" s="88"/>
      <c r="H145" s="472">
        <f>VLOOKUP(G:G,'Grids Youth'!L:M,2,FALSE)</f>
        <v>4</v>
      </c>
      <c r="I145" s="88"/>
      <c r="J145" s="472">
        <f>VLOOKUP(I:I,'Grids Youth'!L:M,2,FALSE)</f>
        <v>4</v>
      </c>
      <c r="K145" s="88"/>
      <c r="L145" s="472">
        <f>VLOOKUP(K:K,'Grids Youth'!N:O,2,FALSE)</f>
        <v>6</v>
      </c>
      <c r="M145" s="88"/>
      <c r="N145" s="472">
        <f>VLOOKUP(M:M,'Grids Youth'!P:Q,2,FALSE)</f>
        <v>4.5</v>
      </c>
      <c r="O145" s="88"/>
      <c r="P145" s="474">
        <f>VLOOKUP(O:O,'Grids Youth'!R:S,2,FALSE)</f>
        <v>10</v>
      </c>
      <c r="Q145" s="141">
        <f t="shared" si="6"/>
        <v>4</v>
      </c>
      <c r="R145" s="227">
        <f t="shared" si="7"/>
        <v>6</v>
      </c>
      <c r="S145" s="228">
        <f t="shared" si="8"/>
        <v>7.25</v>
      </c>
    </row>
    <row r="146" spans="1:19" hidden="1" x14ac:dyDescent="0.35">
      <c r="A146" s="269"/>
      <c r="B146" s="97">
        <v>142</v>
      </c>
      <c r="C146" s="100">
        <f>VLOOKUP(B:B,'Start List Youth'!C:F,2,FALSE)</f>
        <v>0</v>
      </c>
      <c r="D146" s="127">
        <f>VLOOKUP(B:B,'Start List Youth'!C:F,4,FALSE)</f>
        <v>0</v>
      </c>
      <c r="E146" s="88"/>
      <c r="F146" s="472">
        <f>VLOOKUP(E:E,'Grids Youth'!L:M,2,FALSE)</f>
        <v>4</v>
      </c>
      <c r="G146" s="88"/>
      <c r="H146" s="472">
        <f>VLOOKUP(G:G,'Grids Youth'!L:M,2,FALSE)</f>
        <v>4</v>
      </c>
      <c r="I146" s="88"/>
      <c r="J146" s="472">
        <f>VLOOKUP(I:I,'Grids Youth'!L:M,2,FALSE)</f>
        <v>4</v>
      </c>
      <c r="K146" s="88"/>
      <c r="L146" s="472">
        <f>VLOOKUP(K:K,'Grids Youth'!N:O,2,FALSE)</f>
        <v>6</v>
      </c>
      <c r="M146" s="88"/>
      <c r="N146" s="472">
        <f>VLOOKUP(M:M,'Grids Youth'!P:Q,2,FALSE)</f>
        <v>4.5</v>
      </c>
      <c r="O146" s="88"/>
      <c r="P146" s="474">
        <f>VLOOKUP(O:O,'Grids Youth'!R:S,2,FALSE)</f>
        <v>10</v>
      </c>
      <c r="Q146" s="141">
        <f t="shared" si="6"/>
        <v>4</v>
      </c>
      <c r="R146" s="227">
        <f t="shared" si="7"/>
        <v>6</v>
      </c>
      <c r="S146" s="228">
        <f t="shared" si="8"/>
        <v>7.25</v>
      </c>
    </row>
    <row r="147" spans="1:19" hidden="1" x14ac:dyDescent="0.35">
      <c r="A147" s="269"/>
      <c r="B147" s="97">
        <v>143</v>
      </c>
      <c r="C147" s="100">
        <f>VLOOKUP(B:B,'Start List Youth'!C:F,2,FALSE)</f>
        <v>0</v>
      </c>
      <c r="D147" s="127">
        <f>VLOOKUP(B:B,'Start List Youth'!C:F,4,FALSE)</f>
        <v>0</v>
      </c>
      <c r="E147" s="88"/>
      <c r="F147" s="472">
        <f>VLOOKUP(E:E,'Grids Youth'!L:M,2,FALSE)</f>
        <v>4</v>
      </c>
      <c r="G147" s="88"/>
      <c r="H147" s="472">
        <f>VLOOKUP(G:G,'Grids Youth'!L:M,2,FALSE)</f>
        <v>4</v>
      </c>
      <c r="I147" s="88"/>
      <c r="J147" s="472">
        <f>VLOOKUP(I:I,'Grids Youth'!L:M,2,FALSE)</f>
        <v>4</v>
      </c>
      <c r="K147" s="88"/>
      <c r="L147" s="472">
        <f>VLOOKUP(K:K,'Grids Youth'!N:O,2,FALSE)</f>
        <v>6</v>
      </c>
      <c r="M147" s="88"/>
      <c r="N147" s="472">
        <f>VLOOKUP(M:M,'Grids Youth'!P:Q,2,FALSE)</f>
        <v>4.5</v>
      </c>
      <c r="O147" s="88"/>
      <c r="P147" s="474">
        <f>VLOOKUP(O:O,'Grids Youth'!R:S,2,FALSE)</f>
        <v>10</v>
      </c>
      <c r="Q147" s="141">
        <f t="shared" si="6"/>
        <v>4</v>
      </c>
      <c r="R147" s="227">
        <f t="shared" si="7"/>
        <v>6</v>
      </c>
      <c r="S147" s="228">
        <f t="shared" si="8"/>
        <v>7.25</v>
      </c>
    </row>
    <row r="148" spans="1:19" hidden="1" x14ac:dyDescent="0.35">
      <c r="A148" s="269"/>
      <c r="B148" s="97">
        <v>144</v>
      </c>
      <c r="C148" s="100">
        <f>VLOOKUP(B:B,'Start List Youth'!C:F,2,FALSE)</f>
        <v>0</v>
      </c>
      <c r="D148" s="127">
        <f>VLOOKUP(B:B,'Start List Youth'!C:F,4,FALSE)</f>
        <v>0</v>
      </c>
      <c r="E148" s="88"/>
      <c r="F148" s="472">
        <f>VLOOKUP(E:E,'Grids Youth'!L:M,2,FALSE)</f>
        <v>4</v>
      </c>
      <c r="G148" s="88"/>
      <c r="H148" s="472">
        <f>VLOOKUP(G:G,'Grids Youth'!L:M,2,FALSE)</f>
        <v>4</v>
      </c>
      <c r="I148" s="88"/>
      <c r="J148" s="472">
        <f>VLOOKUP(I:I,'Grids Youth'!L:M,2,FALSE)</f>
        <v>4</v>
      </c>
      <c r="K148" s="88"/>
      <c r="L148" s="472">
        <f>VLOOKUP(K:K,'Grids Youth'!N:O,2,FALSE)</f>
        <v>6</v>
      </c>
      <c r="M148" s="88"/>
      <c r="N148" s="472">
        <f>VLOOKUP(M:M,'Grids Youth'!P:Q,2,FALSE)</f>
        <v>4.5</v>
      </c>
      <c r="O148" s="88"/>
      <c r="P148" s="474">
        <f>VLOOKUP(O:O,'Grids Youth'!R:S,2,FALSE)</f>
        <v>10</v>
      </c>
      <c r="Q148" s="141">
        <f t="shared" si="6"/>
        <v>4</v>
      </c>
      <c r="R148" s="227">
        <f t="shared" si="7"/>
        <v>6</v>
      </c>
      <c r="S148" s="228">
        <f t="shared" si="8"/>
        <v>7.25</v>
      </c>
    </row>
    <row r="149" spans="1:19" hidden="1" x14ac:dyDescent="0.35">
      <c r="A149" s="269"/>
      <c r="B149" s="97">
        <v>145</v>
      </c>
      <c r="C149" s="100">
        <f>VLOOKUP(B:B,'Start List Youth'!C:F,2,FALSE)</f>
        <v>0</v>
      </c>
      <c r="D149" s="127">
        <f>VLOOKUP(B:B,'Start List Youth'!C:F,4,FALSE)</f>
        <v>0</v>
      </c>
      <c r="E149" s="88"/>
      <c r="F149" s="472">
        <f>VLOOKUP(E:E,'Grids Youth'!L:M,2,FALSE)</f>
        <v>4</v>
      </c>
      <c r="G149" s="88"/>
      <c r="H149" s="472">
        <f>VLOOKUP(G:G,'Grids Youth'!L:M,2,FALSE)</f>
        <v>4</v>
      </c>
      <c r="I149" s="88"/>
      <c r="J149" s="472">
        <f>VLOOKUP(I:I,'Grids Youth'!L:M,2,FALSE)</f>
        <v>4</v>
      </c>
      <c r="K149" s="88"/>
      <c r="L149" s="472">
        <f>VLOOKUP(K:K,'Grids Youth'!N:O,2,FALSE)</f>
        <v>6</v>
      </c>
      <c r="M149" s="88"/>
      <c r="N149" s="472">
        <f>VLOOKUP(M:M,'Grids Youth'!P:Q,2,FALSE)</f>
        <v>4.5</v>
      </c>
      <c r="O149" s="88"/>
      <c r="P149" s="474">
        <f>VLOOKUP(O:O,'Grids Youth'!R:S,2,FALSE)</f>
        <v>10</v>
      </c>
      <c r="Q149" s="141">
        <f t="shared" si="6"/>
        <v>4</v>
      </c>
      <c r="R149" s="227">
        <f t="shared" si="7"/>
        <v>6</v>
      </c>
      <c r="S149" s="228">
        <f t="shared" si="8"/>
        <v>7.25</v>
      </c>
    </row>
    <row r="150" spans="1:19" hidden="1" x14ac:dyDescent="0.35">
      <c r="A150" s="269"/>
      <c r="B150" s="97">
        <v>146</v>
      </c>
      <c r="C150" s="100">
        <f>VLOOKUP(B:B,'Start List Youth'!C:F,2,FALSE)</f>
        <v>0</v>
      </c>
      <c r="D150" s="127">
        <f>VLOOKUP(B:B,'Start List Youth'!C:F,4,FALSE)</f>
        <v>0</v>
      </c>
      <c r="E150" s="88"/>
      <c r="F150" s="472">
        <f>VLOOKUP(E:E,'Grids Youth'!L:M,2,FALSE)</f>
        <v>4</v>
      </c>
      <c r="G150" s="88"/>
      <c r="H150" s="472">
        <f>VLOOKUP(G:G,'Grids Youth'!L:M,2,FALSE)</f>
        <v>4</v>
      </c>
      <c r="I150" s="88"/>
      <c r="J150" s="472">
        <f>VLOOKUP(I:I,'Grids Youth'!L:M,2,FALSE)</f>
        <v>4</v>
      </c>
      <c r="K150" s="88"/>
      <c r="L150" s="472">
        <f>VLOOKUP(K:K,'Grids Youth'!N:O,2,FALSE)</f>
        <v>6</v>
      </c>
      <c r="M150" s="88"/>
      <c r="N150" s="472">
        <f>VLOOKUP(M:M,'Grids Youth'!P:Q,2,FALSE)</f>
        <v>4.5</v>
      </c>
      <c r="O150" s="88"/>
      <c r="P150" s="474">
        <f>VLOOKUP(O:O,'Grids Youth'!R:S,2,FALSE)</f>
        <v>10</v>
      </c>
      <c r="Q150" s="141">
        <f t="shared" si="6"/>
        <v>4</v>
      </c>
      <c r="R150" s="227">
        <f t="shared" si="7"/>
        <v>6</v>
      </c>
      <c r="S150" s="228">
        <f t="shared" si="8"/>
        <v>7.25</v>
      </c>
    </row>
    <row r="151" spans="1:19" hidden="1" x14ac:dyDescent="0.35">
      <c r="A151" s="269"/>
      <c r="B151" s="97">
        <v>147</v>
      </c>
      <c r="C151" s="100">
        <f>VLOOKUP(B:B,'Start List Youth'!C:F,2,FALSE)</f>
        <v>0</v>
      </c>
      <c r="D151" s="127">
        <f>VLOOKUP(B:B,'Start List Youth'!C:F,4,FALSE)</f>
        <v>0</v>
      </c>
      <c r="E151" s="88"/>
      <c r="F151" s="472">
        <f>VLOOKUP(E:E,'Grids Youth'!L:M,2,FALSE)</f>
        <v>4</v>
      </c>
      <c r="G151" s="88"/>
      <c r="H151" s="472">
        <f>VLOOKUP(G:G,'Grids Youth'!L:M,2,FALSE)</f>
        <v>4</v>
      </c>
      <c r="I151" s="88"/>
      <c r="J151" s="472">
        <f>VLOOKUP(I:I,'Grids Youth'!L:M,2,FALSE)</f>
        <v>4</v>
      </c>
      <c r="K151" s="88"/>
      <c r="L151" s="472">
        <f>VLOOKUP(K:K,'Grids Youth'!N:O,2,FALSE)</f>
        <v>6</v>
      </c>
      <c r="M151" s="88"/>
      <c r="N151" s="472">
        <f>VLOOKUP(M:M,'Grids Youth'!P:Q,2,FALSE)</f>
        <v>4.5</v>
      </c>
      <c r="O151" s="88"/>
      <c r="P151" s="474">
        <f>VLOOKUP(O:O,'Grids Youth'!R:S,2,FALSE)</f>
        <v>10</v>
      </c>
      <c r="Q151" s="141">
        <f t="shared" si="6"/>
        <v>4</v>
      </c>
      <c r="R151" s="227">
        <f t="shared" si="7"/>
        <v>6</v>
      </c>
      <c r="S151" s="228">
        <f t="shared" si="8"/>
        <v>7.25</v>
      </c>
    </row>
    <row r="152" spans="1:19" hidden="1" x14ac:dyDescent="0.35">
      <c r="A152" s="269"/>
      <c r="B152" s="97">
        <v>148</v>
      </c>
      <c r="C152" s="100">
        <f>VLOOKUP(B:B,'Start List Youth'!C:F,2,FALSE)</f>
        <v>0</v>
      </c>
      <c r="D152" s="127">
        <f>VLOOKUP(B:B,'Start List Youth'!C:F,4,FALSE)</f>
        <v>0</v>
      </c>
      <c r="E152" s="88"/>
      <c r="F152" s="472">
        <f>VLOOKUP(E:E,'Grids Youth'!L:M,2,FALSE)</f>
        <v>4</v>
      </c>
      <c r="G152" s="88"/>
      <c r="H152" s="472">
        <f>VLOOKUP(G:G,'Grids Youth'!L:M,2,FALSE)</f>
        <v>4</v>
      </c>
      <c r="I152" s="88"/>
      <c r="J152" s="472">
        <f>VLOOKUP(I:I,'Grids Youth'!L:M,2,FALSE)</f>
        <v>4</v>
      </c>
      <c r="K152" s="88"/>
      <c r="L152" s="472">
        <f>VLOOKUP(K:K,'Grids Youth'!N:O,2,FALSE)</f>
        <v>6</v>
      </c>
      <c r="M152" s="88"/>
      <c r="N152" s="472">
        <f>VLOOKUP(M:M,'Grids Youth'!P:Q,2,FALSE)</f>
        <v>4.5</v>
      </c>
      <c r="O152" s="88"/>
      <c r="P152" s="474">
        <f>VLOOKUP(O:O,'Grids Youth'!R:S,2,FALSE)</f>
        <v>10</v>
      </c>
      <c r="Q152" s="141">
        <f t="shared" si="6"/>
        <v>4</v>
      </c>
      <c r="R152" s="227">
        <f t="shared" si="7"/>
        <v>6</v>
      </c>
      <c r="S152" s="228">
        <f t="shared" si="8"/>
        <v>7.25</v>
      </c>
    </row>
    <row r="153" spans="1:19" hidden="1" x14ac:dyDescent="0.35">
      <c r="A153" s="269"/>
      <c r="B153" s="97">
        <v>149</v>
      </c>
      <c r="C153" s="100">
        <f>VLOOKUP(B:B,'Start List Youth'!C:F,2,FALSE)</f>
        <v>0</v>
      </c>
      <c r="D153" s="127">
        <f>VLOOKUP(B:B,'Start List Youth'!C:F,4,FALSE)</f>
        <v>0</v>
      </c>
      <c r="E153" s="88"/>
      <c r="F153" s="472">
        <f>VLOOKUP(E:E,'Grids Youth'!L:M,2,FALSE)</f>
        <v>4</v>
      </c>
      <c r="G153" s="88"/>
      <c r="H153" s="472">
        <f>VLOOKUP(G:G,'Grids Youth'!L:M,2,FALSE)</f>
        <v>4</v>
      </c>
      <c r="I153" s="88"/>
      <c r="J153" s="472">
        <f>VLOOKUP(I:I,'Grids Youth'!L:M,2,FALSE)</f>
        <v>4</v>
      </c>
      <c r="K153" s="88"/>
      <c r="L153" s="472">
        <f>VLOOKUP(K:K,'Grids Youth'!N:O,2,FALSE)</f>
        <v>6</v>
      </c>
      <c r="M153" s="88"/>
      <c r="N153" s="472">
        <f>VLOOKUP(M:M,'Grids Youth'!P:Q,2,FALSE)</f>
        <v>4.5</v>
      </c>
      <c r="O153" s="88"/>
      <c r="P153" s="474">
        <f>VLOOKUP(O:O,'Grids Youth'!R:S,2,FALSE)</f>
        <v>10</v>
      </c>
      <c r="Q153" s="141">
        <f t="shared" si="6"/>
        <v>4</v>
      </c>
      <c r="R153" s="227">
        <f t="shared" si="7"/>
        <v>6</v>
      </c>
      <c r="S153" s="228">
        <f t="shared" si="8"/>
        <v>7.25</v>
      </c>
    </row>
  </sheetData>
  <sheetProtection algorithmName="SHA-512" hashValue="QAioPLneAZgtlETXEMTiUf0BwtT63phVmK9WGTc1ZWs3FclCX2DB1z4T6x9/FJDuwIYziLuiHgLdsUwyh0YR9w==" saltValue="xrg+Oguc9jxMVpBxwpqjaw==" spinCount="100000" sheet="1" objects="1" scenarios="1"/>
  <autoFilter ref="B4:S89" xr:uid="{89CF8C53-FAD7-4C1D-8314-527F6AC9B04E}"/>
  <mergeCells count="13">
    <mergeCell ref="C3:C4"/>
    <mergeCell ref="A3:A4"/>
    <mergeCell ref="B3:B4"/>
    <mergeCell ref="D3:D4"/>
    <mergeCell ref="O3:P3"/>
    <mergeCell ref="I3:J3"/>
    <mergeCell ref="M3:N3"/>
    <mergeCell ref="E2:F2"/>
    <mergeCell ref="K2:L2"/>
    <mergeCell ref="O2:Q2"/>
    <mergeCell ref="E3:F3"/>
    <mergeCell ref="K3:L3"/>
    <mergeCell ref="G3:H3"/>
  </mergeCells>
  <conditionalFormatting sqref="C5:D153">
    <cfRule type="expression" dxfId="11" priority="1">
      <formula>$H5="x"</formula>
    </cfRule>
  </conditionalFormatting>
  <pageMargins left="0.31496062992125984" right="0.11811023622047245" top="0.39370078740157483" bottom="0.19685039370078741" header="0.31496062992125984" footer="0.31496062992125984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3ABF6-DC25-4C9B-AACF-5D4DACAFF123}">
  <sheetPr>
    <tabColor rgb="FFFF6D4B"/>
  </sheetPr>
  <dimension ref="A1:H154"/>
  <sheetViews>
    <sheetView workbookViewId="0">
      <pane ySplit="5" topLeftCell="A6" activePane="bottomLeft" state="frozen"/>
      <selection pane="bottomLeft" activeCell="J13" sqref="J13"/>
    </sheetView>
  </sheetViews>
  <sheetFormatPr baseColWidth="10" defaultColWidth="11.453125" defaultRowHeight="14" x14ac:dyDescent="0.35"/>
  <cols>
    <col min="1" max="2" width="6.7265625" style="26" customWidth="1"/>
    <col min="3" max="3" width="25.54296875" style="55" customWidth="1"/>
    <col min="4" max="4" width="8.453125" style="55" customWidth="1"/>
    <col min="5" max="5" width="11.81640625" style="56" customWidth="1"/>
    <col min="6" max="6" width="10.1796875" style="118" customWidth="1"/>
    <col min="7" max="7" width="14.1796875" style="69" customWidth="1"/>
    <col min="8" max="16384" width="11.453125" style="55"/>
  </cols>
  <sheetData>
    <row r="1" spans="1:7" s="3" customFormat="1" ht="20" x14ac:dyDescent="0.35">
      <c r="A1" s="135"/>
      <c r="B1" s="740" t="s">
        <v>170</v>
      </c>
      <c r="C1" s="740"/>
      <c r="D1" s="740"/>
      <c r="E1" s="740"/>
      <c r="F1" s="740"/>
      <c r="G1" s="740"/>
    </row>
    <row r="2" spans="1:7" ht="14.5" thickBot="1" x14ac:dyDescent="0.35">
      <c r="A2" s="117"/>
      <c r="C2" s="733"/>
    </row>
    <row r="3" spans="1:7" ht="14.5" thickBot="1" x14ac:dyDescent="0.4">
      <c r="E3" s="827" t="s">
        <v>144</v>
      </c>
      <c r="F3" s="828"/>
      <c r="G3" s="133"/>
    </row>
    <row r="4" spans="1:7" s="261" customFormat="1" ht="17.25" customHeight="1" x14ac:dyDescent="0.35">
      <c r="A4" s="809" t="s">
        <v>0</v>
      </c>
      <c r="B4" s="816" t="s">
        <v>10</v>
      </c>
      <c r="C4" s="807" t="s">
        <v>1</v>
      </c>
      <c r="D4" s="765" t="s">
        <v>2</v>
      </c>
      <c r="E4" s="262" t="s">
        <v>145</v>
      </c>
      <c r="F4" s="264" t="s">
        <v>146</v>
      </c>
      <c r="G4" s="619" t="s">
        <v>147</v>
      </c>
    </row>
    <row r="5" spans="1:7" s="261" customFormat="1" ht="18.5" thickBot="1" x14ac:dyDescent="0.4">
      <c r="A5" s="810"/>
      <c r="B5" s="817"/>
      <c r="C5" s="808"/>
      <c r="D5" s="766"/>
      <c r="E5" s="263" t="s">
        <v>39</v>
      </c>
      <c r="F5" s="265" t="s">
        <v>39</v>
      </c>
      <c r="G5" s="620" t="s">
        <v>37</v>
      </c>
    </row>
    <row r="6" spans="1:7" ht="17.5" customHeight="1" x14ac:dyDescent="0.35">
      <c r="A6" s="257"/>
      <c r="B6" s="268">
        <v>1</v>
      </c>
      <c r="C6" s="156" t="str">
        <f>VLOOKUP(B:B,'Start List Youth'!C:F,2,FALSE)</f>
        <v>ENGLISH Abigail</v>
      </c>
      <c r="D6" s="98" t="str">
        <f>VLOOKUP(B:B,'Start List Youth'!C:F,4,FALSE)</f>
        <v>SVB</v>
      </c>
      <c r="E6" s="110">
        <v>5</v>
      </c>
      <c r="F6" s="186">
        <v>5</v>
      </c>
      <c r="G6" s="144">
        <f>IFERROR(AVERAGE(E6:F6)," ")</f>
        <v>5</v>
      </c>
    </row>
    <row r="7" spans="1:7" x14ac:dyDescent="0.35">
      <c r="A7" s="269"/>
      <c r="B7" s="97">
        <v>2</v>
      </c>
      <c r="C7" s="100" t="str">
        <f>VLOOKUP(B:B,'Start List Youth'!C:F,2,FALSE)</f>
        <v>GROB Catalina</v>
      </c>
      <c r="D7" s="127" t="str">
        <f>VLOOKUP(B:B,'Start List Youth'!C:F,4,FALSE)</f>
        <v>FLOS</v>
      </c>
      <c r="E7" s="88">
        <v>10</v>
      </c>
      <c r="F7" s="188">
        <v>5</v>
      </c>
      <c r="G7" s="144">
        <f t="shared" ref="G7:G70" si="0">IFERROR(AVERAGE(E7:F7)," ")</f>
        <v>7.5</v>
      </c>
    </row>
    <row r="8" spans="1:7" x14ac:dyDescent="0.35">
      <c r="A8" s="269"/>
      <c r="B8" s="97">
        <v>3</v>
      </c>
      <c r="C8" s="100" t="str">
        <f>VLOOKUP(B:B,'Start List Youth'!C:F,2,FALSE)</f>
        <v>KEELY Maja</v>
      </c>
      <c r="D8" s="127" t="str">
        <f>VLOOKUP(B:B,'Start List Youth'!C:F,4,FALSE)</f>
        <v>LNZ</v>
      </c>
      <c r="E8" s="88">
        <v>10</v>
      </c>
      <c r="F8" s="188">
        <v>5</v>
      </c>
      <c r="G8" s="144">
        <f t="shared" si="0"/>
        <v>7.5</v>
      </c>
    </row>
    <row r="9" spans="1:7" x14ac:dyDescent="0.35">
      <c r="A9" s="269"/>
      <c r="B9" s="97">
        <v>4</v>
      </c>
      <c r="C9" s="100" t="str">
        <f>VLOOKUP(B:B,'Start List Youth'!C:F,2,FALSE)</f>
        <v>NYDEGGER Mia</v>
      </c>
      <c r="D9" s="127" t="str">
        <f>VLOOKUP(B:B,'Start List Youth'!C:F,4,FALSE)</f>
        <v>ASB</v>
      </c>
      <c r="E9" s="88">
        <v>5</v>
      </c>
      <c r="F9" s="188">
        <v>2</v>
      </c>
      <c r="G9" s="144">
        <f t="shared" si="0"/>
        <v>3.5</v>
      </c>
    </row>
    <row r="10" spans="1:7" x14ac:dyDescent="0.35">
      <c r="A10" s="269"/>
      <c r="B10" s="97">
        <v>5</v>
      </c>
      <c r="C10" s="100" t="str">
        <f>VLOOKUP(B:B,'Start List Youth'!C:F,2,FALSE)</f>
        <v>AVXHI Lahela</v>
      </c>
      <c r="D10" s="127" t="str">
        <f>VLOOKUP(B:B,'Start List Youth'!C:F,4,FALSE)</f>
        <v>SVB</v>
      </c>
      <c r="E10" s="88">
        <v>2</v>
      </c>
      <c r="F10" s="188">
        <v>0</v>
      </c>
      <c r="G10" s="144">
        <f t="shared" si="0"/>
        <v>1</v>
      </c>
    </row>
    <row r="11" spans="1:7" x14ac:dyDescent="0.35">
      <c r="A11" s="269"/>
      <c r="B11" s="97">
        <v>6</v>
      </c>
      <c r="C11" s="100" t="str">
        <f>VLOOKUP(B:B,'Start List Youth'!C:F,2,FALSE)</f>
        <v>CASTELLINO Emma</v>
      </c>
      <c r="D11" s="127" t="str">
        <f>VLOOKUP(B:B,'Start List Youth'!C:F,4,FALSE)</f>
        <v>LUG</v>
      </c>
      <c r="E11" s="88">
        <v>2</v>
      </c>
      <c r="F11" s="188">
        <v>0</v>
      </c>
      <c r="G11" s="144">
        <f t="shared" si="0"/>
        <v>1</v>
      </c>
    </row>
    <row r="12" spans="1:7" ht="19.5" customHeight="1" x14ac:dyDescent="0.35">
      <c r="A12" s="269"/>
      <c r="B12" s="97">
        <v>7</v>
      </c>
      <c r="C12" s="100" t="str">
        <f>VLOOKUP(B:B,'Start List Youth'!C:F,2,FALSE)</f>
        <v>DOBER Maria</v>
      </c>
      <c r="D12" s="127" t="str">
        <f>VLOOKUP(B:B,'Start List Youth'!C:F,4,FALSE)</f>
        <v>ASB</v>
      </c>
      <c r="E12" s="88">
        <v>5</v>
      </c>
      <c r="F12" s="188">
        <v>2</v>
      </c>
      <c r="G12" s="144">
        <f t="shared" si="0"/>
        <v>3.5</v>
      </c>
    </row>
    <row r="13" spans="1:7" x14ac:dyDescent="0.35">
      <c r="A13" s="269"/>
      <c r="B13" s="97">
        <v>8</v>
      </c>
      <c r="C13" s="100" t="str">
        <f>VLOOKUP(B:B,'Start List Youth'!C:F,2,FALSE)</f>
        <v>MESKINI Iman</v>
      </c>
      <c r="D13" s="127" t="str">
        <f>VLOOKUP(B:B,'Start List Youth'!C:F,4,FALSE)</f>
        <v>LNZ</v>
      </c>
      <c r="E13" s="88">
        <v>5</v>
      </c>
      <c r="F13" s="188">
        <v>2</v>
      </c>
      <c r="G13" s="144">
        <f t="shared" si="0"/>
        <v>3.5</v>
      </c>
    </row>
    <row r="14" spans="1:7" x14ac:dyDescent="0.35">
      <c r="A14" s="269"/>
      <c r="B14" s="97">
        <v>9</v>
      </c>
      <c r="C14" s="100" t="str">
        <f>VLOOKUP(B:B,'Start List Youth'!C:F,2,FALSE)</f>
        <v>WAEBER Alicia</v>
      </c>
      <c r="D14" s="127" t="str">
        <f>VLOOKUP(B:B,'Start List Youth'!C:F,4,FALSE)</f>
        <v>ASB</v>
      </c>
      <c r="E14" s="88">
        <v>5</v>
      </c>
      <c r="F14" s="188">
        <v>2</v>
      </c>
      <c r="G14" s="144">
        <f t="shared" si="0"/>
        <v>3.5</v>
      </c>
    </row>
    <row r="15" spans="1:7" x14ac:dyDescent="0.35">
      <c r="A15" s="269"/>
      <c r="B15" s="97">
        <v>10</v>
      </c>
      <c r="C15" s="100" t="str">
        <f>VLOOKUP(B:B,'Start List Youth'!C:F,2,FALSE)</f>
        <v>BLATTER Phoebe Matilda</v>
      </c>
      <c r="D15" s="127" t="str">
        <f>VLOOKUP(B:B,'Start List Youth'!C:F,4,FALSE)</f>
        <v>SVB</v>
      </c>
      <c r="E15" s="88">
        <v>5</v>
      </c>
      <c r="F15" s="188">
        <v>2</v>
      </c>
      <c r="G15" s="144">
        <f t="shared" si="0"/>
        <v>3.5</v>
      </c>
    </row>
    <row r="16" spans="1:7" x14ac:dyDescent="0.35">
      <c r="A16" s="269"/>
      <c r="B16" s="97">
        <v>11</v>
      </c>
      <c r="C16" s="100" t="str">
        <f>VLOOKUP(B:B,'Start List Youth'!C:F,2,FALSE)</f>
        <v>GERMANIER Marion</v>
      </c>
      <c r="D16" s="127" t="str">
        <f>VLOOKUP(B:B,'Start List Youth'!C:F,4,FALSE)</f>
        <v>CNM</v>
      </c>
      <c r="E16" s="88">
        <v>5</v>
      </c>
      <c r="F16" s="188">
        <v>2</v>
      </c>
      <c r="G16" s="144">
        <f t="shared" si="0"/>
        <v>3.5</v>
      </c>
    </row>
    <row r="17" spans="1:7" x14ac:dyDescent="0.35">
      <c r="A17" s="269"/>
      <c r="B17" s="97">
        <v>12</v>
      </c>
      <c r="C17" s="100" t="str">
        <f>VLOOKUP(B:B,'Start List Youth'!C:F,2,FALSE)</f>
        <v>LECLERC Anastasia</v>
      </c>
      <c r="D17" s="127" t="str">
        <f>VLOOKUP(B:B,'Start List Youth'!C:F,4,FALSE)</f>
        <v>GN1885</v>
      </c>
      <c r="E17" s="88">
        <v>10</v>
      </c>
      <c r="F17" s="188">
        <v>5</v>
      </c>
      <c r="G17" s="144">
        <f t="shared" si="0"/>
        <v>7.5</v>
      </c>
    </row>
    <row r="18" spans="1:7" x14ac:dyDescent="0.35">
      <c r="A18" s="658" t="s">
        <v>297</v>
      </c>
      <c r="B18" s="636">
        <v>13</v>
      </c>
      <c r="C18" s="627" t="str">
        <f>VLOOKUP(B:B,'Start List Youth'!C:F,2,FALSE)</f>
        <v>VONLANTHEN Julie</v>
      </c>
      <c r="D18" s="628" t="str">
        <f>VLOOKUP(B:B,'Start List Youth'!C:F,4,FALSE)</f>
        <v>ASB</v>
      </c>
      <c r="E18" s="673" t="s">
        <v>298</v>
      </c>
      <c r="F18" s="675" t="s">
        <v>298</v>
      </c>
      <c r="G18" s="632" t="str">
        <f t="shared" si="0"/>
        <v xml:space="preserve"> </v>
      </c>
    </row>
    <row r="19" spans="1:7" x14ac:dyDescent="0.35">
      <c r="A19" s="269"/>
      <c r="B19" s="97">
        <v>14</v>
      </c>
      <c r="C19" s="100" t="str">
        <f>VLOOKUP(B:B,'Start List Youth'!C:F,2,FALSE)</f>
        <v>ROBERT-NICOUD Alice</v>
      </c>
      <c r="D19" s="127" t="str">
        <f>VLOOKUP(B:B,'Start List Youth'!C:F,4,FALSE)</f>
        <v>MN</v>
      </c>
      <c r="E19" s="88">
        <v>2</v>
      </c>
      <c r="F19" s="188">
        <v>2</v>
      </c>
      <c r="G19" s="144">
        <f t="shared" si="0"/>
        <v>2</v>
      </c>
    </row>
    <row r="20" spans="1:7" x14ac:dyDescent="0.35">
      <c r="A20" s="269"/>
      <c r="B20" s="97">
        <v>15</v>
      </c>
      <c r="C20" s="100" t="str">
        <f>VLOOKUP(B:B,'Start List Youth'!C:F,2,FALSE)</f>
        <v>MENDOLA Sofia</v>
      </c>
      <c r="D20" s="127" t="str">
        <f>VLOOKUP(B:B,'Start List Youth'!C:F,4,FALSE)</f>
        <v>LNZ</v>
      </c>
      <c r="E20" s="88">
        <v>5</v>
      </c>
      <c r="F20" s="188">
        <v>5</v>
      </c>
      <c r="G20" s="144">
        <f t="shared" si="0"/>
        <v>5</v>
      </c>
    </row>
    <row r="21" spans="1:7" x14ac:dyDescent="0.35">
      <c r="A21" s="269"/>
      <c r="B21" s="97">
        <v>16</v>
      </c>
      <c r="C21" s="100" t="str">
        <f>VLOOKUP(B:B,'Start List Youth'!C:F,2,FALSE)</f>
        <v>AURINO Mia</v>
      </c>
      <c r="D21" s="127" t="str">
        <f>VLOOKUP(B:B,'Start List Youth'!C:F,4,FALSE)</f>
        <v>LUG</v>
      </c>
      <c r="E21" s="88">
        <v>5</v>
      </c>
      <c r="F21" s="188">
        <v>2</v>
      </c>
      <c r="G21" s="144">
        <f t="shared" si="0"/>
        <v>3.5</v>
      </c>
    </row>
    <row r="22" spans="1:7" x14ac:dyDescent="0.35">
      <c r="A22" s="269"/>
      <c r="B22" s="97">
        <v>17</v>
      </c>
      <c r="C22" s="100" t="str">
        <f>VLOOKUP(B:B,'Start List Youth'!C:F,2,FALSE)</f>
        <v>ORIOL CRUELLAS Blanca</v>
      </c>
      <c r="D22" s="127" t="str">
        <f>VLOOKUP(B:B,'Start List Youth'!C:F,4,FALSE)</f>
        <v>RFN</v>
      </c>
      <c r="E22" s="88">
        <v>5</v>
      </c>
      <c r="F22" s="188">
        <v>0</v>
      </c>
      <c r="G22" s="144">
        <f t="shared" si="0"/>
        <v>2.5</v>
      </c>
    </row>
    <row r="23" spans="1:7" x14ac:dyDescent="0.35">
      <c r="A23" s="269"/>
      <c r="B23" s="97">
        <v>18</v>
      </c>
      <c r="C23" s="100" t="str">
        <f>VLOOKUP(B:B,'Start List Youth'!C:F,2,FALSE)</f>
        <v>GRUNDTVIG Cecilia</v>
      </c>
      <c r="D23" s="127" t="str">
        <f>VLOOKUP(B:B,'Start List Youth'!C:F,4,FALSE)</f>
        <v>LNZ</v>
      </c>
      <c r="E23" s="88">
        <v>5</v>
      </c>
      <c r="F23" s="188">
        <v>2</v>
      </c>
      <c r="G23" s="144">
        <f t="shared" si="0"/>
        <v>3.5</v>
      </c>
    </row>
    <row r="24" spans="1:7" x14ac:dyDescent="0.35">
      <c r="A24" s="269"/>
      <c r="B24" s="97">
        <v>19</v>
      </c>
      <c r="C24" s="100" t="str">
        <f>VLOOKUP(B:B,'Start List Youth'!C:F,2,FALSE)</f>
        <v>AFFOLTER Elena</v>
      </c>
      <c r="D24" s="127" t="str">
        <f>VLOOKUP(B:B,'Start List Youth'!C:F,4,FALSE)</f>
        <v>LNZ</v>
      </c>
      <c r="E24" s="88">
        <v>5</v>
      </c>
      <c r="F24" s="188">
        <v>5</v>
      </c>
      <c r="G24" s="144">
        <f t="shared" si="0"/>
        <v>5</v>
      </c>
    </row>
    <row r="25" spans="1:7" x14ac:dyDescent="0.35">
      <c r="A25" s="269"/>
      <c r="B25" s="97">
        <v>20</v>
      </c>
      <c r="C25" s="100" t="str">
        <f>VLOOKUP(B:B,'Start List Youth'!C:F,2,FALSE)</f>
        <v>SCHWÖBEL Paula</v>
      </c>
      <c r="D25" s="127" t="str">
        <f>VLOOKUP(B:B,'Start List Youth'!C:F,4,FALSE)</f>
        <v>LNZ</v>
      </c>
      <c r="E25" s="88">
        <v>10</v>
      </c>
      <c r="F25" s="188">
        <v>5</v>
      </c>
      <c r="G25" s="144">
        <f t="shared" si="0"/>
        <v>7.5</v>
      </c>
    </row>
    <row r="26" spans="1:7" x14ac:dyDescent="0.35">
      <c r="A26" s="269"/>
      <c r="B26" s="97">
        <v>21</v>
      </c>
      <c r="C26" s="100" t="str">
        <f>VLOOKUP(B:B,'Start List Youth'!C:F,2,FALSE)</f>
        <v>GRIECO Alessia</v>
      </c>
      <c r="D26" s="127" t="str">
        <f>VLOOKUP(B:B,'Start List Youth'!C:F,4,FALSE)</f>
        <v>FLOS</v>
      </c>
      <c r="E26" s="88">
        <v>5</v>
      </c>
      <c r="F26" s="188">
        <v>5</v>
      </c>
      <c r="G26" s="144">
        <f t="shared" si="0"/>
        <v>5</v>
      </c>
    </row>
    <row r="27" spans="1:7" x14ac:dyDescent="0.35">
      <c r="A27" s="269"/>
      <c r="B27" s="97">
        <v>22</v>
      </c>
      <c r="C27" s="100" t="str">
        <f>VLOOKUP(B:B,'Start List Youth'!C:F,2,FALSE)</f>
        <v>MAURER-CECCHINI Valentine</v>
      </c>
      <c r="D27" s="127" t="str">
        <f>VLOOKUP(B:B,'Start List Youth'!C:F,4,FALSE)</f>
        <v>VA</v>
      </c>
      <c r="E27" s="88">
        <v>5</v>
      </c>
      <c r="F27" s="188">
        <v>5</v>
      </c>
      <c r="G27" s="144">
        <f t="shared" si="0"/>
        <v>5</v>
      </c>
    </row>
    <row r="28" spans="1:7" x14ac:dyDescent="0.35">
      <c r="A28" s="269"/>
      <c r="B28" s="97">
        <v>23</v>
      </c>
      <c r="C28" s="100" t="str">
        <f>VLOOKUP(B:B,'Start List Youth'!C:F,2,FALSE)</f>
        <v>CARBONNEAU Camille</v>
      </c>
      <c r="D28" s="127" t="str">
        <f>VLOOKUP(B:B,'Start List Youth'!C:F,4,FALSE)</f>
        <v>SVB</v>
      </c>
      <c r="E28" s="88">
        <v>10</v>
      </c>
      <c r="F28" s="188">
        <v>10</v>
      </c>
      <c r="G28" s="144">
        <f t="shared" si="0"/>
        <v>10</v>
      </c>
    </row>
    <row r="29" spans="1:7" x14ac:dyDescent="0.35">
      <c r="A29" s="269"/>
      <c r="B29" s="97">
        <v>24</v>
      </c>
      <c r="C29" s="100" t="str">
        <f>VLOOKUP(B:B,'Start List Youth'!C:F,2,FALSE)</f>
        <v>SCHEUZGER Zoé</v>
      </c>
      <c r="D29" s="127" t="str">
        <f>VLOOKUP(B:B,'Start List Youth'!C:F,4,FALSE)</f>
        <v>ASB</v>
      </c>
      <c r="E29" s="88">
        <v>5</v>
      </c>
      <c r="F29" s="188">
        <v>2</v>
      </c>
      <c r="G29" s="144">
        <f t="shared" si="0"/>
        <v>3.5</v>
      </c>
    </row>
    <row r="30" spans="1:7" ht="18" customHeight="1" x14ac:dyDescent="0.35">
      <c r="A30" s="658" t="s">
        <v>297</v>
      </c>
      <c r="B30" s="636">
        <v>25</v>
      </c>
      <c r="C30" s="627" t="str">
        <f>VLOOKUP(B:B,'Start List Youth'!C:F,2,FALSE)</f>
        <v>ALESSI Giulia</v>
      </c>
      <c r="D30" s="628" t="str">
        <f>VLOOKUP(B:B,'Start List Youth'!C:F,4,FALSE)</f>
        <v>MORG</v>
      </c>
      <c r="E30" s="673" t="s">
        <v>298</v>
      </c>
      <c r="F30" s="675" t="s">
        <v>298</v>
      </c>
      <c r="G30" s="632" t="str">
        <f t="shared" si="0"/>
        <v xml:space="preserve"> </v>
      </c>
    </row>
    <row r="31" spans="1:7" ht="15.75" customHeight="1" x14ac:dyDescent="0.35">
      <c r="A31" s="658" t="s">
        <v>297</v>
      </c>
      <c r="B31" s="636">
        <v>26</v>
      </c>
      <c r="C31" s="627" t="str">
        <f>VLOOKUP(B:B,'Start List Youth'!C:F,2,FALSE)</f>
        <v>SCHMID Leona</v>
      </c>
      <c r="D31" s="628" t="str">
        <f>VLOOKUP(B:B,'Start List Youth'!C:F,4,FALSE)</f>
        <v>ASB</v>
      </c>
      <c r="E31" s="673" t="s">
        <v>298</v>
      </c>
      <c r="F31" s="675" t="s">
        <v>298</v>
      </c>
      <c r="G31" s="632" t="str">
        <f t="shared" si="0"/>
        <v xml:space="preserve"> </v>
      </c>
    </row>
    <row r="32" spans="1:7" x14ac:dyDescent="0.35">
      <c r="A32" s="269"/>
      <c r="B32" s="97">
        <v>27</v>
      </c>
      <c r="C32" s="100" t="str">
        <f>VLOOKUP(B:B,'Start List Youth'!C:F,2,FALSE)</f>
        <v>SALOMEZ Maïa</v>
      </c>
      <c r="D32" s="127" t="str">
        <f>VLOOKUP(B:B,'Start List Youth'!C:F,4,FALSE)</f>
        <v>VA</v>
      </c>
      <c r="E32" s="88">
        <v>2</v>
      </c>
      <c r="F32" s="188">
        <v>2</v>
      </c>
      <c r="G32" s="144">
        <f t="shared" si="0"/>
        <v>2</v>
      </c>
    </row>
    <row r="33" spans="1:8" ht="15" customHeight="1" x14ac:dyDescent="0.35">
      <c r="A33" s="269"/>
      <c r="B33" s="97">
        <v>28</v>
      </c>
      <c r="C33" s="100" t="str">
        <f>VLOOKUP(B:B,'Start List Youth'!C:F,2,FALSE)</f>
        <v>NENNI Linda</v>
      </c>
      <c r="D33" s="127" t="str">
        <f>VLOOKUP(B:B,'Start List Youth'!C:F,4,FALSE)</f>
        <v>LUG</v>
      </c>
      <c r="E33" s="88">
        <v>5</v>
      </c>
      <c r="F33" s="188">
        <v>5</v>
      </c>
      <c r="G33" s="144">
        <f t="shared" si="0"/>
        <v>5</v>
      </c>
    </row>
    <row r="34" spans="1:8" x14ac:dyDescent="0.35">
      <c r="A34" s="269"/>
      <c r="B34" s="97">
        <v>29</v>
      </c>
      <c r="C34" s="100" t="str">
        <f>VLOOKUP(B:B,'Start List Youth'!C:F,2,FALSE)</f>
        <v>LA PORTA Aurora</v>
      </c>
      <c r="D34" s="127" t="str">
        <f>VLOOKUP(B:B,'Start List Youth'!C:F,4,FALSE)</f>
        <v>SVB</v>
      </c>
      <c r="E34" s="88">
        <v>10</v>
      </c>
      <c r="F34" s="188">
        <v>10</v>
      </c>
      <c r="G34" s="144">
        <f t="shared" si="0"/>
        <v>10</v>
      </c>
    </row>
    <row r="35" spans="1:8" ht="16.5" customHeight="1" x14ac:dyDescent="0.35">
      <c r="A35" s="269"/>
      <c r="B35" s="97">
        <v>30</v>
      </c>
      <c r="C35" s="100" t="str">
        <f>VLOOKUP(B:B,'Start List Youth'!C:F,2,FALSE)</f>
        <v>TRÖSCH Naira</v>
      </c>
      <c r="D35" s="127" t="str">
        <f>VLOOKUP(B:B,'Start List Youth'!C:F,4,FALSE)</f>
        <v>ASB</v>
      </c>
      <c r="E35" s="88">
        <v>5</v>
      </c>
      <c r="F35" s="188">
        <v>5</v>
      </c>
      <c r="G35" s="144">
        <f t="shared" si="0"/>
        <v>5</v>
      </c>
    </row>
    <row r="36" spans="1:8" x14ac:dyDescent="0.35">
      <c r="A36" s="269"/>
      <c r="B36" s="97">
        <v>31</v>
      </c>
      <c r="C36" s="100" t="str">
        <f>VLOOKUP(B:B,'Start List Youth'!C:F,2,FALSE)</f>
        <v>ANDREEVA Nikol</v>
      </c>
      <c r="D36" s="127" t="str">
        <f>VLOOKUP(B:B,'Start List Youth'!C:F,4,FALSE)</f>
        <v>FLOS</v>
      </c>
      <c r="E36" s="88">
        <v>5</v>
      </c>
      <c r="F36" s="188">
        <v>5</v>
      </c>
      <c r="G36" s="144">
        <f t="shared" si="0"/>
        <v>5</v>
      </c>
    </row>
    <row r="37" spans="1:8" x14ac:dyDescent="0.35">
      <c r="A37" s="269"/>
      <c r="B37" s="97">
        <v>32</v>
      </c>
      <c r="C37" s="100" t="str">
        <f>VLOOKUP(B:B,'Start List Youth'!C:F,2,FALSE)</f>
        <v>MERI Dalia Nayla</v>
      </c>
      <c r="D37" s="127" t="str">
        <f>VLOOKUP(B:B,'Start List Youth'!C:F,4,FALSE)</f>
        <v>SRSO</v>
      </c>
      <c r="E37" s="88">
        <v>5</v>
      </c>
      <c r="F37" s="188">
        <v>2</v>
      </c>
      <c r="G37" s="144">
        <f t="shared" si="0"/>
        <v>3.5</v>
      </c>
    </row>
    <row r="38" spans="1:8" x14ac:dyDescent="0.35">
      <c r="A38" s="269"/>
      <c r="B38" s="97">
        <v>33</v>
      </c>
      <c r="C38" s="100" t="str">
        <f>VLOOKUP(B:B,'Start List Youth'!C:F,2,FALSE)</f>
        <v>PANERO Iris</v>
      </c>
      <c r="D38" s="127" t="str">
        <f>VLOOKUP(B:B,'Start List Youth'!C:F,4,FALSE)</f>
        <v>LUG</v>
      </c>
      <c r="E38" s="88">
        <v>10</v>
      </c>
      <c r="F38" s="188">
        <v>5</v>
      </c>
      <c r="G38" s="144">
        <f t="shared" si="0"/>
        <v>7.5</v>
      </c>
    </row>
    <row r="39" spans="1:8" x14ac:dyDescent="0.35">
      <c r="A39" s="269"/>
      <c r="B39" s="97">
        <v>34</v>
      </c>
      <c r="C39" s="100" t="str">
        <f>VLOOKUP(B:B,'Start List Youth'!C:F,2,FALSE)</f>
        <v>JANSSENS Abigaëlle</v>
      </c>
      <c r="D39" s="127" t="str">
        <f>VLOOKUP(B:B,'Start List Youth'!C:F,4,FALSE)</f>
        <v>GN1885</v>
      </c>
      <c r="E39" s="88">
        <v>5</v>
      </c>
      <c r="F39" s="188">
        <v>5</v>
      </c>
      <c r="G39" s="144">
        <f t="shared" si="0"/>
        <v>5</v>
      </c>
      <c r="H39" s="189"/>
    </row>
    <row r="40" spans="1:8" x14ac:dyDescent="0.35">
      <c r="A40" s="269"/>
      <c r="B40" s="97">
        <v>35</v>
      </c>
      <c r="C40" s="100" t="str">
        <f>VLOOKUP(B:B,'Start List Youth'!C:F,2,FALSE)</f>
        <v>MAGNENAT Celya</v>
      </c>
      <c r="D40" s="127" t="str">
        <f>VLOOKUP(B:B,'Start List Youth'!C:F,4,FALSE)</f>
        <v>MORG</v>
      </c>
      <c r="E40" s="88">
        <v>10</v>
      </c>
      <c r="F40" s="188">
        <v>10</v>
      </c>
      <c r="G40" s="144">
        <f t="shared" si="0"/>
        <v>10</v>
      </c>
    </row>
    <row r="41" spans="1:8" x14ac:dyDescent="0.35">
      <c r="A41" s="269"/>
      <c r="B41" s="97">
        <v>36</v>
      </c>
      <c r="C41" s="100" t="str">
        <f>VLOOKUP(B:B,'Start List Youth'!C:F,2,FALSE)</f>
        <v>SERGEEVA Barbara</v>
      </c>
      <c r="D41" s="127" t="str">
        <f>VLOOKUP(B:B,'Start List Youth'!C:F,4,FALSE)</f>
        <v>GN1885</v>
      </c>
      <c r="E41" s="88">
        <v>5</v>
      </c>
      <c r="F41" s="188">
        <v>2</v>
      </c>
      <c r="G41" s="144">
        <f t="shared" si="0"/>
        <v>3.5</v>
      </c>
    </row>
    <row r="42" spans="1:8" x14ac:dyDescent="0.35">
      <c r="A42" s="269"/>
      <c r="B42" s="97">
        <v>37</v>
      </c>
      <c r="C42" s="100" t="str">
        <f>VLOOKUP(B:B,'Start List Youth'!C:F,2,FALSE)</f>
        <v>SCHOBER Elisa</v>
      </c>
      <c r="D42" s="127" t="str">
        <f>VLOOKUP(B:B,'Start List Youth'!C:F,4,FALSE)</f>
        <v>GN1885</v>
      </c>
      <c r="E42" s="88">
        <v>5</v>
      </c>
      <c r="F42" s="188">
        <v>5</v>
      </c>
      <c r="G42" s="144">
        <f t="shared" si="0"/>
        <v>5</v>
      </c>
      <c r="H42" s="189"/>
    </row>
    <row r="43" spans="1:8" x14ac:dyDescent="0.35">
      <c r="A43" s="269"/>
      <c r="B43" s="97">
        <v>38</v>
      </c>
      <c r="C43" s="100" t="str">
        <f>VLOOKUP(B:B,'Start List Youth'!C:F,2,FALSE)</f>
        <v>DE PAOLI Beatrice</v>
      </c>
      <c r="D43" s="127" t="str">
        <f>VLOOKUP(B:B,'Start List Youth'!C:F,4,FALSE)</f>
        <v>MORG</v>
      </c>
      <c r="E43" s="88">
        <v>2</v>
      </c>
      <c r="F43" s="188">
        <v>5</v>
      </c>
      <c r="G43" s="144">
        <f t="shared" si="0"/>
        <v>3.5</v>
      </c>
      <c r="H43" s="189"/>
    </row>
    <row r="44" spans="1:8" x14ac:dyDescent="0.35">
      <c r="A44" s="269"/>
      <c r="B44" s="97">
        <v>39</v>
      </c>
      <c r="C44" s="100" t="str">
        <f>VLOOKUP(B:B,'Start List Youth'!C:F,2,FALSE)</f>
        <v>IACOZZA Alice</v>
      </c>
      <c r="D44" s="127" t="str">
        <f>VLOOKUP(B:B,'Start List Youth'!C:F,4,FALSE)</f>
        <v>LUG</v>
      </c>
      <c r="E44" s="88">
        <v>2</v>
      </c>
      <c r="F44" s="188">
        <v>2</v>
      </c>
      <c r="G44" s="144">
        <f t="shared" si="0"/>
        <v>2</v>
      </c>
      <c r="H44" s="189"/>
    </row>
    <row r="45" spans="1:8" x14ac:dyDescent="0.35">
      <c r="A45" s="269"/>
      <c r="B45" s="97">
        <v>40</v>
      </c>
      <c r="C45" s="100" t="str">
        <f>VLOOKUP(B:B,'Start List Youth'!C:F,2,FALSE)</f>
        <v>NAGYPÁL Réka</v>
      </c>
      <c r="D45" s="127" t="str">
        <f>VLOOKUP(B:B,'Start List Youth'!C:F,4,FALSE)</f>
        <v>FLOS</v>
      </c>
      <c r="E45" s="88">
        <v>5</v>
      </c>
      <c r="F45" s="188">
        <v>2</v>
      </c>
      <c r="G45" s="144">
        <f t="shared" si="0"/>
        <v>3.5</v>
      </c>
      <c r="H45" s="189"/>
    </row>
    <row r="46" spans="1:8" x14ac:dyDescent="0.35">
      <c r="A46" s="269"/>
      <c r="B46" s="97">
        <v>41</v>
      </c>
      <c r="C46" s="100" t="str">
        <f>VLOOKUP(B:B,'Start List Youth'!C:F,2,FALSE)</f>
        <v>LENZ Vanessa</v>
      </c>
      <c r="D46" s="127" t="str">
        <f>VLOOKUP(B:B,'Start List Youth'!C:F,4,FALSE)</f>
        <v>ASB</v>
      </c>
      <c r="E46" s="88">
        <v>5</v>
      </c>
      <c r="F46" s="188">
        <v>5</v>
      </c>
      <c r="G46" s="144">
        <f t="shared" si="0"/>
        <v>5</v>
      </c>
      <c r="H46" s="189"/>
    </row>
    <row r="47" spans="1:8" x14ac:dyDescent="0.35">
      <c r="A47" s="269"/>
      <c r="B47" s="97">
        <v>42</v>
      </c>
      <c r="C47" s="100" t="str">
        <f>VLOOKUP(B:B,'Start List Youth'!C:F,2,FALSE)</f>
        <v>MÖBES Emma</v>
      </c>
      <c r="D47" s="127" t="str">
        <f>VLOOKUP(B:B,'Start List Youth'!C:F,4,FALSE)</f>
        <v>LNZ</v>
      </c>
      <c r="E47" s="88">
        <v>2</v>
      </c>
      <c r="F47" s="188">
        <v>2</v>
      </c>
      <c r="G47" s="144">
        <f t="shared" si="0"/>
        <v>2</v>
      </c>
      <c r="H47" s="189"/>
    </row>
    <row r="48" spans="1:8" x14ac:dyDescent="0.35">
      <c r="A48" s="269"/>
      <c r="B48" s="97">
        <v>43</v>
      </c>
      <c r="C48" s="100" t="str">
        <f>VLOOKUP(B:B,'Start List Youth'!C:F,2,FALSE)</f>
        <v>DOMENECH WANG Liliane</v>
      </c>
      <c r="D48" s="127" t="str">
        <f>VLOOKUP(B:B,'Start List Youth'!C:F,4,FALSE)</f>
        <v>VA</v>
      </c>
      <c r="E48" s="88">
        <v>5</v>
      </c>
      <c r="F48" s="188">
        <v>2</v>
      </c>
      <c r="G48" s="144">
        <f t="shared" si="0"/>
        <v>3.5</v>
      </c>
      <c r="H48" s="189"/>
    </row>
    <row r="49" spans="1:8" x14ac:dyDescent="0.35">
      <c r="A49" s="269"/>
      <c r="B49" s="97">
        <v>44</v>
      </c>
      <c r="C49" s="100" t="str">
        <f>VLOOKUP(B:B,'Start List Youth'!C:F,2,FALSE)</f>
        <v>GREGOIRE Alyssia</v>
      </c>
      <c r="D49" s="127" t="str">
        <f>VLOOKUP(B:B,'Start List Youth'!C:F,4,FALSE)</f>
        <v>MORG</v>
      </c>
      <c r="E49" s="88">
        <v>2</v>
      </c>
      <c r="F49" s="188">
        <v>2</v>
      </c>
      <c r="G49" s="144">
        <f t="shared" si="0"/>
        <v>2</v>
      </c>
      <c r="H49" s="189"/>
    </row>
    <row r="50" spans="1:8" x14ac:dyDescent="0.35">
      <c r="A50" s="269"/>
      <c r="B50" s="97">
        <v>45</v>
      </c>
      <c r="C50" s="100" t="str">
        <f>VLOOKUP(B:B,'Start List Youth'!C:F,2,FALSE)</f>
        <v>GARDON Charlotte</v>
      </c>
      <c r="D50" s="127" t="str">
        <f>VLOOKUP(B:B,'Start List Youth'!C:F,4,FALSE)</f>
        <v>MORG</v>
      </c>
      <c r="E50" s="88">
        <v>2</v>
      </c>
      <c r="F50" s="188">
        <v>2</v>
      </c>
      <c r="G50" s="144">
        <f t="shared" si="0"/>
        <v>2</v>
      </c>
      <c r="H50" s="189"/>
    </row>
    <row r="51" spans="1:8" x14ac:dyDescent="0.35">
      <c r="A51" s="269"/>
      <c r="B51" s="97">
        <v>46</v>
      </c>
      <c r="C51" s="100" t="str">
        <f>VLOOKUP(B:B,'Start List Youth'!C:F,2,FALSE)</f>
        <v>LAFLEUR Laura</v>
      </c>
      <c r="D51" s="127" t="str">
        <f>VLOOKUP(B:B,'Start List Youth'!C:F,4,FALSE)</f>
        <v>GN1885</v>
      </c>
      <c r="E51" s="88">
        <v>5</v>
      </c>
      <c r="F51" s="188">
        <v>10</v>
      </c>
      <c r="G51" s="144">
        <f t="shared" si="0"/>
        <v>7.5</v>
      </c>
      <c r="H51" s="189"/>
    </row>
    <row r="52" spans="1:8" x14ac:dyDescent="0.35">
      <c r="A52" s="269"/>
      <c r="B52" s="97">
        <v>47</v>
      </c>
      <c r="C52" s="100" t="str">
        <f>VLOOKUP(B:B,'Start List Youth'!C:F,2,FALSE)</f>
        <v>MICHALIS Eline</v>
      </c>
      <c r="D52" s="127" t="str">
        <f>VLOOKUP(B:B,'Start List Youth'!C:F,4,FALSE)</f>
        <v>GN1885</v>
      </c>
      <c r="E52" s="88">
        <v>2</v>
      </c>
      <c r="F52" s="188">
        <v>2</v>
      </c>
      <c r="G52" s="144">
        <f t="shared" si="0"/>
        <v>2</v>
      </c>
      <c r="H52" s="189"/>
    </row>
    <row r="53" spans="1:8" x14ac:dyDescent="0.35">
      <c r="A53" s="269"/>
      <c r="B53" s="97">
        <v>48</v>
      </c>
      <c r="C53" s="100" t="str">
        <f>VLOOKUP(B:B,'Start List Youth'!C:F,2,FALSE)</f>
        <v>CORAZZA Kendra</v>
      </c>
      <c r="D53" s="127" t="str">
        <f>VLOOKUP(B:B,'Start List Youth'!C:F,4,FALSE)</f>
        <v>LUG</v>
      </c>
      <c r="E53" s="88">
        <v>5</v>
      </c>
      <c r="F53" s="188">
        <v>5</v>
      </c>
      <c r="G53" s="144">
        <f t="shared" si="0"/>
        <v>5</v>
      </c>
      <c r="H53" s="189"/>
    </row>
    <row r="54" spans="1:8" x14ac:dyDescent="0.35">
      <c r="A54" s="269"/>
      <c r="B54" s="97">
        <v>49</v>
      </c>
      <c r="C54" s="100" t="str">
        <f>VLOOKUP(B:B,'Start List Youth'!C:F,2,FALSE)</f>
        <v>COUROUGE Emma</v>
      </c>
      <c r="D54" s="127" t="str">
        <f>VLOOKUP(B:B,'Start List Youth'!C:F,4,FALSE)</f>
        <v>MORG</v>
      </c>
      <c r="E54" s="88">
        <v>5</v>
      </c>
      <c r="F54" s="188">
        <v>5</v>
      </c>
      <c r="G54" s="144">
        <f t="shared" si="0"/>
        <v>5</v>
      </c>
      <c r="H54" s="189"/>
    </row>
    <row r="55" spans="1:8" x14ac:dyDescent="0.35">
      <c r="A55" s="269"/>
      <c r="B55" s="97">
        <v>50</v>
      </c>
      <c r="C55" s="100" t="str">
        <f>VLOOKUP(B:B,'Start List Youth'!C:F,2,FALSE)</f>
        <v>PAVLIKOVA Evelina</v>
      </c>
      <c r="D55" s="127" t="str">
        <f>VLOOKUP(B:B,'Start List Youth'!C:F,4,FALSE)</f>
        <v>GN1885</v>
      </c>
      <c r="E55" s="88">
        <v>10</v>
      </c>
      <c r="F55" s="188">
        <v>5</v>
      </c>
      <c r="G55" s="144">
        <f t="shared" si="0"/>
        <v>7.5</v>
      </c>
    </row>
    <row r="56" spans="1:8" x14ac:dyDescent="0.35">
      <c r="A56" s="269"/>
      <c r="B56" s="97">
        <v>51</v>
      </c>
      <c r="C56" s="100" t="str">
        <f>VLOOKUP(B:B,'Start List Youth'!C:F,2,FALSE)</f>
        <v>SCHAFER Nora</v>
      </c>
      <c r="D56" s="127" t="str">
        <f>VLOOKUP(B:B,'Start List Youth'!C:F,4,FALSE)</f>
        <v>ASB</v>
      </c>
      <c r="E56" s="88">
        <v>2</v>
      </c>
      <c r="F56" s="188">
        <v>2</v>
      </c>
      <c r="G56" s="144">
        <f t="shared" si="0"/>
        <v>2</v>
      </c>
    </row>
    <row r="57" spans="1:8" x14ac:dyDescent="0.35">
      <c r="A57" s="269"/>
      <c r="B57" s="97">
        <v>52</v>
      </c>
      <c r="C57" s="100" t="str">
        <f>VLOOKUP(B:B,'Start List Youth'!C:F,2,FALSE)</f>
        <v>BREGNARD Lavinia</v>
      </c>
      <c r="D57" s="127" t="str">
        <f>VLOOKUP(B:B,'Start List Youth'!C:F,4,FALSE)</f>
        <v>MORG</v>
      </c>
      <c r="E57" s="88">
        <v>10</v>
      </c>
      <c r="F57" s="188">
        <v>10</v>
      </c>
      <c r="G57" s="144">
        <f t="shared" si="0"/>
        <v>10</v>
      </c>
    </row>
    <row r="58" spans="1:8" x14ac:dyDescent="0.35">
      <c r="A58" s="269"/>
      <c r="B58" s="97">
        <v>53</v>
      </c>
      <c r="C58" s="100" t="str">
        <f>VLOOKUP(B:B,'Start List Youth'!C:F,2,FALSE)</f>
        <v>STANIMIROVIC Lena</v>
      </c>
      <c r="D58" s="127" t="str">
        <f>VLOOKUP(B:B,'Start List Youth'!C:F,4,FALSE)</f>
        <v>MORG</v>
      </c>
      <c r="E58" s="88">
        <v>2</v>
      </c>
      <c r="F58" s="188">
        <v>2</v>
      </c>
      <c r="G58" s="144">
        <f t="shared" si="0"/>
        <v>2</v>
      </c>
    </row>
    <row r="59" spans="1:8" x14ac:dyDescent="0.35">
      <c r="A59" s="269"/>
      <c r="B59" s="97">
        <v>54</v>
      </c>
      <c r="C59" s="100" t="str">
        <f>VLOOKUP(B:B,'Start List Youth'!C:F,2,FALSE)</f>
        <v>UCHANSKI Sophia</v>
      </c>
      <c r="D59" s="127" t="str">
        <f>VLOOKUP(B:B,'Start List Youth'!C:F,4,FALSE)</f>
        <v>MN</v>
      </c>
      <c r="E59" s="88">
        <v>5</v>
      </c>
      <c r="F59" s="188">
        <v>2</v>
      </c>
      <c r="G59" s="144">
        <f t="shared" si="0"/>
        <v>3.5</v>
      </c>
    </row>
    <row r="60" spans="1:8" x14ac:dyDescent="0.35">
      <c r="A60" s="269"/>
      <c r="B60" s="97">
        <v>55</v>
      </c>
      <c r="C60" s="100" t="str">
        <f>VLOOKUP(B:B,'Start List Youth'!C:F,2,FALSE)</f>
        <v>BRESSMER Arielle</v>
      </c>
      <c r="D60" s="127" t="str">
        <f>VLOOKUP(B:B,'Start List Youth'!C:F,4,FALSE)</f>
        <v>LNZ</v>
      </c>
      <c r="E60" s="88">
        <v>5</v>
      </c>
      <c r="F60" s="188">
        <v>2</v>
      </c>
      <c r="G60" s="144">
        <f t="shared" si="0"/>
        <v>3.5</v>
      </c>
    </row>
    <row r="61" spans="1:8" x14ac:dyDescent="0.35">
      <c r="A61" s="269"/>
      <c r="B61" s="97">
        <v>56</v>
      </c>
      <c r="C61" s="100" t="str">
        <f>VLOOKUP(B:B,'Start List Youth'!C:F,2,FALSE)</f>
        <v>RAYMANN Julie</v>
      </c>
      <c r="D61" s="127" t="str">
        <f>VLOOKUP(B:B,'Start List Youth'!C:F,4,FALSE)</f>
        <v>LNZ</v>
      </c>
      <c r="E61" s="88">
        <v>10</v>
      </c>
      <c r="F61" s="188">
        <v>10</v>
      </c>
      <c r="G61" s="144">
        <f t="shared" si="0"/>
        <v>10</v>
      </c>
    </row>
    <row r="62" spans="1:8" x14ac:dyDescent="0.35">
      <c r="A62" s="269"/>
      <c r="B62" s="97">
        <v>57</v>
      </c>
      <c r="C62" s="100" t="str">
        <f>VLOOKUP(B:B,'Start List Youth'!C:F,2,FALSE)</f>
        <v>WYDEN Anouk</v>
      </c>
      <c r="D62" s="127" t="str">
        <f>VLOOKUP(B:B,'Start List Youth'!C:F,4,FALSE)</f>
        <v>LNZ</v>
      </c>
      <c r="E62" s="88">
        <v>5</v>
      </c>
      <c r="F62" s="188">
        <v>5</v>
      </c>
      <c r="G62" s="144">
        <f t="shared" si="0"/>
        <v>5</v>
      </c>
    </row>
    <row r="63" spans="1:8" x14ac:dyDescent="0.35">
      <c r="A63" s="269"/>
      <c r="B63" s="97">
        <v>58</v>
      </c>
      <c r="C63" s="100" t="str">
        <f>VLOOKUP(B:B,'Start List Youth'!C:F,2,FALSE)</f>
        <v>ZULLI Laura</v>
      </c>
      <c r="D63" s="127" t="str">
        <f>VLOOKUP(B:B,'Start List Youth'!C:F,4,FALSE)</f>
        <v>LNZ</v>
      </c>
      <c r="E63" s="88">
        <v>2</v>
      </c>
      <c r="F63" s="188">
        <v>2</v>
      </c>
      <c r="G63" s="144">
        <f t="shared" si="0"/>
        <v>2</v>
      </c>
    </row>
    <row r="64" spans="1:8" x14ac:dyDescent="0.35">
      <c r="A64" s="269"/>
      <c r="B64" s="97">
        <v>59</v>
      </c>
      <c r="C64" s="100" t="str">
        <f>VLOOKUP(B:B,'Start List Youth'!C:F,2,FALSE)</f>
        <v>PAGES Ella</v>
      </c>
      <c r="D64" s="127" t="str">
        <f>VLOOKUP(B:B,'Start List Youth'!C:F,4,FALSE)</f>
        <v>LNZ</v>
      </c>
      <c r="E64" s="88">
        <v>5</v>
      </c>
      <c r="F64" s="188">
        <v>5</v>
      </c>
      <c r="G64" s="144">
        <f t="shared" si="0"/>
        <v>5</v>
      </c>
    </row>
    <row r="65" spans="1:7" x14ac:dyDescent="0.35">
      <c r="A65" s="269"/>
      <c r="B65" s="97">
        <v>60</v>
      </c>
      <c r="C65" s="100" t="str">
        <f>VLOOKUP(B:B,'Start List Youth'!C:F,2,FALSE)</f>
        <v>PITTRICH Emma</v>
      </c>
      <c r="D65" s="127" t="str">
        <f>VLOOKUP(B:B,'Start List Youth'!C:F,4,FALSE)</f>
        <v>MORG</v>
      </c>
      <c r="E65" s="88">
        <v>2</v>
      </c>
      <c r="F65" s="188">
        <v>2</v>
      </c>
      <c r="G65" s="144">
        <f t="shared" si="0"/>
        <v>2</v>
      </c>
    </row>
    <row r="66" spans="1:7" x14ac:dyDescent="0.35">
      <c r="A66" s="269"/>
      <c r="B66" s="97">
        <v>61</v>
      </c>
      <c r="C66" s="100" t="str">
        <f>VLOOKUP(B:B,'Start List Youth'!C:F,2,FALSE)</f>
        <v>CABRITA Selena</v>
      </c>
      <c r="D66" s="127" t="str">
        <f>VLOOKUP(B:B,'Start List Youth'!C:F,4,FALSE)</f>
        <v>VA</v>
      </c>
      <c r="E66" s="88">
        <v>2</v>
      </c>
      <c r="F66" s="188">
        <v>0</v>
      </c>
      <c r="G66" s="144">
        <f t="shared" si="0"/>
        <v>1</v>
      </c>
    </row>
    <row r="67" spans="1:7" x14ac:dyDescent="0.35">
      <c r="A67" s="269"/>
      <c r="B67" s="97">
        <v>62</v>
      </c>
      <c r="C67" s="100" t="str">
        <f>VLOOKUP(B:B,'Start List Youth'!C:F,2,FALSE)</f>
        <v>ABGARYAN SOTO Jana</v>
      </c>
      <c r="D67" s="127" t="str">
        <f>VLOOKUP(B:B,'Start List Youth'!C:F,4,FALSE)</f>
        <v>ASB</v>
      </c>
      <c r="E67" s="88">
        <v>5</v>
      </c>
      <c r="F67" s="188">
        <v>5</v>
      </c>
      <c r="G67" s="144">
        <f t="shared" si="0"/>
        <v>5</v>
      </c>
    </row>
    <row r="68" spans="1:7" x14ac:dyDescent="0.35">
      <c r="A68" s="269"/>
      <c r="B68" s="97">
        <v>63</v>
      </c>
      <c r="C68" s="100" t="str">
        <f>VLOOKUP(B:B,'Start List Youth'!C:F,2,FALSE)</f>
        <v>YITAGESU Elia</v>
      </c>
      <c r="D68" s="127" t="str">
        <f>VLOOKUP(B:B,'Start List Youth'!C:F,4,FALSE)</f>
        <v>GN1885</v>
      </c>
      <c r="E68" s="88">
        <v>2</v>
      </c>
      <c r="F68" s="188">
        <v>2</v>
      </c>
      <c r="G68" s="144">
        <f t="shared" si="0"/>
        <v>2</v>
      </c>
    </row>
    <row r="69" spans="1:7" x14ac:dyDescent="0.35">
      <c r="A69" s="269"/>
      <c r="B69" s="97">
        <v>64</v>
      </c>
      <c r="C69" s="100" t="str">
        <f>VLOOKUP(B:B,'Start List Youth'!C:F,2,FALSE)</f>
        <v>SYLA Keitlin</v>
      </c>
      <c r="D69" s="127" t="str">
        <f>VLOOKUP(B:B,'Start List Youth'!C:F,4,FALSE)</f>
        <v>GN1885</v>
      </c>
      <c r="E69" s="88">
        <v>5</v>
      </c>
      <c r="F69" s="188">
        <v>10</v>
      </c>
      <c r="G69" s="144">
        <f t="shared" si="0"/>
        <v>7.5</v>
      </c>
    </row>
    <row r="70" spans="1:7" x14ac:dyDescent="0.35">
      <c r="A70" s="658" t="s">
        <v>297</v>
      </c>
      <c r="B70" s="636">
        <v>65</v>
      </c>
      <c r="C70" s="627" t="str">
        <f>VLOOKUP(B:B,'Start List Youth'!C:F,2,FALSE)</f>
        <v>NAWROCKA Lola</v>
      </c>
      <c r="D70" s="628" t="str">
        <f>VLOOKUP(B:B,'Start List Youth'!C:F,4,FALSE)</f>
        <v>LA</v>
      </c>
      <c r="E70" s="673" t="s">
        <v>298</v>
      </c>
      <c r="F70" s="675" t="s">
        <v>298</v>
      </c>
      <c r="G70" s="632" t="str">
        <f t="shared" si="0"/>
        <v xml:space="preserve"> </v>
      </c>
    </row>
    <row r="71" spans="1:7" x14ac:dyDescent="0.35">
      <c r="A71" s="269"/>
      <c r="B71" s="97">
        <v>66</v>
      </c>
      <c r="C71" s="100" t="str">
        <f>VLOOKUP(B:B,'Start List Youth'!C:F,2,FALSE)</f>
        <v>ORIOL CRUELLAS Maria</v>
      </c>
      <c r="D71" s="127" t="str">
        <f>VLOOKUP(B:B,'Start List Youth'!C:F,4,FALSE)</f>
        <v>RFN</v>
      </c>
      <c r="E71" s="88">
        <v>2</v>
      </c>
      <c r="F71" s="188">
        <v>0</v>
      </c>
      <c r="G71" s="144">
        <f t="shared" ref="G71:G134" si="1">IFERROR(AVERAGE(E71:F71)," ")</f>
        <v>1</v>
      </c>
    </row>
    <row r="72" spans="1:7" x14ac:dyDescent="0.35">
      <c r="A72" s="269"/>
      <c r="B72" s="97">
        <v>67</v>
      </c>
      <c r="C72" s="100" t="str">
        <f>VLOOKUP(B:B,'Start List Youth'!C:F,2,FALSE)</f>
        <v>GUSEVA Eva</v>
      </c>
      <c r="D72" s="127" t="str">
        <f>VLOOKUP(B:B,'Start List Youth'!C:F,4,FALSE)</f>
        <v>GN1885</v>
      </c>
      <c r="E72" s="88">
        <v>5</v>
      </c>
      <c r="F72" s="188">
        <v>5</v>
      </c>
      <c r="G72" s="144">
        <f t="shared" si="1"/>
        <v>5</v>
      </c>
    </row>
    <row r="73" spans="1:7" x14ac:dyDescent="0.35">
      <c r="A73" s="269"/>
      <c r="B73" s="97">
        <v>68</v>
      </c>
      <c r="C73" s="100" t="str">
        <f>VLOOKUP(B:B,'Start List Youth'!C:F,2,FALSE)</f>
        <v>WYSS Livia</v>
      </c>
      <c r="D73" s="127" t="str">
        <f>VLOOKUP(B:B,'Start List Youth'!C:F,4,FALSE)</f>
        <v>FLOS</v>
      </c>
      <c r="E73" s="88">
        <v>5</v>
      </c>
      <c r="F73" s="188">
        <v>5</v>
      </c>
      <c r="G73" s="144">
        <f t="shared" si="1"/>
        <v>5</v>
      </c>
    </row>
    <row r="74" spans="1:7" x14ac:dyDescent="0.35">
      <c r="A74" s="269"/>
      <c r="B74" s="97">
        <v>69</v>
      </c>
      <c r="C74" s="100" t="str">
        <f>VLOOKUP(B:B,'Start List Youth'!C:F,2,FALSE)</f>
        <v>APICELLA Aurora</v>
      </c>
      <c r="D74" s="127" t="str">
        <f>VLOOKUP(B:B,'Start List Youth'!C:F,4,FALSE)</f>
        <v>SVB</v>
      </c>
      <c r="E74" s="88">
        <v>5</v>
      </c>
      <c r="F74" s="188">
        <v>5</v>
      </c>
      <c r="G74" s="144">
        <f t="shared" si="1"/>
        <v>5</v>
      </c>
    </row>
    <row r="75" spans="1:7" x14ac:dyDescent="0.35">
      <c r="A75" s="269"/>
      <c r="B75" s="97">
        <v>70</v>
      </c>
      <c r="C75" s="100" t="str">
        <f>VLOOKUP(B:B,'Start List Youth'!C:F,2,FALSE)</f>
        <v>VANNOTTI Clara</v>
      </c>
      <c r="D75" s="127" t="str">
        <f>VLOOKUP(B:B,'Start List Youth'!C:F,4,FALSE)</f>
        <v>LNZ</v>
      </c>
      <c r="E75" s="88">
        <v>5</v>
      </c>
      <c r="F75" s="188">
        <v>5</v>
      </c>
      <c r="G75" s="144">
        <f t="shared" si="1"/>
        <v>5</v>
      </c>
    </row>
    <row r="76" spans="1:7" hidden="1" x14ac:dyDescent="0.35">
      <c r="A76" s="269"/>
      <c r="B76" s="97">
        <v>71</v>
      </c>
      <c r="C76" s="100">
        <f>VLOOKUP(B:B,'Start List Youth'!C:F,2,FALSE)</f>
        <v>0</v>
      </c>
      <c r="D76" s="127">
        <f>VLOOKUP(B:B,'Start List Youth'!C:F,4,FALSE)</f>
        <v>0</v>
      </c>
      <c r="E76" s="88"/>
      <c r="F76" s="188"/>
      <c r="G76" s="144" t="str">
        <f t="shared" si="1"/>
        <v xml:space="preserve"> </v>
      </c>
    </row>
    <row r="77" spans="1:7" hidden="1" x14ac:dyDescent="0.35">
      <c r="A77" s="269"/>
      <c r="B77" s="97">
        <v>72</v>
      </c>
      <c r="C77" s="100">
        <f>VLOOKUP(B:B,'Start List Youth'!C:F,2,FALSE)</f>
        <v>0</v>
      </c>
      <c r="D77" s="127">
        <f>VLOOKUP(B:B,'Start List Youth'!C:F,4,FALSE)</f>
        <v>0</v>
      </c>
      <c r="E77" s="88"/>
      <c r="F77" s="188"/>
      <c r="G77" s="144" t="str">
        <f t="shared" si="1"/>
        <v xml:space="preserve"> </v>
      </c>
    </row>
    <row r="78" spans="1:7" hidden="1" x14ac:dyDescent="0.35">
      <c r="A78" s="269"/>
      <c r="B78" s="97">
        <v>73</v>
      </c>
      <c r="C78" s="100">
        <f>VLOOKUP(B:B,'Start List Youth'!C:F,2,FALSE)</f>
        <v>0</v>
      </c>
      <c r="D78" s="127">
        <f>VLOOKUP(B:B,'Start List Youth'!C:F,4,FALSE)</f>
        <v>0</v>
      </c>
      <c r="E78" s="88"/>
      <c r="F78" s="188"/>
      <c r="G78" s="144" t="str">
        <f t="shared" si="1"/>
        <v xml:space="preserve"> </v>
      </c>
    </row>
    <row r="79" spans="1:7" hidden="1" x14ac:dyDescent="0.35">
      <c r="A79" s="269"/>
      <c r="B79" s="97">
        <v>74</v>
      </c>
      <c r="C79" s="100">
        <f>VLOOKUP(B:B,'Start List Youth'!C:F,2,FALSE)</f>
        <v>0</v>
      </c>
      <c r="D79" s="127">
        <f>VLOOKUP(B:B,'Start List Youth'!C:F,4,FALSE)</f>
        <v>0</v>
      </c>
      <c r="E79" s="88"/>
      <c r="F79" s="188"/>
      <c r="G79" s="144" t="str">
        <f t="shared" si="1"/>
        <v xml:space="preserve"> </v>
      </c>
    </row>
    <row r="80" spans="1:7" hidden="1" x14ac:dyDescent="0.35">
      <c r="A80" s="269"/>
      <c r="B80" s="97">
        <v>75</v>
      </c>
      <c r="C80" s="100">
        <f>VLOOKUP(B:B,'Start List Youth'!C:F,2,FALSE)</f>
        <v>0</v>
      </c>
      <c r="D80" s="127">
        <f>VLOOKUP(B:B,'Start List Youth'!C:F,4,FALSE)</f>
        <v>0</v>
      </c>
      <c r="E80" s="88"/>
      <c r="F80" s="188"/>
      <c r="G80" s="144" t="str">
        <f t="shared" si="1"/>
        <v xml:space="preserve"> </v>
      </c>
    </row>
    <row r="81" spans="1:7" hidden="1" x14ac:dyDescent="0.35">
      <c r="A81" s="269"/>
      <c r="B81" s="97">
        <v>76</v>
      </c>
      <c r="C81" s="100">
        <f>VLOOKUP(B:B,'Start List Youth'!C:F,2,FALSE)</f>
        <v>0</v>
      </c>
      <c r="D81" s="127">
        <f>VLOOKUP(B:B,'Start List Youth'!C:F,4,FALSE)</f>
        <v>0</v>
      </c>
      <c r="E81" s="88"/>
      <c r="F81" s="188"/>
      <c r="G81" s="144" t="str">
        <f t="shared" si="1"/>
        <v xml:space="preserve"> </v>
      </c>
    </row>
    <row r="82" spans="1:7" hidden="1" x14ac:dyDescent="0.35">
      <c r="A82" s="269"/>
      <c r="B82" s="97">
        <v>77</v>
      </c>
      <c r="C82" s="100">
        <f>VLOOKUP(B:B,'Start List Youth'!C:F,2,FALSE)</f>
        <v>0</v>
      </c>
      <c r="D82" s="127">
        <f>VLOOKUP(B:B,'Start List Youth'!C:F,4,FALSE)</f>
        <v>0</v>
      </c>
      <c r="E82" s="88"/>
      <c r="F82" s="188"/>
      <c r="G82" s="144" t="str">
        <f t="shared" si="1"/>
        <v xml:space="preserve"> </v>
      </c>
    </row>
    <row r="83" spans="1:7" hidden="1" x14ac:dyDescent="0.35">
      <c r="A83" s="269"/>
      <c r="B83" s="97">
        <v>78</v>
      </c>
      <c r="C83" s="100">
        <f>VLOOKUP(B:B,'Start List Youth'!C:F,2,FALSE)</f>
        <v>0</v>
      </c>
      <c r="D83" s="127">
        <f>VLOOKUP(B:B,'Start List Youth'!C:F,4,FALSE)</f>
        <v>0</v>
      </c>
      <c r="E83" s="88"/>
      <c r="F83" s="188"/>
      <c r="G83" s="144" t="str">
        <f t="shared" si="1"/>
        <v xml:space="preserve"> </v>
      </c>
    </row>
    <row r="84" spans="1:7" hidden="1" x14ac:dyDescent="0.35">
      <c r="A84" s="269"/>
      <c r="B84" s="97">
        <v>79</v>
      </c>
      <c r="C84" s="100">
        <f>VLOOKUP(B:B,'Start List Youth'!C:F,2,FALSE)</f>
        <v>0</v>
      </c>
      <c r="D84" s="127">
        <f>VLOOKUP(B:B,'Start List Youth'!C:F,4,FALSE)</f>
        <v>0</v>
      </c>
      <c r="E84" s="88"/>
      <c r="F84" s="188"/>
      <c r="G84" s="144" t="str">
        <f t="shared" si="1"/>
        <v xml:space="preserve"> </v>
      </c>
    </row>
    <row r="85" spans="1:7" hidden="1" x14ac:dyDescent="0.35">
      <c r="A85" s="269"/>
      <c r="B85" s="97">
        <v>80</v>
      </c>
      <c r="C85" s="100">
        <f>VLOOKUP(B:B,'Start List Youth'!C:F,2,FALSE)</f>
        <v>0</v>
      </c>
      <c r="D85" s="127">
        <f>VLOOKUP(B:B,'Start List Youth'!C:F,4,FALSE)</f>
        <v>0</v>
      </c>
      <c r="E85" s="88"/>
      <c r="F85" s="188"/>
      <c r="G85" s="144" t="str">
        <f t="shared" si="1"/>
        <v xml:space="preserve"> </v>
      </c>
    </row>
    <row r="86" spans="1:7" hidden="1" x14ac:dyDescent="0.35">
      <c r="A86" s="269"/>
      <c r="B86" s="97">
        <v>81</v>
      </c>
      <c r="C86" s="100">
        <f>VLOOKUP(B:B,'Start List Youth'!C:F,2,FALSE)</f>
        <v>0</v>
      </c>
      <c r="D86" s="127">
        <f>VLOOKUP(B:B,'Start List Youth'!C:F,4,FALSE)</f>
        <v>0</v>
      </c>
      <c r="E86" s="88"/>
      <c r="F86" s="188"/>
      <c r="G86" s="144" t="str">
        <f t="shared" si="1"/>
        <v xml:space="preserve"> </v>
      </c>
    </row>
    <row r="87" spans="1:7" hidden="1" x14ac:dyDescent="0.35">
      <c r="A87" s="269"/>
      <c r="B87" s="97">
        <v>82</v>
      </c>
      <c r="C87" s="100">
        <f>VLOOKUP(B:B,'Start List Youth'!C:F,2,FALSE)</f>
        <v>0</v>
      </c>
      <c r="D87" s="127">
        <f>VLOOKUP(B:B,'Start List Youth'!C:F,4,FALSE)</f>
        <v>0</v>
      </c>
      <c r="E87" s="88"/>
      <c r="F87" s="188"/>
      <c r="G87" s="144" t="str">
        <f t="shared" si="1"/>
        <v xml:space="preserve"> </v>
      </c>
    </row>
    <row r="88" spans="1:7" hidden="1" x14ac:dyDescent="0.35">
      <c r="A88" s="269"/>
      <c r="B88" s="97">
        <v>83</v>
      </c>
      <c r="C88" s="100">
        <f>VLOOKUP(B:B,'Start List Youth'!C:F,2,FALSE)</f>
        <v>0</v>
      </c>
      <c r="D88" s="127">
        <f>VLOOKUP(B:B,'Start List Youth'!C:F,4,FALSE)</f>
        <v>0</v>
      </c>
      <c r="E88" s="88"/>
      <c r="F88" s="188"/>
      <c r="G88" s="144" t="str">
        <f t="shared" si="1"/>
        <v xml:space="preserve"> </v>
      </c>
    </row>
    <row r="89" spans="1:7" hidden="1" x14ac:dyDescent="0.35">
      <c r="A89" s="269"/>
      <c r="B89" s="97">
        <v>84</v>
      </c>
      <c r="C89" s="100">
        <f>VLOOKUP(B:B,'Start List Youth'!C:F,2,FALSE)</f>
        <v>0</v>
      </c>
      <c r="D89" s="127">
        <f>VLOOKUP(B:B,'Start List Youth'!C:F,4,FALSE)</f>
        <v>0</v>
      </c>
      <c r="E89" s="88"/>
      <c r="F89" s="188"/>
      <c r="G89" s="144" t="str">
        <f t="shared" si="1"/>
        <v xml:space="preserve"> </v>
      </c>
    </row>
    <row r="90" spans="1:7" hidden="1" x14ac:dyDescent="0.35">
      <c r="A90" s="269"/>
      <c r="B90" s="97">
        <v>85</v>
      </c>
      <c r="C90" s="100">
        <f>VLOOKUP(B:B,'Start List Youth'!C:F,2,FALSE)</f>
        <v>0</v>
      </c>
      <c r="D90" s="127">
        <f>VLOOKUP(B:B,'Start List Youth'!C:F,4,FALSE)</f>
        <v>0</v>
      </c>
      <c r="E90" s="88"/>
      <c r="F90" s="188"/>
      <c r="G90" s="144" t="str">
        <f t="shared" si="1"/>
        <v xml:space="preserve"> </v>
      </c>
    </row>
    <row r="91" spans="1:7" hidden="1" x14ac:dyDescent="0.35">
      <c r="A91" s="269"/>
      <c r="B91" s="97">
        <v>86</v>
      </c>
      <c r="C91" s="100">
        <f>VLOOKUP(B:B,'Start List Youth'!C:F,2,FALSE)</f>
        <v>0</v>
      </c>
      <c r="D91" s="127">
        <f>VLOOKUP(B:B,'Start List Youth'!C:F,4,FALSE)</f>
        <v>0</v>
      </c>
      <c r="E91" s="88"/>
      <c r="F91" s="188"/>
      <c r="G91" s="144" t="str">
        <f t="shared" si="1"/>
        <v xml:space="preserve"> </v>
      </c>
    </row>
    <row r="92" spans="1:7" hidden="1" x14ac:dyDescent="0.35">
      <c r="A92" s="269"/>
      <c r="B92" s="97">
        <v>87</v>
      </c>
      <c r="C92" s="100">
        <f>VLOOKUP(B:B,'Start List Youth'!C:F,2,FALSE)</f>
        <v>0</v>
      </c>
      <c r="D92" s="127">
        <f>VLOOKUP(B:B,'Start List Youth'!C:F,4,FALSE)</f>
        <v>0</v>
      </c>
      <c r="E92" s="88"/>
      <c r="F92" s="188"/>
      <c r="G92" s="144" t="str">
        <f t="shared" si="1"/>
        <v xml:space="preserve"> </v>
      </c>
    </row>
    <row r="93" spans="1:7" hidden="1" x14ac:dyDescent="0.35">
      <c r="A93" s="269"/>
      <c r="B93" s="97">
        <v>88</v>
      </c>
      <c r="C93" s="100">
        <f>VLOOKUP(B:B,'Start List Youth'!C:F,2,FALSE)</f>
        <v>0</v>
      </c>
      <c r="D93" s="127">
        <f>VLOOKUP(B:B,'Start List Youth'!C:F,4,FALSE)</f>
        <v>0</v>
      </c>
      <c r="E93" s="88"/>
      <c r="F93" s="188"/>
      <c r="G93" s="144" t="str">
        <f t="shared" si="1"/>
        <v xml:space="preserve"> </v>
      </c>
    </row>
    <row r="94" spans="1:7" hidden="1" x14ac:dyDescent="0.35">
      <c r="A94" s="269"/>
      <c r="B94" s="97">
        <v>89</v>
      </c>
      <c r="C94" s="100">
        <f>VLOOKUP(B:B,'Start List Youth'!C:F,2,FALSE)</f>
        <v>0</v>
      </c>
      <c r="D94" s="127">
        <f>VLOOKUP(B:B,'Start List Youth'!C:F,4,FALSE)</f>
        <v>0</v>
      </c>
      <c r="E94" s="88"/>
      <c r="F94" s="188"/>
      <c r="G94" s="144" t="str">
        <f t="shared" si="1"/>
        <v xml:space="preserve"> </v>
      </c>
    </row>
    <row r="95" spans="1:7" hidden="1" x14ac:dyDescent="0.35">
      <c r="A95" s="269"/>
      <c r="B95" s="97">
        <v>90</v>
      </c>
      <c r="C95" s="100">
        <f>VLOOKUP(B:B,'Start List Youth'!C:F,2,FALSE)</f>
        <v>0</v>
      </c>
      <c r="D95" s="127">
        <f>VLOOKUP(B:B,'Start List Youth'!C:F,4,FALSE)</f>
        <v>0</v>
      </c>
      <c r="E95" s="88"/>
      <c r="F95" s="188"/>
      <c r="G95" s="144" t="str">
        <f t="shared" si="1"/>
        <v xml:space="preserve"> </v>
      </c>
    </row>
    <row r="96" spans="1:7" hidden="1" x14ac:dyDescent="0.35">
      <c r="A96" s="269"/>
      <c r="B96" s="97">
        <v>91</v>
      </c>
      <c r="C96" s="100">
        <f>VLOOKUP(B:B,'Start List Youth'!C:F,2,FALSE)</f>
        <v>0</v>
      </c>
      <c r="D96" s="127">
        <f>VLOOKUP(B:B,'Start List Youth'!C:F,4,FALSE)</f>
        <v>0</v>
      </c>
      <c r="E96" s="88"/>
      <c r="F96" s="188"/>
      <c r="G96" s="144" t="str">
        <f t="shared" si="1"/>
        <v xml:space="preserve"> </v>
      </c>
    </row>
    <row r="97" spans="1:7" hidden="1" x14ac:dyDescent="0.35">
      <c r="A97" s="269"/>
      <c r="B97" s="97">
        <v>92</v>
      </c>
      <c r="C97" s="100">
        <f>VLOOKUP(B:B,'Start List Youth'!C:F,2,FALSE)</f>
        <v>0</v>
      </c>
      <c r="D97" s="127">
        <f>VLOOKUP(B:B,'Start List Youth'!C:F,4,FALSE)</f>
        <v>0</v>
      </c>
      <c r="E97" s="88"/>
      <c r="F97" s="188"/>
      <c r="G97" s="144" t="str">
        <f t="shared" si="1"/>
        <v xml:space="preserve"> </v>
      </c>
    </row>
    <row r="98" spans="1:7" hidden="1" x14ac:dyDescent="0.35">
      <c r="A98" s="269"/>
      <c r="B98" s="97">
        <v>93</v>
      </c>
      <c r="C98" s="100">
        <f>VLOOKUP(B:B,'Start List Youth'!C:F,2,FALSE)</f>
        <v>0</v>
      </c>
      <c r="D98" s="127">
        <f>VLOOKUP(B:B,'Start List Youth'!C:F,4,FALSE)</f>
        <v>0</v>
      </c>
      <c r="E98" s="88"/>
      <c r="F98" s="188"/>
      <c r="G98" s="144" t="str">
        <f t="shared" si="1"/>
        <v xml:space="preserve"> </v>
      </c>
    </row>
    <row r="99" spans="1:7" hidden="1" x14ac:dyDescent="0.35">
      <c r="A99" s="269"/>
      <c r="B99" s="97">
        <v>94</v>
      </c>
      <c r="C99" s="100">
        <f>VLOOKUP(B:B,'Start List Youth'!C:F,2,FALSE)</f>
        <v>0</v>
      </c>
      <c r="D99" s="127">
        <f>VLOOKUP(B:B,'Start List Youth'!C:F,4,FALSE)</f>
        <v>0</v>
      </c>
      <c r="E99" s="88"/>
      <c r="F99" s="188"/>
      <c r="G99" s="144" t="str">
        <f t="shared" si="1"/>
        <v xml:space="preserve"> </v>
      </c>
    </row>
    <row r="100" spans="1:7" hidden="1" x14ac:dyDescent="0.35">
      <c r="A100" s="269"/>
      <c r="B100" s="97">
        <v>95</v>
      </c>
      <c r="C100" s="100">
        <f>VLOOKUP(B:B,'Start List Youth'!C:F,2,FALSE)</f>
        <v>0</v>
      </c>
      <c r="D100" s="127">
        <f>VLOOKUP(B:B,'Start List Youth'!C:F,4,FALSE)</f>
        <v>0</v>
      </c>
      <c r="E100" s="88"/>
      <c r="F100" s="188"/>
      <c r="G100" s="144" t="str">
        <f t="shared" si="1"/>
        <v xml:space="preserve"> </v>
      </c>
    </row>
    <row r="101" spans="1:7" hidden="1" x14ac:dyDescent="0.35">
      <c r="A101" s="269"/>
      <c r="B101" s="97">
        <v>96</v>
      </c>
      <c r="C101" s="100">
        <f>VLOOKUP(B:B,'Start List Youth'!C:F,2,FALSE)</f>
        <v>0</v>
      </c>
      <c r="D101" s="127">
        <f>VLOOKUP(B:B,'Start List Youth'!C:F,4,FALSE)</f>
        <v>0</v>
      </c>
      <c r="E101" s="88"/>
      <c r="F101" s="188"/>
      <c r="G101" s="144" t="str">
        <f t="shared" si="1"/>
        <v xml:space="preserve"> </v>
      </c>
    </row>
    <row r="102" spans="1:7" hidden="1" x14ac:dyDescent="0.35">
      <c r="A102" s="269"/>
      <c r="B102" s="97">
        <v>97</v>
      </c>
      <c r="C102" s="100">
        <f>VLOOKUP(B:B,'Start List Youth'!C:F,2,FALSE)</f>
        <v>0</v>
      </c>
      <c r="D102" s="127">
        <f>VLOOKUP(B:B,'Start List Youth'!C:F,4,FALSE)</f>
        <v>0</v>
      </c>
      <c r="E102" s="88"/>
      <c r="F102" s="188"/>
      <c r="G102" s="144" t="str">
        <f t="shared" si="1"/>
        <v xml:space="preserve"> </v>
      </c>
    </row>
    <row r="103" spans="1:7" hidden="1" x14ac:dyDescent="0.35">
      <c r="A103" s="269"/>
      <c r="B103" s="97">
        <v>98</v>
      </c>
      <c r="C103" s="100">
        <f>VLOOKUP(B:B,'Start List Youth'!C:F,2,FALSE)</f>
        <v>0</v>
      </c>
      <c r="D103" s="127">
        <f>VLOOKUP(B:B,'Start List Youth'!C:F,4,FALSE)</f>
        <v>0</v>
      </c>
      <c r="E103" s="88"/>
      <c r="F103" s="188"/>
      <c r="G103" s="144" t="str">
        <f t="shared" si="1"/>
        <v xml:space="preserve"> </v>
      </c>
    </row>
    <row r="104" spans="1:7" hidden="1" x14ac:dyDescent="0.35">
      <c r="A104" s="269"/>
      <c r="B104" s="97">
        <v>99</v>
      </c>
      <c r="C104" s="100">
        <f>VLOOKUP(B:B,'Start List Youth'!C:F,2,FALSE)</f>
        <v>0</v>
      </c>
      <c r="D104" s="127">
        <f>VLOOKUP(B:B,'Start List Youth'!C:F,4,FALSE)</f>
        <v>0</v>
      </c>
      <c r="E104" s="88"/>
      <c r="F104" s="188"/>
      <c r="G104" s="144" t="str">
        <f t="shared" si="1"/>
        <v xml:space="preserve"> </v>
      </c>
    </row>
    <row r="105" spans="1:7" hidden="1" x14ac:dyDescent="0.35">
      <c r="A105" s="269"/>
      <c r="B105" s="97">
        <v>100</v>
      </c>
      <c r="C105" s="100">
        <f>VLOOKUP(B:B,'Start List Youth'!C:F,2,FALSE)</f>
        <v>0</v>
      </c>
      <c r="D105" s="127">
        <f>VLOOKUP(B:B,'Start List Youth'!C:F,4,FALSE)</f>
        <v>0</v>
      </c>
      <c r="E105" s="88"/>
      <c r="F105" s="188"/>
      <c r="G105" s="144" t="str">
        <f t="shared" si="1"/>
        <v xml:space="preserve"> </v>
      </c>
    </row>
    <row r="106" spans="1:7" hidden="1" x14ac:dyDescent="0.35">
      <c r="A106" s="269"/>
      <c r="B106" s="97">
        <v>101</v>
      </c>
      <c r="C106" s="100">
        <f>VLOOKUP(B:B,'Start List Youth'!C:F,2,FALSE)</f>
        <v>0</v>
      </c>
      <c r="D106" s="127">
        <f>VLOOKUP(B:B,'Start List Youth'!C:F,4,FALSE)</f>
        <v>0</v>
      </c>
      <c r="E106" s="88"/>
      <c r="F106" s="188"/>
      <c r="G106" s="144" t="str">
        <f t="shared" si="1"/>
        <v xml:space="preserve"> </v>
      </c>
    </row>
    <row r="107" spans="1:7" hidden="1" x14ac:dyDescent="0.35">
      <c r="A107" s="269"/>
      <c r="B107" s="97">
        <v>102</v>
      </c>
      <c r="C107" s="100">
        <f>VLOOKUP(B:B,'Start List Youth'!C:F,2,FALSE)</f>
        <v>0</v>
      </c>
      <c r="D107" s="127">
        <f>VLOOKUP(B:B,'Start List Youth'!C:F,4,FALSE)</f>
        <v>0</v>
      </c>
      <c r="E107" s="88"/>
      <c r="F107" s="188"/>
      <c r="G107" s="144" t="str">
        <f t="shared" si="1"/>
        <v xml:space="preserve"> </v>
      </c>
    </row>
    <row r="108" spans="1:7" hidden="1" x14ac:dyDescent="0.35">
      <c r="A108" s="269"/>
      <c r="B108" s="97">
        <v>103</v>
      </c>
      <c r="C108" s="100">
        <f>VLOOKUP(B:B,'Start List Youth'!C:F,2,FALSE)</f>
        <v>0</v>
      </c>
      <c r="D108" s="127">
        <f>VLOOKUP(B:B,'Start List Youth'!C:F,4,FALSE)</f>
        <v>0</v>
      </c>
      <c r="E108" s="88"/>
      <c r="F108" s="188"/>
      <c r="G108" s="144" t="str">
        <f t="shared" si="1"/>
        <v xml:space="preserve"> </v>
      </c>
    </row>
    <row r="109" spans="1:7" hidden="1" x14ac:dyDescent="0.35">
      <c r="A109" s="269"/>
      <c r="B109" s="97">
        <v>104</v>
      </c>
      <c r="C109" s="100">
        <f>VLOOKUP(B:B,'Start List Youth'!C:F,2,FALSE)</f>
        <v>0</v>
      </c>
      <c r="D109" s="127">
        <f>VLOOKUP(B:B,'Start List Youth'!C:F,4,FALSE)</f>
        <v>0</v>
      </c>
      <c r="E109" s="88"/>
      <c r="F109" s="188"/>
      <c r="G109" s="144" t="str">
        <f t="shared" si="1"/>
        <v xml:space="preserve"> </v>
      </c>
    </row>
    <row r="110" spans="1:7" hidden="1" x14ac:dyDescent="0.35">
      <c r="A110" s="269"/>
      <c r="B110" s="97">
        <v>105</v>
      </c>
      <c r="C110" s="100">
        <f>VLOOKUP(B:B,'Start List Youth'!C:F,2,FALSE)</f>
        <v>0</v>
      </c>
      <c r="D110" s="127">
        <f>VLOOKUP(B:B,'Start List Youth'!C:F,4,FALSE)</f>
        <v>0</v>
      </c>
      <c r="E110" s="88"/>
      <c r="F110" s="188"/>
      <c r="G110" s="144" t="str">
        <f t="shared" si="1"/>
        <v xml:space="preserve"> </v>
      </c>
    </row>
    <row r="111" spans="1:7" hidden="1" x14ac:dyDescent="0.35">
      <c r="A111" s="269"/>
      <c r="B111" s="97">
        <v>106</v>
      </c>
      <c r="C111" s="100">
        <f>VLOOKUP(B:B,'Start List Youth'!C:F,2,FALSE)</f>
        <v>0</v>
      </c>
      <c r="D111" s="127">
        <f>VLOOKUP(B:B,'Start List Youth'!C:F,4,FALSE)</f>
        <v>0</v>
      </c>
      <c r="E111" s="88"/>
      <c r="F111" s="188"/>
      <c r="G111" s="144" t="str">
        <f t="shared" si="1"/>
        <v xml:space="preserve"> </v>
      </c>
    </row>
    <row r="112" spans="1:7" hidden="1" x14ac:dyDescent="0.35">
      <c r="A112" s="269"/>
      <c r="B112" s="97">
        <v>107</v>
      </c>
      <c r="C112" s="100">
        <f>VLOOKUP(B:B,'Start List Youth'!C:F,2,FALSE)</f>
        <v>0</v>
      </c>
      <c r="D112" s="127">
        <f>VLOOKUP(B:B,'Start List Youth'!C:F,4,FALSE)</f>
        <v>0</v>
      </c>
      <c r="E112" s="88"/>
      <c r="F112" s="188"/>
      <c r="G112" s="144" t="str">
        <f t="shared" si="1"/>
        <v xml:space="preserve"> </v>
      </c>
    </row>
    <row r="113" spans="1:7" hidden="1" x14ac:dyDescent="0.35">
      <c r="A113" s="269"/>
      <c r="B113" s="97">
        <v>108</v>
      </c>
      <c r="C113" s="100">
        <f>VLOOKUP(B:B,'Start List Youth'!C:F,2,FALSE)</f>
        <v>0</v>
      </c>
      <c r="D113" s="127">
        <f>VLOOKUP(B:B,'Start List Youth'!C:F,4,FALSE)</f>
        <v>0</v>
      </c>
      <c r="E113" s="88"/>
      <c r="F113" s="188"/>
      <c r="G113" s="144" t="str">
        <f t="shared" si="1"/>
        <v xml:space="preserve"> </v>
      </c>
    </row>
    <row r="114" spans="1:7" hidden="1" x14ac:dyDescent="0.35">
      <c r="A114" s="269"/>
      <c r="B114" s="97">
        <v>109</v>
      </c>
      <c r="C114" s="100">
        <f>VLOOKUP(B:B,'Start List Youth'!C:F,2,FALSE)</f>
        <v>0</v>
      </c>
      <c r="D114" s="127">
        <f>VLOOKUP(B:B,'Start List Youth'!C:F,4,FALSE)</f>
        <v>0</v>
      </c>
      <c r="E114" s="88"/>
      <c r="F114" s="188"/>
      <c r="G114" s="144" t="str">
        <f t="shared" si="1"/>
        <v xml:space="preserve"> </v>
      </c>
    </row>
    <row r="115" spans="1:7" hidden="1" x14ac:dyDescent="0.35">
      <c r="A115" s="269"/>
      <c r="B115" s="97">
        <v>110</v>
      </c>
      <c r="C115" s="100">
        <f>VLOOKUP(B:B,'Start List Youth'!C:F,2,FALSE)</f>
        <v>0</v>
      </c>
      <c r="D115" s="127">
        <f>VLOOKUP(B:B,'Start List Youth'!C:F,4,FALSE)</f>
        <v>0</v>
      </c>
      <c r="E115" s="88"/>
      <c r="F115" s="188"/>
      <c r="G115" s="144" t="str">
        <f t="shared" si="1"/>
        <v xml:space="preserve"> </v>
      </c>
    </row>
    <row r="116" spans="1:7" hidden="1" x14ac:dyDescent="0.35">
      <c r="A116" s="269"/>
      <c r="B116" s="97">
        <v>111</v>
      </c>
      <c r="C116" s="100">
        <f>VLOOKUP(B:B,'Start List Youth'!C:F,2,FALSE)</f>
        <v>0</v>
      </c>
      <c r="D116" s="127">
        <f>VLOOKUP(B:B,'Start List Youth'!C:F,4,FALSE)</f>
        <v>0</v>
      </c>
      <c r="E116" s="88"/>
      <c r="F116" s="188"/>
      <c r="G116" s="144" t="str">
        <f t="shared" si="1"/>
        <v xml:space="preserve"> </v>
      </c>
    </row>
    <row r="117" spans="1:7" hidden="1" x14ac:dyDescent="0.35">
      <c r="A117" s="269"/>
      <c r="B117" s="97">
        <v>112</v>
      </c>
      <c r="C117" s="100">
        <f>VLOOKUP(B:B,'Start List Youth'!C:F,2,FALSE)</f>
        <v>0</v>
      </c>
      <c r="D117" s="127">
        <f>VLOOKUP(B:B,'Start List Youth'!C:F,4,FALSE)</f>
        <v>0</v>
      </c>
      <c r="E117" s="88"/>
      <c r="F117" s="188"/>
      <c r="G117" s="144" t="str">
        <f t="shared" si="1"/>
        <v xml:space="preserve"> </v>
      </c>
    </row>
    <row r="118" spans="1:7" hidden="1" x14ac:dyDescent="0.35">
      <c r="A118" s="269"/>
      <c r="B118" s="97">
        <v>113</v>
      </c>
      <c r="C118" s="100">
        <f>VLOOKUP(B:B,'Start List Youth'!C:F,2,FALSE)</f>
        <v>0</v>
      </c>
      <c r="D118" s="127">
        <f>VLOOKUP(B:B,'Start List Youth'!C:F,4,FALSE)</f>
        <v>0</v>
      </c>
      <c r="E118" s="88"/>
      <c r="F118" s="188"/>
      <c r="G118" s="144" t="str">
        <f t="shared" si="1"/>
        <v xml:space="preserve"> </v>
      </c>
    </row>
    <row r="119" spans="1:7" hidden="1" x14ac:dyDescent="0.35">
      <c r="A119" s="269"/>
      <c r="B119" s="97">
        <v>114</v>
      </c>
      <c r="C119" s="100">
        <f>VLOOKUP(B:B,'Start List Youth'!C:F,2,FALSE)</f>
        <v>0</v>
      </c>
      <c r="D119" s="127">
        <f>VLOOKUP(B:B,'Start List Youth'!C:F,4,FALSE)</f>
        <v>0</v>
      </c>
      <c r="E119" s="88"/>
      <c r="F119" s="188"/>
      <c r="G119" s="144" t="str">
        <f t="shared" si="1"/>
        <v xml:space="preserve"> </v>
      </c>
    </row>
    <row r="120" spans="1:7" hidden="1" x14ac:dyDescent="0.35">
      <c r="A120" s="269"/>
      <c r="B120" s="97">
        <v>115</v>
      </c>
      <c r="C120" s="100">
        <f>VLOOKUP(B:B,'Start List Youth'!C:F,2,FALSE)</f>
        <v>0</v>
      </c>
      <c r="D120" s="127">
        <f>VLOOKUP(B:B,'Start List Youth'!C:F,4,FALSE)</f>
        <v>0</v>
      </c>
      <c r="E120" s="88"/>
      <c r="F120" s="188"/>
      <c r="G120" s="144" t="str">
        <f t="shared" si="1"/>
        <v xml:space="preserve"> </v>
      </c>
    </row>
    <row r="121" spans="1:7" hidden="1" x14ac:dyDescent="0.35">
      <c r="A121" s="269"/>
      <c r="B121" s="97">
        <v>116</v>
      </c>
      <c r="C121" s="100">
        <f>VLOOKUP(B:B,'Start List Youth'!C:F,2,FALSE)</f>
        <v>0</v>
      </c>
      <c r="D121" s="127">
        <f>VLOOKUP(B:B,'Start List Youth'!C:F,4,FALSE)</f>
        <v>0</v>
      </c>
      <c r="E121" s="88"/>
      <c r="F121" s="188"/>
      <c r="G121" s="144" t="str">
        <f t="shared" si="1"/>
        <v xml:space="preserve"> </v>
      </c>
    </row>
    <row r="122" spans="1:7" hidden="1" x14ac:dyDescent="0.35">
      <c r="A122" s="269"/>
      <c r="B122" s="97">
        <v>117</v>
      </c>
      <c r="C122" s="100">
        <f>VLOOKUP(B:B,'Start List Youth'!C:F,2,FALSE)</f>
        <v>0</v>
      </c>
      <c r="D122" s="127">
        <f>VLOOKUP(B:B,'Start List Youth'!C:F,4,FALSE)</f>
        <v>0</v>
      </c>
      <c r="E122" s="88"/>
      <c r="F122" s="188"/>
      <c r="G122" s="144" t="str">
        <f t="shared" si="1"/>
        <v xml:space="preserve"> </v>
      </c>
    </row>
    <row r="123" spans="1:7" hidden="1" x14ac:dyDescent="0.35">
      <c r="A123" s="269"/>
      <c r="B123" s="97">
        <v>118</v>
      </c>
      <c r="C123" s="100">
        <f>VLOOKUP(B:B,'Start List Youth'!C:F,2,FALSE)</f>
        <v>0</v>
      </c>
      <c r="D123" s="127">
        <f>VLOOKUP(B:B,'Start List Youth'!C:F,4,FALSE)</f>
        <v>0</v>
      </c>
      <c r="E123" s="88"/>
      <c r="F123" s="188"/>
      <c r="G123" s="144" t="str">
        <f t="shared" si="1"/>
        <v xml:space="preserve"> </v>
      </c>
    </row>
    <row r="124" spans="1:7" hidden="1" x14ac:dyDescent="0.35">
      <c r="A124" s="269"/>
      <c r="B124" s="97">
        <v>119</v>
      </c>
      <c r="C124" s="100">
        <f>VLOOKUP(B:B,'Start List Youth'!C:F,2,FALSE)</f>
        <v>0</v>
      </c>
      <c r="D124" s="127">
        <f>VLOOKUP(B:B,'Start List Youth'!C:F,4,FALSE)</f>
        <v>0</v>
      </c>
      <c r="E124" s="88"/>
      <c r="F124" s="188"/>
      <c r="G124" s="144" t="str">
        <f t="shared" si="1"/>
        <v xml:space="preserve"> </v>
      </c>
    </row>
    <row r="125" spans="1:7" hidden="1" x14ac:dyDescent="0.35">
      <c r="A125" s="269"/>
      <c r="B125" s="97">
        <v>120</v>
      </c>
      <c r="C125" s="100">
        <f>VLOOKUP(B:B,'Start List Youth'!C:F,2,FALSE)</f>
        <v>0</v>
      </c>
      <c r="D125" s="127">
        <f>VLOOKUP(B:B,'Start List Youth'!C:F,4,FALSE)</f>
        <v>0</v>
      </c>
      <c r="E125" s="88"/>
      <c r="F125" s="188"/>
      <c r="G125" s="144" t="str">
        <f t="shared" si="1"/>
        <v xml:space="preserve"> </v>
      </c>
    </row>
    <row r="126" spans="1:7" hidden="1" x14ac:dyDescent="0.35">
      <c r="A126" s="269"/>
      <c r="B126" s="97">
        <v>121</v>
      </c>
      <c r="C126" s="100">
        <f>VLOOKUP(B:B,'Start List Youth'!C:F,2,FALSE)</f>
        <v>0</v>
      </c>
      <c r="D126" s="127">
        <f>VLOOKUP(B:B,'Start List Youth'!C:F,4,FALSE)</f>
        <v>0</v>
      </c>
      <c r="E126" s="88"/>
      <c r="F126" s="188"/>
      <c r="G126" s="144" t="str">
        <f t="shared" si="1"/>
        <v xml:space="preserve"> </v>
      </c>
    </row>
    <row r="127" spans="1:7" hidden="1" x14ac:dyDescent="0.35">
      <c r="A127" s="269"/>
      <c r="B127" s="97">
        <v>122</v>
      </c>
      <c r="C127" s="100">
        <f>VLOOKUP(B:B,'Start List Youth'!C:F,2,FALSE)</f>
        <v>0</v>
      </c>
      <c r="D127" s="127">
        <f>VLOOKUP(B:B,'Start List Youth'!C:F,4,FALSE)</f>
        <v>0</v>
      </c>
      <c r="E127" s="88"/>
      <c r="F127" s="188"/>
      <c r="G127" s="144" t="str">
        <f t="shared" si="1"/>
        <v xml:space="preserve"> </v>
      </c>
    </row>
    <row r="128" spans="1:7" hidden="1" x14ac:dyDescent="0.35">
      <c r="A128" s="269"/>
      <c r="B128" s="97">
        <v>123</v>
      </c>
      <c r="C128" s="100">
        <f>VLOOKUP(B:B,'Start List Youth'!C:F,2,FALSE)</f>
        <v>0</v>
      </c>
      <c r="D128" s="127">
        <f>VLOOKUP(B:B,'Start List Youth'!C:F,4,FALSE)</f>
        <v>0</v>
      </c>
      <c r="E128" s="88"/>
      <c r="F128" s="188"/>
      <c r="G128" s="144" t="str">
        <f t="shared" si="1"/>
        <v xml:space="preserve"> </v>
      </c>
    </row>
    <row r="129" spans="1:7" hidden="1" x14ac:dyDescent="0.35">
      <c r="A129" s="269"/>
      <c r="B129" s="97">
        <v>124</v>
      </c>
      <c r="C129" s="100">
        <f>VLOOKUP(B:B,'Start List Youth'!C:F,2,FALSE)</f>
        <v>0</v>
      </c>
      <c r="D129" s="127">
        <f>VLOOKUP(B:B,'Start List Youth'!C:F,4,FALSE)</f>
        <v>0</v>
      </c>
      <c r="E129" s="88"/>
      <c r="F129" s="188"/>
      <c r="G129" s="144" t="str">
        <f t="shared" si="1"/>
        <v xml:space="preserve"> </v>
      </c>
    </row>
    <row r="130" spans="1:7" hidden="1" x14ac:dyDescent="0.35">
      <c r="A130" s="269"/>
      <c r="B130" s="97">
        <v>125</v>
      </c>
      <c r="C130" s="100">
        <f>VLOOKUP(B:B,'Start List Youth'!C:F,2,FALSE)</f>
        <v>0</v>
      </c>
      <c r="D130" s="127">
        <f>VLOOKUP(B:B,'Start List Youth'!C:F,4,FALSE)</f>
        <v>0</v>
      </c>
      <c r="E130" s="88"/>
      <c r="F130" s="188"/>
      <c r="G130" s="144" t="str">
        <f t="shared" si="1"/>
        <v xml:space="preserve"> </v>
      </c>
    </row>
    <row r="131" spans="1:7" hidden="1" x14ac:dyDescent="0.35">
      <c r="A131" s="269"/>
      <c r="B131" s="97">
        <v>126</v>
      </c>
      <c r="C131" s="100">
        <f>VLOOKUP(B:B,'Start List Youth'!C:F,2,FALSE)</f>
        <v>0</v>
      </c>
      <c r="D131" s="127">
        <f>VLOOKUP(B:B,'Start List Youth'!C:F,4,FALSE)</f>
        <v>0</v>
      </c>
      <c r="E131" s="88"/>
      <c r="F131" s="188"/>
      <c r="G131" s="144" t="str">
        <f t="shared" si="1"/>
        <v xml:space="preserve"> </v>
      </c>
    </row>
    <row r="132" spans="1:7" hidden="1" x14ac:dyDescent="0.35">
      <c r="A132" s="269"/>
      <c r="B132" s="97">
        <v>127</v>
      </c>
      <c r="C132" s="100">
        <f>VLOOKUP(B:B,'Start List Youth'!C:F,2,FALSE)</f>
        <v>0</v>
      </c>
      <c r="D132" s="127">
        <f>VLOOKUP(B:B,'Start List Youth'!C:F,4,FALSE)</f>
        <v>0</v>
      </c>
      <c r="E132" s="88"/>
      <c r="F132" s="188"/>
      <c r="G132" s="144" t="str">
        <f t="shared" si="1"/>
        <v xml:space="preserve"> </v>
      </c>
    </row>
    <row r="133" spans="1:7" hidden="1" x14ac:dyDescent="0.35">
      <c r="A133" s="269"/>
      <c r="B133" s="97">
        <v>128</v>
      </c>
      <c r="C133" s="100">
        <f>VLOOKUP(B:B,'Start List Youth'!C:F,2,FALSE)</f>
        <v>0</v>
      </c>
      <c r="D133" s="127">
        <f>VLOOKUP(B:B,'Start List Youth'!C:F,4,FALSE)</f>
        <v>0</v>
      </c>
      <c r="E133" s="88"/>
      <c r="F133" s="188"/>
      <c r="G133" s="144" t="str">
        <f t="shared" si="1"/>
        <v xml:space="preserve"> </v>
      </c>
    </row>
    <row r="134" spans="1:7" hidden="1" x14ac:dyDescent="0.35">
      <c r="A134" s="269"/>
      <c r="B134" s="97">
        <v>129</v>
      </c>
      <c r="C134" s="100">
        <f>VLOOKUP(B:B,'Start List Youth'!C:F,2,FALSE)</f>
        <v>0</v>
      </c>
      <c r="D134" s="127">
        <f>VLOOKUP(B:B,'Start List Youth'!C:F,4,FALSE)</f>
        <v>0</v>
      </c>
      <c r="E134" s="88"/>
      <c r="F134" s="188"/>
      <c r="G134" s="144" t="str">
        <f t="shared" si="1"/>
        <v xml:space="preserve"> </v>
      </c>
    </row>
    <row r="135" spans="1:7" hidden="1" x14ac:dyDescent="0.35">
      <c r="A135" s="269"/>
      <c r="B135" s="97">
        <v>130</v>
      </c>
      <c r="C135" s="100">
        <f>VLOOKUP(B:B,'Start List Youth'!C:F,2,FALSE)</f>
        <v>0</v>
      </c>
      <c r="D135" s="127">
        <f>VLOOKUP(B:B,'Start List Youth'!C:F,4,FALSE)</f>
        <v>0</v>
      </c>
      <c r="E135" s="88"/>
      <c r="F135" s="188"/>
      <c r="G135" s="144" t="str">
        <f t="shared" ref="G135:G154" si="2">IFERROR(AVERAGE(E135:F135)," ")</f>
        <v xml:space="preserve"> </v>
      </c>
    </row>
    <row r="136" spans="1:7" hidden="1" x14ac:dyDescent="0.35">
      <c r="A136" s="269"/>
      <c r="B136" s="97">
        <v>131</v>
      </c>
      <c r="C136" s="100">
        <f>VLOOKUP(B:B,'Start List Youth'!C:F,2,FALSE)</f>
        <v>0</v>
      </c>
      <c r="D136" s="127">
        <f>VLOOKUP(B:B,'Start List Youth'!C:F,4,FALSE)</f>
        <v>0</v>
      </c>
      <c r="E136" s="88"/>
      <c r="F136" s="188"/>
      <c r="G136" s="144" t="str">
        <f t="shared" si="2"/>
        <v xml:space="preserve"> </v>
      </c>
    </row>
    <row r="137" spans="1:7" hidden="1" x14ac:dyDescent="0.35">
      <c r="A137" s="269"/>
      <c r="B137" s="97">
        <v>132</v>
      </c>
      <c r="C137" s="100">
        <f>VLOOKUP(B:B,'Start List Youth'!C:F,2,FALSE)</f>
        <v>0</v>
      </c>
      <c r="D137" s="127">
        <f>VLOOKUP(B:B,'Start List Youth'!C:F,4,FALSE)</f>
        <v>0</v>
      </c>
      <c r="E137" s="88"/>
      <c r="F137" s="188"/>
      <c r="G137" s="144" t="str">
        <f t="shared" si="2"/>
        <v xml:space="preserve"> </v>
      </c>
    </row>
    <row r="138" spans="1:7" hidden="1" x14ac:dyDescent="0.35">
      <c r="A138" s="269"/>
      <c r="B138" s="97">
        <v>133</v>
      </c>
      <c r="C138" s="100">
        <f>VLOOKUP(B:B,'Start List Youth'!C:F,2,FALSE)</f>
        <v>0</v>
      </c>
      <c r="D138" s="127">
        <f>VLOOKUP(B:B,'Start List Youth'!C:F,4,FALSE)</f>
        <v>0</v>
      </c>
      <c r="E138" s="88"/>
      <c r="F138" s="188"/>
      <c r="G138" s="144" t="str">
        <f t="shared" si="2"/>
        <v xml:space="preserve"> </v>
      </c>
    </row>
    <row r="139" spans="1:7" hidden="1" x14ac:dyDescent="0.35">
      <c r="A139" s="269"/>
      <c r="B139" s="97">
        <v>134</v>
      </c>
      <c r="C139" s="100">
        <f>VLOOKUP(B:B,'Start List Youth'!C:F,2,FALSE)</f>
        <v>0</v>
      </c>
      <c r="D139" s="127">
        <f>VLOOKUP(B:B,'Start List Youth'!C:F,4,FALSE)</f>
        <v>0</v>
      </c>
      <c r="E139" s="88"/>
      <c r="F139" s="188"/>
      <c r="G139" s="144" t="str">
        <f t="shared" si="2"/>
        <v xml:space="preserve"> </v>
      </c>
    </row>
    <row r="140" spans="1:7" hidden="1" x14ac:dyDescent="0.35">
      <c r="A140" s="269"/>
      <c r="B140" s="97">
        <v>135</v>
      </c>
      <c r="C140" s="100">
        <f>VLOOKUP(B:B,'Start List Youth'!C:F,2,FALSE)</f>
        <v>0</v>
      </c>
      <c r="D140" s="127">
        <f>VLOOKUP(B:B,'Start List Youth'!C:F,4,FALSE)</f>
        <v>0</v>
      </c>
      <c r="E140" s="88"/>
      <c r="F140" s="188"/>
      <c r="G140" s="144" t="str">
        <f t="shared" si="2"/>
        <v xml:space="preserve"> </v>
      </c>
    </row>
    <row r="141" spans="1:7" hidden="1" x14ac:dyDescent="0.35">
      <c r="A141" s="269"/>
      <c r="B141" s="97">
        <v>136</v>
      </c>
      <c r="C141" s="100">
        <f>VLOOKUP(B:B,'Start List Youth'!C:F,2,FALSE)</f>
        <v>0</v>
      </c>
      <c r="D141" s="127">
        <f>VLOOKUP(B:B,'Start List Youth'!C:F,4,FALSE)</f>
        <v>0</v>
      </c>
      <c r="E141" s="88"/>
      <c r="F141" s="188"/>
      <c r="G141" s="144" t="str">
        <f t="shared" si="2"/>
        <v xml:space="preserve"> </v>
      </c>
    </row>
    <row r="142" spans="1:7" hidden="1" x14ac:dyDescent="0.35">
      <c r="A142" s="269"/>
      <c r="B142" s="97">
        <v>137</v>
      </c>
      <c r="C142" s="100">
        <f>VLOOKUP(B:B,'Start List Youth'!C:F,2,FALSE)</f>
        <v>0</v>
      </c>
      <c r="D142" s="127">
        <f>VLOOKUP(B:B,'Start List Youth'!C:F,4,FALSE)</f>
        <v>0</v>
      </c>
      <c r="E142" s="88"/>
      <c r="F142" s="188"/>
      <c r="G142" s="144" t="str">
        <f t="shared" si="2"/>
        <v xml:space="preserve"> </v>
      </c>
    </row>
    <row r="143" spans="1:7" hidden="1" x14ac:dyDescent="0.35">
      <c r="A143" s="269"/>
      <c r="B143" s="97">
        <v>138</v>
      </c>
      <c r="C143" s="100">
        <f>VLOOKUP(B:B,'Start List Youth'!C:F,2,FALSE)</f>
        <v>0</v>
      </c>
      <c r="D143" s="127">
        <f>VLOOKUP(B:B,'Start List Youth'!C:F,4,FALSE)</f>
        <v>0</v>
      </c>
      <c r="E143" s="88"/>
      <c r="F143" s="188"/>
      <c r="G143" s="144" t="str">
        <f t="shared" si="2"/>
        <v xml:space="preserve"> </v>
      </c>
    </row>
    <row r="144" spans="1:7" hidden="1" x14ac:dyDescent="0.35">
      <c r="A144" s="269"/>
      <c r="B144" s="97">
        <v>139</v>
      </c>
      <c r="C144" s="100">
        <f>VLOOKUP(B:B,'Start List Youth'!C:F,2,FALSE)</f>
        <v>0</v>
      </c>
      <c r="D144" s="127">
        <f>VLOOKUP(B:B,'Start List Youth'!C:F,4,FALSE)</f>
        <v>0</v>
      </c>
      <c r="E144" s="88"/>
      <c r="F144" s="188"/>
      <c r="G144" s="144" t="str">
        <f t="shared" si="2"/>
        <v xml:space="preserve"> </v>
      </c>
    </row>
    <row r="145" spans="1:7" hidden="1" x14ac:dyDescent="0.35">
      <c r="A145" s="269"/>
      <c r="B145" s="97">
        <v>140</v>
      </c>
      <c r="C145" s="100">
        <f>VLOOKUP(B:B,'Start List Youth'!C:F,2,FALSE)</f>
        <v>0</v>
      </c>
      <c r="D145" s="127">
        <f>VLOOKUP(B:B,'Start List Youth'!C:F,4,FALSE)</f>
        <v>0</v>
      </c>
      <c r="E145" s="88"/>
      <c r="F145" s="188"/>
      <c r="G145" s="144" t="str">
        <f t="shared" si="2"/>
        <v xml:space="preserve"> </v>
      </c>
    </row>
    <row r="146" spans="1:7" hidden="1" x14ac:dyDescent="0.35">
      <c r="A146" s="269"/>
      <c r="B146" s="97">
        <v>141</v>
      </c>
      <c r="C146" s="100">
        <f>VLOOKUP(B:B,'Start List Youth'!C:F,2,FALSE)</f>
        <v>0</v>
      </c>
      <c r="D146" s="127">
        <f>VLOOKUP(B:B,'Start List Youth'!C:F,4,FALSE)</f>
        <v>0</v>
      </c>
      <c r="E146" s="88"/>
      <c r="F146" s="188"/>
      <c r="G146" s="144" t="str">
        <f t="shared" si="2"/>
        <v xml:space="preserve"> </v>
      </c>
    </row>
    <row r="147" spans="1:7" hidden="1" x14ac:dyDescent="0.35">
      <c r="A147" s="269"/>
      <c r="B147" s="97">
        <v>142</v>
      </c>
      <c r="C147" s="100">
        <f>VLOOKUP(B:B,'Start List Youth'!C:F,2,FALSE)</f>
        <v>0</v>
      </c>
      <c r="D147" s="127">
        <f>VLOOKUP(B:B,'Start List Youth'!C:F,4,FALSE)</f>
        <v>0</v>
      </c>
      <c r="E147" s="88"/>
      <c r="F147" s="188"/>
      <c r="G147" s="144" t="str">
        <f t="shared" si="2"/>
        <v xml:space="preserve"> </v>
      </c>
    </row>
    <row r="148" spans="1:7" hidden="1" x14ac:dyDescent="0.35">
      <c r="A148" s="269"/>
      <c r="B148" s="97">
        <v>143</v>
      </c>
      <c r="C148" s="100">
        <f>VLOOKUP(B:B,'Start List Youth'!C:F,2,FALSE)</f>
        <v>0</v>
      </c>
      <c r="D148" s="127">
        <f>VLOOKUP(B:B,'Start List Youth'!C:F,4,FALSE)</f>
        <v>0</v>
      </c>
      <c r="E148" s="88"/>
      <c r="F148" s="188"/>
      <c r="G148" s="144" t="str">
        <f t="shared" si="2"/>
        <v xml:space="preserve"> </v>
      </c>
    </row>
    <row r="149" spans="1:7" hidden="1" x14ac:dyDescent="0.35">
      <c r="A149" s="269"/>
      <c r="B149" s="97">
        <v>144</v>
      </c>
      <c r="C149" s="100">
        <f>VLOOKUP(B:B,'Start List Youth'!C:F,2,FALSE)</f>
        <v>0</v>
      </c>
      <c r="D149" s="127">
        <f>VLOOKUP(B:B,'Start List Youth'!C:F,4,FALSE)</f>
        <v>0</v>
      </c>
      <c r="E149" s="88"/>
      <c r="F149" s="188"/>
      <c r="G149" s="144" t="str">
        <f t="shared" si="2"/>
        <v xml:space="preserve"> </v>
      </c>
    </row>
    <row r="150" spans="1:7" hidden="1" x14ac:dyDescent="0.35">
      <c r="A150" s="269"/>
      <c r="B150" s="97">
        <v>145</v>
      </c>
      <c r="C150" s="100">
        <f>VLOOKUP(B:B,'Start List Youth'!C:F,2,FALSE)</f>
        <v>0</v>
      </c>
      <c r="D150" s="127">
        <f>VLOOKUP(B:B,'Start List Youth'!C:F,4,FALSE)</f>
        <v>0</v>
      </c>
      <c r="E150" s="88"/>
      <c r="F150" s="188"/>
      <c r="G150" s="144" t="str">
        <f t="shared" si="2"/>
        <v xml:space="preserve"> </v>
      </c>
    </row>
    <row r="151" spans="1:7" hidden="1" x14ac:dyDescent="0.35">
      <c r="A151" s="269"/>
      <c r="B151" s="97">
        <v>146</v>
      </c>
      <c r="C151" s="100">
        <f>VLOOKUP(B:B,'Start List Youth'!C:F,2,FALSE)</f>
        <v>0</v>
      </c>
      <c r="D151" s="127">
        <f>VLOOKUP(B:B,'Start List Youth'!C:F,4,FALSE)</f>
        <v>0</v>
      </c>
      <c r="E151" s="88"/>
      <c r="F151" s="188"/>
      <c r="G151" s="144" t="str">
        <f t="shared" si="2"/>
        <v xml:space="preserve"> </v>
      </c>
    </row>
    <row r="152" spans="1:7" hidden="1" x14ac:dyDescent="0.35">
      <c r="A152" s="269"/>
      <c r="B152" s="97">
        <v>147</v>
      </c>
      <c r="C152" s="100">
        <f>VLOOKUP(B:B,'Start List Youth'!C:F,2,FALSE)</f>
        <v>0</v>
      </c>
      <c r="D152" s="127">
        <f>VLOOKUP(B:B,'Start List Youth'!C:F,4,FALSE)</f>
        <v>0</v>
      </c>
      <c r="E152" s="88"/>
      <c r="F152" s="188"/>
      <c r="G152" s="144" t="str">
        <f t="shared" si="2"/>
        <v xml:space="preserve"> </v>
      </c>
    </row>
    <row r="153" spans="1:7" hidden="1" x14ac:dyDescent="0.35">
      <c r="A153" s="269"/>
      <c r="B153" s="97">
        <v>148</v>
      </c>
      <c r="C153" s="100">
        <f>VLOOKUP(B:B,'Start List Youth'!C:F,2,FALSE)</f>
        <v>0</v>
      </c>
      <c r="D153" s="127">
        <f>VLOOKUP(B:B,'Start List Youth'!C:F,4,FALSE)</f>
        <v>0</v>
      </c>
      <c r="E153" s="88"/>
      <c r="F153" s="188"/>
      <c r="G153" s="144" t="str">
        <f t="shared" si="2"/>
        <v xml:space="preserve"> </v>
      </c>
    </row>
    <row r="154" spans="1:7" hidden="1" x14ac:dyDescent="0.35">
      <c r="A154" s="269"/>
      <c r="B154" s="97">
        <v>149</v>
      </c>
      <c r="C154" s="100">
        <f>VLOOKUP(B:B,'Start List Youth'!C:F,2,FALSE)</f>
        <v>0</v>
      </c>
      <c r="D154" s="127">
        <f>VLOOKUP(B:B,'Start List Youth'!C:F,4,FALSE)</f>
        <v>0</v>
      </c>
      <c r="E154" s="88"/>
      <c r="F154" s="188"/>
      <c r="G154" s="144" t="str">
        <f t="shared" si="2"/>
        <v xml:space="preserve"> </v>
      </c>
    </row>
  </sheetData>
  <sheetProtection algorithmName="SHA-512" hashValue="lxyDVf2k36rjqQT4xARdaVydyIrI7YiB5UWbuWwM7hJCNNSUWHObJV3dFG/EVJFsThguXzB7vdonV5kUfvdf5Q==" saltValue="yAr8gGdqhvCbSFg+y3mifQ==" spinCount="100000" sheet="1" objects="1" scenarios="1"/>
  <mergeCells count="5">
    <mergeCell ref="A4:A5"/>
    <mergeCell ref="E3:F3"/>
    <mergeCell ref="B4:B5"/>
    <mergeCell ref="C4:C5"/>
    <mergeCell ref="D4:D5"/>
  </mergeCells>
  <conditionalFormatting sqref="C6:D154">
    <cfRule type="expression" dxfId="10" priority="1">
      <formula>$H6="x"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903FE-22BB-4FCE-938D-9C7A5E267D26}">
  <sheetPr>
    <tabColor rgb="FF99FF66"/>
  </sheetPr>
  <dimension ref="A1:H154"/>
  <sheetViews>
    <sheetView workbookViewId="0">
      <pane ySplit="5" topLeftCell="A6" activePane="bottomLeft" state="frozen"/>
      <selection pane="bottomLeft" activeCell="E164" sqref="E164"/>
    </sheetView>
  </sheetViews>
  <sheetFormatPr baseColWidth="10" defaultColWidth="11.453125" defaultRowHeight="14" x14ac:dyDescent="0.3"/>
  <cols>
    <col min="1" max="1" width="6.7265625" style="26" customWidth="1"/>
    <col min="2" max="2" width="6.7265625" style="1" customWidth="1"/>
    <col min="3" max="3" width="23.453125" style="2" customWidth="1"/>
    <col min="4" max="4" width="8.453125" style="2" customWidth="1"/>
    <col min="5" max="5" width="18.54296875" style="7" customWidth="1"/>
    <col min="6" max="6" width="18.7265625" style="6" customWidth="1"/>
    <col min="7" max="7" width="15.7265625" style="5" customWidth="1"/>
    <col min="8" max="16384" width="11.453125" style="2"/>
  </cols>
  <sheetData>
    <row r="1" spans="1:7" s="128" customFormat="1" ht="20" x14ac:dyDescent="0.4">
      <c r="A1" s="135"/>
      <c r="B1" s="829" t="s">
        <v>171</v>
      </c>
      <c r="C1" s="829"/>
      <c r="D1" s="829"/>
      <c r="E1" s="829"/>
      <c r="F1" s="829"/>
      <c r="G1" s="829"/>
    </row>
    <row r="2" spans="1:7" ht="14.5" thickBot="1" x14ac:dyDescent="0.35">
      <c r="A2" s="117"/>
      <c r="C2" s="733"/>
    </row>
    <row r="3" spans="1:7" ht="18.5" thickBot="1" x14ac:dyDescent="0.35">
      <c r="E3" s="830" t="s">
        <v>148</v>
      </c>
      <c r="F3" s="831"/>
      <c r="G3" s="133"/>
    </row>
    <row r="4" spans="1:7" s="3" customFormat="1" ht="18" x14ac:dyDescent="0.4">
      <c r="A4" s="809" t="s">
        <v>0</v>
      </c>
      <c r="B4" s="816" t="s">
        <v>10</v>
      </c>
      <c r="C4" s="807" t="s">
        <v>1</v>
      </c>
      <c r="D4" s="765" t="s">
        <v>2</v>
      </c>
      <c r="E4" s="266" t="s">
        <v>149</v>
      </c>
      <c r="F4" s="264" t="s">
        <v>150</v>
      </c>
      <c r="G4" s="260" t="s">
        <v>148</v>
      </c>
    </row>
    <row r="5" spans="1:7" s="3" customFormat="1" ht="14.5" thickBot="1" x14ac:dyDescent="0.4">
      <c r="A5" s="810"/>
      <c r="B5" s="817"/>
      <c r="C5" s="808"/>
      <c r="D5" s="766"/>
      <c r="E5" s="263" t="s">
        <v>36</v>
      </c>
      <c r="F5" s="265" t="s">
        <v>36</v>
      </c>
      <c r="G5" s="224" t="s">
        <v>37</v>
      </c>
    </row>
    <row r="6" spans="1:7" ht="16.5" customHeight="1" x14ac:dyDescent="0.3">
      <c r="A6" s="257"/>
      <c r="B6" s="270">
        <v>1</v>
      </c>
      <c r="C6" s="156" t="str">
        <f>VLOOKUP(B:B,'Start List Youth'!C:F,2,FALSE)</f>
        <v>ENGLISH Abigail</v>
      </c>
      <c r="D6" s="98" t="str">
        <f>VLOOKUP(B:B,'Start List Youth'!C:F,4,FALSE)</f>
        <v>SVB</v>
      </c>
      <c r="E6" s="10">
        <v>2</v>
      </c>
      <c r="F6" s="51">
        <v>1</v>
      </c>
      <c r="G6" s="621">
        <f>IFERROR(AVERAGE(E6:F6)," ")</f>
        <v>1.5</v>
      </c>
    </row>
    <row r="7" spans="1:7" ht="16.5" customHeight="1" x14ac:dyDescent="0.3">
      <c r="A7" s="269"/>
      <c r="B7" s="271">
        <v>2</v>
      </c>
      <c r="C7" s="100" t="str">
        <f>VLOOKUP(B:B,'Start List Youth'!C:F,2,FALSE)</f>
        <v>GROB Catalina</v>
      </c>
      <c r="D7" s="127" t="str">
        <f>VLOOKUP(B:B,'Start List Youth'!C:F,4,FALSE)</f>
        <v>FLOS</v>
      </c>
      <c r="E7" s="12">
        <v>1</v>
      </c>
      <c r="F7" s="52">
        <v>0</v>
      </c>
      <c r="G7" s="132">
        <f t="shared" ref="G7:G70" si="0">IFERROR(AVERAGE(E7:F7)," ")</f>
        <v>0.5</v>
      </c>
    </row>
    <row r="8" spans="1:7" ht="16.5" customHeight="1" x14ac:dyDescent="0.3">
      <c r="A8" s="269"/>
      <c r="B8" s="271">
        <v>3</v>
      </c>
      <c r="C8" s="100" t="str">
        <f>VLOOKUP(B:B,'Start List Youth'!C:F,2,FALSE)</f>
        <v>KEELY Maja</v>
      </c>
      <c r="D8" s="127" t="str">
        <f>VLOOKUP(B:B,'Start List Youth'!C:F,4,FALSE)</f>
        <v>LNZ</v>
      </c>
      <c r="E8" s="12">
        <v>2</v>
      </c>
      <c r="F8" s="52">
        <v>2</v>
      </c>
      <c r="G8" s="132">
        <f t="shared" si="0"/>
        <v>2</v>
      </c>
    </row>
    <row r="9" spans="1:7" ht="16.5" customHeight="1" x14ac:dyDescent="0.3">
      <c r="A9" s="269"/>
      <c r="B9" s="271">
        <v>4</v>
      </c>
      <c r="C9" s="100" t="str">
        <f>VLOOKUP(B:B,'Start List Youth'!C:F,2,FALSE)</f>
        <v>NYDEGGER Mia</v>
      </c>
      <c r="D9" s="127" t="str">
        <f>VLOOKUP(B:B,'Start List Youth'!C:F,4,FALSE)</f>
        <v>ASB</v>
      </c>
      <c r="E9" s="12">
        <v>2</v>
      </c>
      <c r="F9" s="52">
        <v>1</v>
      </c>
      <c r="G9" s="132">
        <f t="shared" si="0"/>
        <v>1.5</v>
      </c>
    </row>
    <row r="10" spans="1:7" ht="16.5" customHeight="1" x14ac:dyDescent="0.3">
      <c r="A10" s="269"/>
      <c r="B10" s="271">
        <v>5</v>
      </c>
      <c r="C10" s="100" t="str">
        <f>VLOOKUP(B:B,'Start List Youth'!C:F,2,FALSE)</f>
        <v>AVXHI Lahela</v>
      </c>
      <c r="D10" s="127" t="str">
        <f>VLOOKUP(B:B,'Start List Youth'!C:F,4,FALSE)</f>
        <v>SVB</v>
      </c>
      <c r="E10" s="12">
        <v>2</v>
      </c>
      <c r="F10" s="52">
        <v>1</v>
      </c>
      <c r="G10" s="132">
        <f t="shared" si="0"/>
        <v>1.5</v>
      </c>
    </row>
    <row r="11" spans="1:7" ht="16.5" customHeight="1" x14ac:dyDescent="0.3">
      <c r="A11" s="269"/>
      <c r="B11" s="271">
        <v>6</v>
      </c>
      <c r="C11" s="100" t="str">
        <f>VLOOKUP(B:B,'Start List Youth'!C:F,2,FALSE)</f>
        <v>CASTELLINO Emma</v>
      </c>
      <c r="D11" s="127" t="str">
        <f>VLOOKUP(B:B,'Start List Youth'!C:F,4,FALSE)</f>
        <v>LUG</v>
      </c>
      <c r="E11" s="12">
        <v>2</v>
      </c>
      <c r="F11" s="52">
        <v>1</v>
      </c>
      <c r="G11" s="132">
        <f t="shared" si="0"/>
        <v>1.5</v>
      </c>
    </row>
    <row r="12" spans="1:7" ht="16.5" customHeight="1" x14ac:dyDescent="0.3">
      <c r="A12" s="269"/>
      <c r="B12" s="271">
        <v>7</v>
      </c>
      <c r="C12" s="100" t="str">
        <f>VLOOKUP(B:B,'Start List Youth'!C:F,2,FALSE)</f>
        <v>DOBER Maria</v>
      </c>
      <c r="D12" s="127" t="str">
        <f>VLOOKUP(B:B,'Start List Youth'!C:F,4,FALSE)</f>
        <v>ASB</v>
      </c>
      <c r="E12" s="12">
        <v>2</v>
      </c>
      <c r="F12" s="52">
        <v>0</v>
      </c>
      <c r="G12" s="132">
        <f t="shared" si="0"/>
        <v>1</v>
      </c>
    </row>
    <row r="13" spans="1:7" ht="16.5" customHeight="1" x14ac:dyDescent="0.3">
      <c r="A13" s="269"/>
      <c r="B13" s="271">
        <v>8</v>
      </c>
      <c r="C13" s="100" t="str">
        <f>VLOOKUP(B:B,'Start List Youth'!C:F,2,FALSE)</f>
        <v>MESKINI Iman</v>
      </c>
      <c r="D13" s="127" t="str">
        <f>VLOOKUP(B:B,'Start List Youth'!C:F,4,FALSE)</f>
        <v>LNZ</v>
      </c>
      <c r="E13" s="12">
        <v>1</v>
      </c>
      <c r="F13" s="52">
        <v>1</v>
      </c>
      <c r="G13" s="132">
        <f t="shared" si="0"/>
        <v>1</v>
      </c>
    </row>
    <row r="14" spans="1:7" ht="16.5" customHeight="1" x14ac:dyDescent="0.3">
      <c r="A14" s="269"/>
      <c r="B14" s="271">
        <v>9</v>
      </c>
      <c r="C14" s="100" t="str">
        <f>VLOOKUP(B:B,'Start List Youth'!C:F,2,FALSE)</f>
        <v>WAEBER Alicia</v>
      </c>
      <c r="D14" s="127" t="str">
        <f>VLOOKUP(B:B,'Start List Youth'!C:F,4,FALSE)</f>
        <v>ASB</v>
      </c>
      <c r="E14" s="12">
        <v>0</v>
      </c>
      <c r="F14" s="52">
        <v>0</v>
      </c>
      <c r="G14" s="132">
        <f t="shared" si="0"/>
        <v>0</v>
      </c>
    </row>
    <row r="15" spans="1:7" ht="16.5" customHeight="1" x14ac:dyDescent="0.3">
      <c r="A15" s="269"/>
      <c r="B15" s="271">
        <v>10</v>
      </c>
      <c r="C15" s="100" t="str">
        <f>VLOOKUP(B:B,'Start List Youth'!C:F,2,FALSE)</f>
        <v>BLATTER Phoebe Matilda</v>
      </c>
      <c r="D15" s="127" t="str">
        <f>VLOOKUP(B:B,'Start List Youth'!C:F,4,FALSE)</f>
        <v>SVB</v>
      </c>
      <c r="E15" s="12">
        <v>2</v>
      </c>
      <c r="F15" s="52">
        <v>1</v>
      </c>
      <c r="G15" s="132">
        <f t="shared" si="0"/>
        <v>1.5</v>
      </c>
    </row>
    <row r="16" spans="1:7" ht="16.5" customHeight="1" x14ac:dyDescent="0.3">
      <c r="A16" s="269"/>
      <c r="B16" s="271">
        <v>11</v>
      </c>
      <c r="C16" s="100" t="str">
        <f>VLOOKUP(B:B,'Start List Youth'!C:F,2,FALSE)</f>
        <v>GERMANIER Marion</v>
      </c>
      <c r="D16" s="127" t="str">
        <f>VLOOKUP(B:B,'Start List Youth'!C:F,4,FALSE)</f>
        <v>CNM</v>
      </c>
      <c r="E16" s="12">
        <v>1</v>
      </c>
      <c r="F16" s="52">
        <v>0</v>
      </c>
      <c r="G16" s="132">
        <f t="shared" si="0"/>
        <v>0.5</v>
      </c>
    </row>
    <row r="17" spans="1:7" ht="16.5" customHeight="1" x14ac:dyDescent="0.3">
      <c r="A17" s="269"/>
      <c r="B17" s="271">
        <v>12</v>
      </c>
      <c r="C17" s="100" t="str">
        <f>VLOOKUP(B:B,'Start List Youth'!C:F,2,FALSE)</f>
        <v>LECLERC Anastasia</v>
      </c>
      <c r="D17" s="127" t="str">
        <f>VLOOKUP(B:B,'Start List Youth'!C:F,4,FALSE)</f>
        <v>GN1885</v>
      </c>
      <c r="E17" s="12">
        <v>1</v>
      </c>
      <c r="F17" s="52">
        <v>0</v>
      </c>
      <c r="G17" s="132">
        <f t="shared" si="0"/>
        <v>0.5</v>
      </c>
    </row>
    <row r="18" spans="1:7" ht="16.5" customHeight="1" x14ac:dyDescent="0.3">
      <c r="A18" s="658" t="s">
        <v>297</v>
      </c>
      <c r="B18" s="710">
        <v>13</v>
      </c>
      <c r="C18" s="627" t="str">
        <f>VLOOKUP(B:B,'Start List Youth'!C:F,2,FALSE)</f>
        <v>VONLANTHEN Julie</v>
      </c>
      <c r="D18" s="628" t="str">
        <f>VLOOKUP(B:B,'Start List Youth'!C:F,4,FALSE)</f>
        <v>ASB</v>
      </c>
      <c r="E18" s="663" t="s">
        <v>298</v>
      </c>
      <c r="F18" s="664" t="s">
        <v>298</v>
      </c>
      <c r="G18" s="672" t="str">
        <f t="shared" si="0"/>
        <v xml:space="preserve"> </v>
      </c>
    </row>
    <row r="19" spans="1:7" ht="16.5" customHeight="1" x14ac:dyDescent="0.3">
      <c r="A19" s="269"/>
      <c r="B19" s="271">
        <v>14</v>
      </c>
      <c r="C19" s="100" t="str">
        <f>VLOOKUP(B:B,'Start List Youth'!C:F,2,FALSE)</f>
        <v>ROBERT-NICOUD Alice</v>
      </c>
      <c r="D19" s="127" t="str">
        <f>VLOOKUP(B:B,'Start List Youth'!C:F,4,FALSE)</f>
        <v>MN</v>
      </c>
      <c r="E19" s="12">
        <v>1</v>
      </c>
      <c r="F19" s="52">
        <v>1</v>
      </c>
      <c r="G19" s="132">
        <f t="shared" si="0"/>
        <v>1</v>
      </c>
    </row>
    <row r="20" spans="1:7" ht="16.5" customHeight="1" x14ac:dyDescent="0.3">
      <c r="A20" s="269"/>
      <c r="B20" s="271">
        <v>15</v>
      </c>
      <c r="C20" s="100" t="str">
        <f>VLOOKUP(B:B,'Start List Youth'!C:F,2,FALSE)</f>
        <v>MENDOLA Sofia</v>
      </c>
      <c r="D20" s="127" t="str">
        <f>VLOOKUP(B:B,'Start List Youth'!C:F,4,FALSE)</f>
        <v>LNZ</v>
      </c>
      <c r="E20" s="12">
        <v>1</v>
      </c>
      <c r="F20" s="52">
        <v>1</v>
      </c>
      <c r="G20" s="132">
        <f t="shared" si="0"/>
        <v>1</v>
      </c>
    </row>
    <row r="21" spans="1:7" ht="16.5" customHeight="1" x14ac:dyDescent="0.3">
      <c r="A21" s="269"/>
      <c r="B21" s="271">
        <v>16</v>
      </c>
      <c r="C21" s="100" t="str">
        <f>VLOOKUP(B:B,'Start List Youth'!C:F,2,FALSE)</f>
        <v>AURINO Mia</v>
      </c>
      <c r="D21" s="127" t="str">
        <f>VLOOKUP(B:B,'Start List Youth'!C:F,4,FALSE)</f>
        <v>LUG</v>
      </c>
      <c r="E21" s="12">
        <v>1</v>
      </c>
      <c r="F21" s="52">
        <v>1</v>
      </c>
      <c r="G21" s="132">
        <f t="shared" si="0"/>
        <v>1</v>
      </c>
    </row>
    <row r="22" spans="1:7" ht="16.5" customHeight="1" x14ac:dyDescent="0.3">
      <c r="A22" s="269"/>
      <c r="B22" s="271">
        <v>17</v>
      </c>
      <c r="C22" s="100" t="str">
        <f>VLOOKUP(B:B,'Start List Youth'!C:F,2,FALSE)</f>
        <v>ORIOL CRUELLAS Blanca</v>
      </c>
      <c r="D22" s="127" t="str">
        <f>VLOOKUP(B:B,'Start List Youth'!C:F,4,FALSE)</f>
        <v>RFN</v>
      </c>
      <c r="E22" s="12">
        <v>1</v>
      </c>
      <c r="F22" s="52">
        <v>2</v>
      </c>
      <c r="G22" s="132">
        <f t="shared" si="0"/>
        <v>1.5</v>
      </c>
    </row>
    <row r="23" spans="1:7" ht="16.5" customHeight="1" x14ac:dyDescent="0.3">
      <c r="A23" s="269"/>
      <c r="B23" s="271">
        <v>18</v>
      </c>
      <c r="C23" s="100" t="str">
        <f>VLOOKUP(B:B,'Start List Youth'!C:F,2,FALSE)</f>
        <v>GRUNDTVIG Cecilia</v>
      </c>
      <c r="D23" s="127" t="str">
        <f>VLOOKUP(B:B,'Start List Youth'!C:F,4,FALSE)</f>
        <v>LNZ</v>
      </c>
      <c r="E23" s="12">
        <v>2</v>
      </c>
      <c r="F23" s="52">
        <v>1</v>
      </c>
      <c r="G23" s="132">
        <f t="shared" si="0"/>
        <v>1.5</v>
      </c>
    </row>
    <row r="24" spans="1:7" ht="16.5" customHeight="1" x14ac:dyDescent="0.3">
      <c r="A24" s="269"/>
      <c r="B24" s="271">
        <v>19</v>
      </c>
      <c r="C24" s="100" t="str">
        <f>VLOOKUP(B:B,'Start List Youth'!C:F,2,FALSE)</f>
        <v>AFFOLTER Elena</v>
      </c>
      <c r="D24" s="127" t="str">
        <f>VLOOKUP(B:B,'Start List Youth'!C:F,4,FALSE)</f>
        <v>LNZ</v>
      </c>
      <c r="E24" s="12">
        <v>2</v>
      </c>
      <c r="F24" s="52">
        <v>1</v>
      </c>
      <c r="G24" s="132">
        <f t="shared" si="0"/>
        <v>1.5</v>
      </c>
    </row>
    <row r="25" spans="1:7" ht="16.5" customHeight="1" x14ac:dyDescent="0.3">
      <c r="A25" s="269"/>
      <c r="B25" s="271">
        <v>20</v>
      </c>
      <c r="C25" s="100" t="str">
        <f>VLOOKUP(B:B,'Start List Youth'!C:F,2,FALSE)</f>
        <v>SCHWÖBEL Paula</v>
      </c>
      <c r="D25" s="127" t="str">
        <f>VLOOKUP(B:B,'Start List Youth'!C:F,4,FALSE)</f>
        <v>LNZ</v>
      </c>
      <c r="E25" s="12">
        <v>1</v>
      </c>
      <c r="F25" s="52">
        <v>1</v>
      </c>
      <c r="G25" s="132">
        <f t="shared" si="0"/>
        <v>1</v>
      </c>
    </row>
    <row r="26" spans="1:7" ht="16.5" customHeight="1" x14ac:dyDescent="0.3">
      <c r="A26" s="269"/>
      <c r="B26" s="271">
        <v>21</v>
      </c>
      <c r="C26" s="100" t="str">
        <f>VLOOKUP(B:B,'Start List Youth'!C:F,2,FALSE)</f>
        <v>GRIECO Alessia</v>
      </c>
      <c r="D26" s="127" t="str">
        <f>VLOOKUP(B:B,'Start List Youth'!C:F,4,FALSE)</f>
        <v>FLOS</v>
      </c>
      <c r="E26" s="12">
        <v>2</v>
      </c>
      <c r="F26" s="52">
        <v>2</v>
      </c>
      <c r="G26" s="132">
        <f t="shared" si="0"/>
        <v>2</v>
      </c>
    </row>
    <row r="27" spans="1:7" ht="16.5" customHeight="1" x14ac:dyDescent="0.3">
      <c r="A27" s="269"/>
      <c r="B27" s="271">
        <v>22</v>
      </c>
      <c r="C27" s="100" t="str">
        <f>VLOOKUP(B:B,'Start List Youth'!C:F,2,FALSE)</f>
        <v>MAURER-CECCHINI Valentine</v>
      </c>
      <c r="D27" s="127" t="str">
        <f>VLOOKUP(B:B,'Start List Youth'!C:F,4,FALSE)</f>
        <v>VA</v>
      </c>
      <c r="E27" s="12">
        <v>1</v>
      </c>
      <c r="F27" s="52">
        <v>1</v>
      </c>
      <c r="G27" s="132">
        <f t="shared" si="0"/>
        <v>1</v>
      </c>
    </row>
    <row r="28" spans="1:7" ht="16.5" customHeight="1" x14ac:dyDescent="0.3">
      <c r="A28" s="269"/>
      <c r="B28" s="271">
        <v>23</v>
      </c>
      <c r="C28" s="100" t="str">
        <f>VLOOKUP(B:B,'Start List Youth'!C:F,2,FALSE)</f>
        <v>CARBONNEAU Camille</v>
      </c>
      <c r="D28" s="127" t="str">
        <f>VLOOKUP(B:B,'Start List Youth'!C:F,4,FALSE)</f>
        <v>SVB</v>
      </c>
      <c r="E28" s="12">
        <v>2</v>
      </c>
      <c r="F28" s="52">
        <v>1</v>
      </c>
      <c r="G28" s="132">
        <f t="shared" si="0"/>
        <v>1.5</v>
      </c>
    </row>
    <row r="29" spans="1:7" ht="16.5" customHeight="1" x14ac:dyDescent="0.3">
      <c r="A29" s="269"/>
      <c r="B29" s="271">
        <v>24</v>
      </c>
      <c r="C29" s="100" t="str">
        <f>VLOOKUP(B:B,'Start List Youth'!C:F,2,FALSE)</f>
        <v>SCHEUZGER Zoé</v>
      </c>
      <c r="D29" s="127" t="str">
        <f>VLOOKUP(B:B,'Start List Youth'!C:F,4,FALSE)</f>
        <v>ASB</v>
      </c>
      <c r="E29" s="12">
        <v>0</v>
      </c>
      <c r="F29" s="52">
        <v>0</v>
      </c>
      <c r="G29" s="132">
        <f t="shared" si="0"/>
        <v>0</v>
      </c>
    </row>
    <row r="30" spans="1:7" ht="16.5" customHeight="1" x14ac:dyDescent="0.3">
      <c r="A30" s="658" t="s">
        <v>297</v>
      </c>
      <c r="B30" s="710">
        <v>25</v>
      </c>
      <c r="C30" s="627" t="str">
        <f>VLOOKUP(B:B,'Start List Youth'!C:F,2,FALSE)</f>
        <v>ALESSI Giulia</v>
      </c>
      <c r="D30" s="628" t="str">
        <f>VLOOKUP(B:B,'Start List Youth'!C:F,4,FALSE)</f>
        <v>MORG</v>
      </c>
      <c r="E30" s="663" t="s">
        <v>298</v>
      </c>
      <c r="F30" s="664" t="s">
        <v>298</v>
      </c>
      <c r="G30" s="672" t="str">
        <f t="shared" si="0"/>
        <v xml:space="preserve"> </v>
      </c>
    </row>
    <row r="31" spans="1:7" ht="16.5" customHeight="1" x14ac:dyDescent="0.3">
      <c r="A31" s="658" t="s">
        <v>297</v>
      </c>
      <c r="B31" s="710">
        <v>26</v>
      </c>
      <c r="C31" s="627" t="str">
        <f>VLOOKUP(B:B,'Start List Youth'!C:F,2,FALSE)</f>
        <v>SCHMID Leona</v>
      </c>
      <c r="D31" s="628" t="str">
        <f>VLOOKUP(B:B,'Start List Youth'!C:F,4,FALSE)</f>
        <v>ASB</v>
      </c>
      <c r="E31" s="663" t="s">
        <v>298</v>
      </c>
      <c r="F31" s="664" t="s">
        <v>298</v>
      </c>
      <c r="G31" s="672" t="str">
        <f t="shared" si="0"/>
        <v xml:space="preserve"> </v>
      </c>
    </row>
    <row r="32" spans="1:7" ht="16.5" customHeight="1" x14ac:dyDescent="0.3">
      <c r="A32" s="269"/>
      <c r="B32" s="271">
        <v>27</v>
      </c>
      <c r="C32" s="100" t="str">
        <f>VLOOKUP(B:B,'Start List Youth'!C:F,2,FALSE)</f>
        <v>SALOMEZ Maïa</v>
      </c>
      <c r="D32" s="127" t="str">
        <f>VLOOKUP(B:B,'Start List Youth'!C:F,4,FALSE)</f>
        <v>VA</v>
      </c>
      <c r="E32" s="12">
        <v>0</v>
      </c>
      <c r="F32" s="52">
        <v>1</v>
      </c>
      <c r="G32" s="132">
        <f t="shared" si="0"/>
        <v>0.5</v>
      </c>
    </row>
    <row r="33" spans="1:8" ht="16.5" customHeight="1" x14ac:dyDescent="0.3">
      <c r="A33" s="269"/>
      <c r="B33" s="271">
        <v>28</v>
      </c>
      <c r="C33" s="100" t="str">
        <f>VLOOKUP(B:B,'Start List Youth'!C:F,2,FALSE)</f>
        <v>NENNI Linda</v>
      </c>
      <c r="D33" s="127" t="str">
        <f>VLOOKUP(B:B,'Start List Youth'!C:F,4,FALSE)</f>
        <v>LUG</v>
      </c>
      <c r="E33" s="12">
        <v>1</v>
      </c>
      <c r="F33" s="52">
        <v>1</v>
      </c>
      <c r="G33" s="132">
        <f t="shared" si="0"/>
        <v>1</v>
      </c>
    </row>
    <row r="34" spans="1:8" ht="16.5" customHeight="1" x14ac:dyDescent="0.3">
      <c r="A34" s="269"/>
      <c r="B34" s="271">
        <v>29</v>
      </c>
      <c r="C34" s="100" t="str">
        <f>VLOOKUP(B:B,'Start List Youth'!C:F,2,FALSE)</f>
        <v>LA PORTA Aurora</v>
      </c>
      <c r="D34" s="127" t="str">
        <f>VLOOKUP(B:B,'Start List Youth'!C:F,4,FALSE)</f>
        <v>SVB</v>
      </c>
      <c r="E34" s="12">
        <v>2</v>
      </c>
      <c r="F34" s="52">
        <v>2</v>
      </c>
      <c r="G34" s="132">
        <f t="shared" si="0"/>
        <v>2</v>
      </c>
    </row>
    <row r="35" spans="1:8" ht="16.5" customHeight="1" x14ac:dyDescent="0.3">
      <c r="A35" s="269"/>
      <c r="B35" s="271">
        <v>30</v>
      </c>
      <c r="C35" s="100" t="str">
        <f>VLOOKUP(B:B,'Start List Youth'!C:F,2,FALSE)</f>
        <v>TRÖSCH Naira</v>
      </c>
      <c r="D35" s="127" t="str">
        <f>VLOOKUP(B:B,'Start List Youth'!C:F,4,FALSE)</f>
        <v>ASB</v>
      </c>
      <c r="E35" s="12">
        <v>1</v>
      </c>
      <c r="F35" s="52">
        <v>2</v>
      </c>
      <c r="G35" s="132">
        <f t="shared" si="0"/>
        <v>1.5</v>
      </c>
    </row>
    <row r="36" spans="1:8" ht="16.5" customHeight="1" x14ac:dyDescent="0.3">
      <c r="A36" s="269"/>
      <c r="B36" s="271">
        <v>31</v>
      </c>
      <c r="C36" s="100" t="str">
        <f>VLOOKUP(B:B,'Start List Youth'!C:F,2,FALSE)</f>
        <v>ANDREEVA Nikol</v>
      </c>
      <c r="D36" s="127" t="str">
        <f>VLOOKUP(B:B,'Start List Youth'!C:F,4,FALSE)</f>
        <v>FLOS</v>
      </c>
      <c r="E36" s="12">
        <v>2</v>
      </c>
      <c r="F36" s="52">
        <v>2</v>
      </c>
      <c r="G36" s="132">
        <f t="shared" si="0"/>
        <v>2</v>
      </c>
    </row>
    <row r="37" spans="1:8" ht="16.5" customHeight="1" x14ac:dyDescent="0.3">
      <c r="A37" s="269"/>
      <c r="B37" s="271">
        <v>32</v>
      </c>
      <c r="C37" s="100" t="str">
        <f>VLOOKUP(B:B,'Start List Youth'!C:F,2,FALSE)</f>
        <v>MERI Dalia Nayla</v>
      </c>
      <c r="D37" s="127" t="str">
        <f>VLOOKUP(B:B,'Start List Youth'!C:F,4,FALSE)</f>
        <v>SRSO</v>
      </c>
      <c r="E37" s="12">
        <v>1</v>
      </c>
      <c r="F37" s="52">
        <v>2</v>
      </c>
      <c r="G37" s="132">
        <f t="shared" si="0"/>
        <v>1.5</v>
      </c>
    </row>
    <row r="38" spans="1:8" ht="16.5" customHeight="1" x14ac:dyDescent="0.3">
      <c r="A38" s="269"/>
      <c r="B38" s="271">
        <v>33</v>
      </c>
      <c r="C38" s="100" t="str">
        <f>VLOOKUP(B:B,'Start List Youth'!C:F,2,FALSE)</f>
        <v>PANERO Iris</v>
      </c>
      <c r="D38" s="127" t="str">
        <f>VLOOKUP(B:B,'Start List Youth'!C:F,4,FALSE)</f>
        <v>LUG</v>
      </c>
      <c r="E38" s="12">
        <v>2</v>
      </c>
      <c r="F38" s="52">
        <v>2</v>
      </c>
      <c r="G38" s="132">
        <f t="shared" si="0"/>
        <v>2</v>
      </c>
    </row>
    <row r="39" spans="1:8" ht="16.5" customHeight="1" x14ac:dyDescent="0.3">
      <c r="A39" s="269"/>
      <c r="B39" s="271">
        <v>34</v>
      </c>
      <c r="C39" s="100" t="str">
        <f>VLOOKUP(B:B,'Start List Youth'!C:F,2,FALSE)</f>
        <v>JANSSENS Abigaëlle</v>
      </c>
      <c r="D39" s="127" t="str">
        <f>VLOOKUP(B:B,'Start List Youth'!C:F,4,FALSE)</f>
        <v>GN1885</v>
      </c>
      <c r="E39" s="12">
        <v>1</v>
      </c>
      <c r="F39" s="52">
        <v>0</v>
      </c>
      <c r="G39" s="132">
        <f t="shared" si="0"/>
        <v>0.5</v>
      </c>
      <c r="H39" s="48"/>
    </row>
    <row r="40" spans="1:8" ht="16.5" customHeight="1" x14ac:dyDescent="0.3">
      <c r="A40" s="269"/>
      <c r="B40" s="271">
        <v>35</v>
      </c>
      <c r="C40" s="100" t="str">
        <f>VLOOKUP(B:B,'Start List Youth'!C:F,2,FALSE)</f>
        <v>MAGNENAT Celya</v>
      </c>
      <c r="D40" s="127" t="str">
        <f>VLOOKUP(B:B,'Start List Youth'!C:F,4,FALSE)</f>
        <v>MORG</v>
      </c>
      <c r="E40" s="12">
        <v>1</v>
      </c>
      <c r="F40" s="52">
        <v>2</v>
      </c>
      <c r="G40" s="132">
        <f t="shared" si="0"/>
        <v>1.5</v>
      </c>
    </row>
    <row r="41" spans="1:8" ht="16.5" customHeight="1" x14ac:dyDescent="0.3">
      <c r="A41" s="269"/>
      <c r="B41" s="271">
        <v>36</v>
      </c>
      <c r="C41" s="100" t="str">
        <f>VLOOKUP(B:B,'Start List Youth'!C:F,2,FALSE)</f>
        <v>SERGEEVA Barbara</v>
      </c>
      <c r="D41" s="127" t="str">
        <f>VLOOKUP(B:B,'Start List Youth'!C:F,4,FALSE)</f>
        <v>GN1885</v>
      </c>
      <c r="E41" s="12">
        <v>2</v>
      </c>
      <c r="F41" s="52">
        <v>1</v>
      </c>
      <c r="G41" s="132">
        <f t="shared" si="0"/>
        <v>1.5</v>
      </c>
    </row>
    <row r="42" spans="1:8" ht="16.5" customHeight="1" x14ac:dyDescent="0.3">
      <c r="A42" s="269"/>
      <c r="B42" s="271">
        <v>37</v>
      </c>
      <c r="C42" s="100" t="str">
        <f>VLOOKUP(B:B,'Start List Youth'!C:F,2,FALSE)</f>
        <v>SCHOBER Elisa</v>
      </c>
      <c r="D42" s="127" t="str">
        <f>VLOOKUP(B:B,'Start List Youth'!C:F,4,FALSE)</f>
        <v>GN1885</v>
      </c>
      <c r="E42" s="12">
        <v>0</v>
      </c>
      <c r="F42" s="52">
        <v>0</v>
      </c>
      <c r="G42" s="132">
        <f t="shared" si="0"/>
        <v>0</v>
      </c>
      <c r="H42" s="48"/>
    </row>
    <row r="43" spans="1:8" ht="16.5" customHeight="1" x14ac:dyDescent="0.3">
      <c r="A43" s="269"/>
      <c r="B43" s="271">
        <v>38</v>
      </c>
      <c r="C43" s="100" t="str">
        <f>VLOOKUP(B:B,'Start List Youth'!C:F,2,FALSE)</f>
        <v>DE PAOLI Beatrice</v>
      </c>
      <c r="D43" s="127" t="str">
        <f>VLOOKUP(B:B,'Start List Youth'!C:F,4,FALSE)</f>
        <v>MORG</v>
      </c>
      <c r="E43" s="12">
        <v>1</v>
      </c>
      <c r="F43" s="52">
        <v>2</v>
      </c>
      <c r="G43" s="132">
        <f t="shared" si="0"/>
        <v>1.5</v>
      </c>
      <c r="H43" s="48"/>
    </row>
    <row r="44" spans="1:8" ht="16.5" customHeight="1" x14ac:dyDescent="0.3">
      <c r="A44" s="269"/>
      <c r="B44" s="271">
        <v>39</v>
      </c>
      <c r="C44" s="100" t="str">
        <f>VLOOKUP(B:B,'Start List Youth'!C:F,2,FALSE)</f>
        <v>IACOZZA Alice</v>
      </c>
      <c r="D44" s="127" t="str">
        <f>VLOOKUP(B:B,'Start List Youth'!C:F,4,FALSE)</f>
        <v>LUG</v>
      </c>
      <c r="E44" s="12">
        <v>2</v>
      </c>
      <c r="F44" s="52">
        <v>1</v>
      </c>
      <c r="G44" s="132">
        <f t="shared" si="0"/>
        <v>1.5</v>
      </c>
      <c r="H44" s="48"/>
    </row>
    <row r="45" spans="1:8" ht="16.5" customHeight="1" x14ac:dyDescent="0.3">
      <c r="A45" s="269"/>
      <c r="B45" s="271">
        <v>40</v>
      </c>
      <c r="C45" s="100" t="str">
        <f>VLOOKUP(B:B,'Start List Youth'!C:F,2,FALSE)</f>
        <v>NAGYPÁL Réka</v>
      </c>
      <c r="D45" s="127" t="str">
        <f>VLOOKUP(B:B,'Start List Youth'!C:F,4,FALSE)</f>
        <v>FLOS</v>
      </c>
      <c r="E45" s="12">
        <v>1</v>
      </c>
      <c r="F45" s="52">
        <v>2</v>
      </c>
      <c r="G45" s="132">
        <f t="shared" si="0"/>
        <v>1.5</v>
      </c>
      <c r="H45" s="48"/>
    </row>
    <row r="46" spans="1:8" ht="16.5" customHeight="1" x14ac:dyDescent="0.3">
      <c r="A46" s="269"/>
      <c r="B46" s="271">
        <v>41</v>
      </c>
      <c r="C46" s="100" t="str">
        <f>VLOOKUP(B:B,'Start List Youth'!C:F,2,FALSE)</f>
        <v>LENZ Vanessa</v>
      </c>
      <c r="D46" s="127" t="str">
        <f>VLOOKUP(B:B,'Start List Youth'!C:F,4,FALSE)</f>
        <v>ASB</v>
      </c>
      <c r="E46" s="12">
        <v>2</v>
      </c>
      <c r="F46" s="52">
        <v>2</v>
      </c>
      <c r="G46" s="132">
        <f t="shared" si="0"/>
        <v>2</v>
      </c>
      <c r="H46" s="48"/>
    </row>
    <row r="47" spans="1:8" ht="16.5" customHeight="1" x14ac:dyDescent="0.3">
      <c r="A47" s="269"/>
      <c r="B47" s="271">
        <v>42</v>
      </c>
      <c r="C47" s="100" t="str">
        <f>VLOOKUP(B:B,'Start List Youth'!C:F,2,FALSE)</f>
        <v>MÖBES Emma</v>
      </c>
      <c r="D47" s="127" t="str">
        <f>VLOOKUP(B:B,'Start List Youth'!C:F,4,FALSE)</f>
        <v>LNZ</v>
      </c>
      <c r="E47" s="12">
        <v>1</v>
      </c>
      <c r="F47" s="52">
        <v>0</v>
      </c>
      <c r="G47" s="132">
        <f t="shared" si="0"/>
        <v>0.5</v>
      </c>
      <c r="H47" s="48"/>
    </row>
    <row r="48" spans="1:8" ht="16.5" customHeight="1" x14ac:dyDescent="0.3">
      <c r="A48" s="269"/>
      <c r="B48" s="271">
        <v>43</v>
      </c>
      <c r="C48" s="100" t="str">
        <f>VLOOKUP(B:B,'Start List Youth'!C:F,2,FALSE)</f>
        <v>DOMENECH WANG Liliane</v>
      </c>
      <c r="D48" s="127" t="str">
        <f>VLOOKUP(B:B,'Start List Youth'!C:F,4,FALSE)</f>
        <v>VA</v>
      </c>
      <c r="E48" s="12">
        <v>1</v>
      </c>
      <c r="F48" s="52">
        <v>0</v>
      </c>
      <c r="G48" s="132">
        <f t="shared" si="0"/>
        <v>0.5</v>
      </c>
      <c r="H48" s="48"/>
    </row>
    <row r="49" spans="1:8" ht="16.5" customHeight="1" x14ac:dyDescent="0.3">
      <c r="A49" s="269"/>
      <c r="B49" s="271">
        <v>44</v>
      </c>
      <c r="C49" s="100" t="str">
        <f>VLOOKUP(B:B,'Start List Youth'!C:F,2,FALSE)</f>
        <v>GREGOIRE Alyssia</v>
      </c>
      <c r="D49" s="127" t="str">
        <f>VLOOKUP(B:B,'Start List Youth'!C:F,4,FALSE)</f>
        <v>MORG</v>
      </c>
      <c r="E49" s="12">
        <v>1</v>
      </c>
      <c r="F49" s="52">
        <v>1</v>
      </c>
      <c r="G49" s="132">
        <f t="shared" si="0"/>
        <v>1</v>
      </c>
      <c r="H49" s="48"/>
    </row>
    <row r="50" spans="1:8" ht="16.5" customHeight="1" x14ac:dyDescent="0.3">
      <c r="A50" s="269"/>
      <c r="B50" s="271">
        <v>45</v>
      </c>
      <c r="C50" s="100" t="str">
        <f>VLOOKUP(B:B,'Start List Youth'!C:F,2,FALSE)</f>
        <v>GARDON Charlotte</v>
      </c>
      <c r="D50" s="127" t="str">
        <f>VLOOKUP(B:B,'Start List Youth'!C:F,4,FALSE)</f>
        <v>MORG</v>
      </c>
      <c r="E50" s="12">
        <v>0</v>
      </c>
      <c r="F50" s="52">
        <v>0</v>
      </c>
      <c r="G50" s="132">
        <f t="shared" si="0"/>
        <v>0</v>
      </c>
      <c r="H50" s="48"/>
    </row>
    <row r="51" spans="1:8" ht="16.5" customHeight="1" x14ac:dyDescent="0.3">
      <c r="A51" s="269"/>
      <c r="B51" s="271">
        <v>46</v>
      </c>
      <c r="C51" s="100" t="str">
        <f>VLOOKUP(B:B,'Start List Youth'!C:F,2,FALSE)</f>
        <v>LAFLEUR Laura</v>
      </c>
      <c r="D51" s="127" t="str">
        <f>VLOOKUP(B:B,'Start List Youth'!C:F,4,FALSE)</f>
        <v>GN1885</v>
      </c>
      <c r="E51" s="12">
        <v>2</v>
      </c>
      <c r="F51" s="52">
        <v>2</v>
      </c>
      <c r="G51" s="132">
        <f t="shared" si="0"/>
        <v>2</v>
      </c>
      <c r="H51" s="48"/>
    </row>
    <row r="52" spans="1:8" ht="16.5" customHeight="1" x14ac:dyDescent="0.3">
      <c r="A52" s="269"/>
      <c r="B52" s="271">
        <v>47</v>
      </c>
      <c r="C52" s="100" t="str">
        <f>VLOOKUP(B:B,'Start List Youth'!C:F,2,FALSE)</f>
        <v>MICHALIS Eline</v>
      </c>
      <c r="D52" s="127" t="str">
        <f>VLOOKUP(B:B,'Start List Youth'!C:F,4,FALSE)</f>
        <v>GN1885</v>
      </c>
      <c r="E52" s="12">
        <v>0</v>
      </c>
      <c r="F52" s="52">
        <v>0</v>
      </c>
      <c r="G52" s="132">
        <f t="shared" si="0"/>
        <v>0</v>
      </c>
      <c r="H52" s="48"/>
    </row>
    <row r="53" spans="1:8" ht="16.5" customHeight="1" x14ac:dyDescent="0.3">
      <c r="A53" s="269"/>
      <c r="B53" s="271">
        <v>48</v>
      </c>
      <c r="C53" s="100" t="str">
        <f>VLOOKUP(B:B,'Start List Youth'!C:F,2,FALSE)</f>
        <v>CORAZZA Kendra</v>
      </c>
      <c r="D53" s="127" t="str">
        <f>VLOOKUP(B:B,'Start List Youth'!C:F,4,FALSE)</f>
        <v>LUG</v>
      </c>
      <c r="E53" s="12">
        <v>2</v>
      </c>
      <c r="F53" s="52">
        <v>1</v>
      </c>
      <c r="G53" s="132">
        <f t="shared" si="0"/>
        <v>1.5</v>
      </c>
      <c r="H53" s="48"/>
    </row>
    <row r="54" spans="1:8" ht="16.5" customHeight="1" x14ac:dyDescent="0.3">
      <c r="A54" s="269"/>
      <c r="B54" s="271">
        <v>49</v>
      </c>
      <c r="C54" s="100" t="str">
        <f>VLOOKUP(B:B,'Start List Youth'!C:F,2,FALSE)</f>
        <v>COUROUGE Emma</v>
      </c>
      <c r="D54" s="127" t="str">
        <f>VLOOKUP(B:B,'Start List Youth'!C:F,4,FALSE)</f>
        <v>MORG</v>
      </c>
      <c r="E54" s="12">
        <v>2</v>
      </c>
      <c r="F54" s="52">
        <v>2</v>
      </c>
      <c r="G54" s="132">
        <f t="shared" si="0"/>
        <v>2</v>
      </c>
      <c r="H54" s="48"/>
    </row>
    <row r="55" spans="1:8" ht="16.5" customHeight="1" x14ac:dyDescent="0.3">
      <c r="A55" s="269"/>
      <c r="B55" s="271">
        <v>50</v>
      </c>
      <c r="C55" s="100" t="str">
        <f>VLOOKUP(B:B,'Start List Youth'!C:F,2,FALSE)</f>
        <v>PAVLIKOVA Evelina</v>
      </c>
      <c r="D55" s="127" t="str">
        <f>VLOOKUP(B:B,'Start List Youth'!C:F,4,FALSE)</f>
        <v>GN1885</v>
      </c>
      <c r="E55" s="12">
        <v>1</v>
      </c>
      <c r="F55" s="52">
        <v>0</v>
      </c>
      <c r="G55" s="132">
        <f t="shared" si="0"/>
        <v>0.5</v>
      </c>
    </row>
    <row r="56" spans="1:8" ht="16.5" customHeight="1" x14ac:dyDescent="0.3">
      <c r="A56" s="269"/>
      <c r="B56" s="271">
        <v>51</v>
      </c>
      <c r="C56" s="100" t="str">
        <f>VLOOKUP(B:B,'Start List Youth'!C:F,2,FALSE)</f>
        <v>SCHAFER Nora</v>
      </c>
      <c r="D56" s="127" t="str">
        <f>VLOOKUP(B:B,'Start List Youth'!C:F,4,FALSE)</f>
        <v>ASB</v>
      </c>
      <c r="E56" s="12">
        <v>1</v>
      </c>
      <c r="F56" s="52">
        <v>0</v>
      </c>
      <c r="G56" s="132">
        <f t="shared" si="0"/>
        <v>0.5</v>
      </c>
    </row>
    <row r="57" spans="1:8" ht="16.5" customHeight="1" x14ac:dyDescent="0.3">
      <c r="A57" s="269"/>
      <c r="B57" s="271">
        <v>52</v>
      </c>
      <c r="C57" s="100" t="str">
        <f>VLOOKUP(B:B,'Start List Youth'!C:F,2,FALSE)</f>
        <v>BREGNARD Lavinia</v>
      </c>
      <c r="D57" s="127" t="str">
        <f>VLOOKUP(B:B,'Start List Youth'!C:F,4,FALSE)</f>
        <v>MORG</v>
      </c>
      <c r="E57" s="12">
        <v>2</v>
      </c>
      <c r="F57" s="52">
        <v>2</v>
      </c>
      <c r="G57" s="132">
        <f t="shared" si="0"/>
        <v>2</v>
      </c>
    </row>
    <row r="58" spans="1:8" ht="16.5" customHeight="1" x14ac:dyDescent="0.3">
      <c r="A58" s="269"/>
      <c r="B58" s="271">
        <v>53</v>
      </c>
      <c r="C58" s="100" t="str">
        <f>VLOOKUP(B:B,'Start List Youth'!C:F,2,FALSE)</f>
        <v>STANIMIROVIC Lena</v>
      </c>
      <c r="D58" s="127" t="str">
        <f>VLOOKUP(B:B,'Start List Youth'!C:F,4,FALSE)</f>
        <v>MORG</v>
      </c>
      <c r="E58" s="12">
        <v>2</v>
      </c>
      <c r="F58" s="52">
        <v>2</v>
      </c>
      <c r="G58" s="132">
        <f t="shared" si="0"/>
        <v>2</v>
      </c>
    </row>
    <row r="59" spans="1:8" ht="16.5" customHeight="1" x14ac:dyDescent="0.3">
      <c r="A59" s="269"/>
      <c r="B59" s="271">
        <v>54</v>
      </c>
      <c r="C59" s="100" t="str">
        <f>VLOOKUP(B:B,'Start List Youth'!C:F,2,FALSE)</f>
        <v>UCHANSKI Sophia</v>
      </c>
      <c r="D59" s="127" t="str">
        <f>VLOOKUP(B:B,'Start List Youth'!C:F,4,FALSE)</f>
        <v>MN</v>
      </c>
      <c r="E59" s="12">
        <v>1</v>
      </c>
      <c r="F59" s="52">
        <v>1</v>
      </c>
      <c r="G59" s="132">
        <f t="shared" si="0"/>
        <v>1</v>
      </c>
    </row>
    <row r="60" spans="1:8" ht="16.5" customHeight="1" x14ac:dyDescent="0.3">
      <c r="A60" s="269"/>
      <c r="B60" s="271">
        <v>55</v>
      </c>
      <c r="C60" s="100" t="str">
        <f>VLOOKUP(B:B,'Start List Youth'!C:F,2,FALSE)</f>
        <v>BRESSMER Arielle</v>
      </c>
      <c r="D60" s="127" t="str">
        <f>VLOOKUP(B:B,'Start List Youth'!C:F,4,FALSE)</f>
        <v>LNZ</v>
      </c>
      <c r="E60" s="12">
        <v>2</v>
      </c>
      <c r="F60" s="52">
        <v>2</v>
      </c>
      <c r="G60" s="132">
        <f t="shared" si="0"/>
        <v>2</v>
      </c>
    </row>
    <row r="61" spans="1:8" ht="16.5" customHeight="1" x14ac:dyDescent="0.3">
      <c r="A61" s="269"/>
      <c r="B61" s="271">
        <v>56</v>
      </c>
      <c r="C61" s="100" t="str">
        <f>VLOOKUP(B:B,'Start List Youth'!C:F,2,FALSE)</f>
        <v>RAYMANN Julie</v>
      </c>
      <c r="D61" s="127" t="str">
        <f>VLOOKUP(B:B,'Start List Youth'!C:F,4,FALSE)</f>
        <v>LNZ</v>
      </c>
      <c r="E61" s="12">
        <v>2</v>
      </c>
      <c r="F61" s="52">
        <v>2</v>
      </c>
      <c r="G61" s="132">
        <f t="shared" si="0"/>
        <v>2</v>
      </c>
    </row>
    <row r="62" spans="1:8" ht="16.5" customHeight="1" x14ac:dyDescent="0.3">
      <c r="A62" s="269"/>
      <c r="B62" s="271">
        <v>57</v>
      </c>
      <c r="C62" s="100" t="str">
        <f>VLOOKUP(B:B,'Start List Youth'!C:F,2,FALSE)</f>
        <v>WYDEN Anouk</v>
      </c>
      <c r="D62" s="127" t="str">
        <f>VLOOKUP(B:B,'Start List Youth'!C:F,4,FALSE)</f>
        <v>LNZ</v>
      </c>
      <c r="E62" s="12">
        <v>2</v>
      </c>
      <c r="F62" s="52">
        <v>2</v>
      </c>
      <c r="G62" s="132">
        <f t="shared" si="0"/>
        <v>2</v>
      </c>
    </row>
    <row r="63" spans="1:8" ht="16.5" customHeight="1" x14ac:dyDescent="0.3">
      <c r="A63" s="269"/>
      <c r="B63" s="271">
        <v>58</v>
      </c>
      <c r="C63" s="100" t="str">
        <f>VLOOKUP(B:B,'Start List Youth'!C:F,2,FALSE)</f>
        <v>ZULLI Laura</v>
      </c>
      <c r="D63" s="127" t="str">
        <f>VLOOKUP(B:B,'Start List Youth'!C:F,4,FALSE)</f>
        <v>LNZ</v>
      </c>
      <c r="E63" s="12">
        <v>2</v>
      </c>
      <c r="F63" s="52">
        <v>2</v>
      </c>
      <c r="G63" s="132">
        <f t="shared" si="0"/>
        <v>2</v>
      </c>
    </row>
    <row r="64" spans="1:8" ht="16.5" customHeight="1" x14ac:dyDescent="0.3">
      <c r="A64" s="269"/>
      <c r="B64" s="271">
        <v>59</v>
      </c>
      <c r="C64" s="100" t="str">
        <f>VLOOKUP(B:B,'Start List Youth'!C:F,2,FALSE)</f>
        <v>PAGES Ella</v>
      </c>
      <c r="D64" s="127" t="str">
        <f>VLOOKUP(B:B,'Start List Youth'!C:F,4,FALSE)</f>
        <v>LNZ</v>
      </c>
      <c r="E64" s="12">
        <v>2</v>
      </c>
      <c r="F64" s="52">
        <v>2</v>
      </c>
      <c r="G64" s="132">
        <f t="shared" si="0"/>
        <v>2</v>
      </c>
    </row>
    <row r="65" spans="1:7" ht="16.5" customHeight="1" x14ac:dyDescent="0.3">
      <c r="A65" s="269"/>
      <c r="B65" s="271">
        <v>60</v>
      </c>
      <c r="C65" s="100" t="str">
        <f>VLOOKUP(B:B,'Start List Youth'!C:F,2,FALSE)</f>
        <v>PITTRICH Emma</v>
      </c>
      <c r="D65" s="127" t="str">
        <f>VLOOKUP(B:B,'Start List Youth'!C:F,4,FALSE)</f>
        <v>MORG</v>
      </c>
      <c r="E65" s="12">
        <v>1</v>
      </c>
      <c r="F65" s="52">
        <v>1</v>
      </c>
      <c r="G65" s="132">
        <f t="shared" si="0"/>
        <v>1</v>
      </c>
    </row>
    <row r="66" spans="1:7" ht="16.5" customHeight="1" x14ac:dyDescent="0.3">
      <c r="A66" s="269"/>
      <c r="B66" s="271">
        <v>61</v>
      </c>
      <c r="C66" s="100" t="str">
        <f>VLOOKUP(B:B,'Start List Youth'!C:F,2,FALSE)</f>
        <v>CABRITA Selena</v>
      </c>
      <c r="D66" s="127" t="str">
        <f>VLOOKUP(B:B,'Start List Youth'!C:F,4,FALSE)</f>
        <v>VA</v>
      </c>
      <c r="E66" s="12">
        <v>1</v>
      </c>
      <c r="F66" s="52">
        <v>0</v>
      </c>
      <c r="G66" s="132">
        <f t="shared" si="0"/>
        <v>0.5</v>
      </c>
    </row>
    <row r="67" spans="1:7" ht="16.5" customHeight="1" x14ac:dyDescent="0.3">
      <c r="A67" s="269"/>
      <c r="B67" s="271">
        <v>62</v>
      </c>
      <c r="C67" s="100" t="str">
        <f>VLOOKUP(B:B,'Start List Youth'!C:F,2,FALSE)</f>
        <v>ABGARYAN SOTO Jana</v>
      </c>
      <c r="D67" s="127" t="str">
        <f>VLOOKUP(B:B,'Start List Youth'!C:F,4,FALSE)</f>
        <v>ASB</v>
      </c>
      <c r="E67" s="12">
        <v>1</v>
      </c>
      <c r="F67" s="52">
        <v>1</v>
      </c>
      <c r="G67" s="132">
        <f t="shared" si="0"/>
        <v>1</v>
      </c>
    </row>
    <row r="68" spans="1:7" ht="16.5" customHeight="1" x14ac:dyDescent="0.3">
      <c r="A68" s="269"/>
      <c r="B68" s="271">
        <v>63</v>
      </c>
      <c r="C68" s="100" t="str">
        <f>VLOOKUP(B:B,'Start List Youth'!C:F,2,FALSE)</f>
        <v>YITAGESU Elia</v>
      </c>
      <c r="D68" s="127" t="str">
        <f>VLOOKUP(B:B,'Start List Youth'!C:F,4,FALSE)</f>
        <v>GN1885</v>
      </c>
      <c r="E68" s="12">
        <v>2</v>
      </c>
      <c r="F68" s="52">
        <v>1</v>
      </c>
      <c r="G68" s="132">
        <f t="shared" si="0"/>
        <v>1.5</v>
      </c>
    </row>
    <row r="69" spans="1:7" ht="16.5" customHeight="1" x14ac:dyDescent="0.3">
      <c r="A69" s="269"/>
      <c r="B69" s="271">
        <v>64</v>
      </c>
      <c r="C69" s="100" t="str">
        <f>VLOOKUP(B:B,'Start List Youth'!C:F,2,FALSE)</f>
        <v>SYLA Keitlin</v>
      </c>
      <c r="D69" s="127" t="str">
        <f>VLOOKUP(B:B,'Start List Youth'!C:F,4,FALSE)</f>
        <v>GN1885</v>
      </c>
      <c r="E69" s="12">
        <v>0</v>
      </c>
      <c r="F69" s="52">
        <v>0</v>
      </c>
      <c r="G69" s="132">
        <f t="shared" si="0"/>
        <v>0</v>
      </c>
    </row>
    <row r="70" spans="1:7" ht="16.5" customHeight="1" x14ac:dyDescent="0.3">
      <c r="A70" s="658" t="s">
        <v>297</v>
      </c>
      <c r="B70" s="710">
        <v>65</v>
      </c>
      <c r="C70" s="627" t="str">
        <f>VLOOKUP(B:B,'Start List Youth'!C:F,2,FALSE)</f>
        <v>NAWROCKA Lola</v>
      </c>
      <c r="D70" s="628" t="str">
        <f>VLOOKUP(B:B,'Start List Youth'!C:F,4,FALSE)</f>
        <v>LA</v>
      </c>
      <c r="E70" s="663" t="s">
        <v>298</v>
      </c>
      <c r="F70" s="664" t="s">
        <v>301</v>
      </c>
      <c r="G70" s="672" t="str">
        <f t="shared" si="0"/>
        <v xml:space="preserve"> </v>
      </c>
    </row>
    <row r="71" spans="1:7" ht="16.5" customHeight="1" x14ac:dyDescent="0.3">
      <c r="A71" s="269"/>
      <c r="B71" s="271">
        <v>66</v>
      </c>
      <c r="C71" s="100" t="str">
        <f>VLOOKUP(B:B,'Start List Youth'!C:F,2,FALSE)</f>
        <v>ORIOL CRUELLAS Maria</v>
      </c>
      <c r="D71" s="127" t="str">
        <f>VLOOKUP(B:B,'Start List Youth'!C:F,4,FALSE)</f>
        <v>RFN</v>
      </c>
      <c r="E71" s="12">
        <v>2</v>
      </c>
      <c r="F71" s="52">
        <v>1</v>
      </c>
      <c r="G71" s="132">
        <f t="shared" ref="G71:G134" si="1">IFERROR(AVERAGE(E71:F71)," ")</f>
        <v>1.5</v>
      </c>
    </row>
    <row r="72" spans="1:7" ht="16.5" customHeight="1" x14ac:dyDescent="0.3">
      <c r="A72" s="269"/>
      <c r="B72" s="271">
        <v>67</v>
      </c>
      <c r="C72" s="100" t="str">
        <f>VLOOKUP(B:B,'Start List Youth'!C:F,2,FALSE)</f>
        <v>GUSEVA Eva</v>
      </c>
      <c r="D72" s="127" t="str">
        <f>VLOOKUP(B:B,'Start List Youth'!C:F,4,FALSE)</f>
        <v>GN1885</v>
      </c>
      <c r="E72" s="12">
        <v>2</v>
      </c>
      <c r="F72" s="52">
        <v>1</v>
      </c>
      <c r="G72" s="132">
        <f t="shared" si="1"/>
        <v>1.5</v>
      </c>
    </row>
    <row r="73" spans="1:7" ht="16.5" customHeight="1" x14ac:dyDescent="0.3">
      <c r="A73" s="269"/>
      <c r="B73" s="271">
        <v>68</v>
      </c>
      <c r="C73" s="100" t="str">
        <f>VLOOKUP(B:B,'Start List Youth'!C:F,2,FALSE)</f>
        <v>WYSS Livia</v>
      </c>
      <c r="D73" s="127" t="str">
        <f>VLOOKUP(B:B,'Start List Youth'!C:F,4,FALSE)</f>
        <v>FLOS</v>
      </c>
      <c r="E73" s="12">
        <v>1</v>
      </c>
      <c r="F73" s="52">
        <v>1</v>
      </c>
      <c r="G73" s="132">
        <f t="shared" si="1"/>
        <v>1</v>
      </c>
    </row>
    <row r="74" spans="1:7" ht="16.5" customHeight="1" x14ac:dyDescent="0.3">
      <c r="A74" s="269"/>
      <c r="B74" s="271">
        <v>69</v>
      </c>
      <c r="C74" s="100" t="str">
        <f>VLOOKUP(B:B,'Start List Youth'!C:F,2,FALSE)</f>
        <v>APICELLA Aurora</v>
      </c>
      <c r="D74" s="127" t="str">
        <f>VLOOKUP(B:B,'Start List Youth'!C:F,4,FALSE)</f>
        <v>SVB</v>
      </c>
      <c r="E74" s="12">
        <v>2</v>
      </c>
      <c r="F74" s="52">
        <v>1</v>
      </c>
      <c r="G74" s="132">
        <f t="shared" si="1"/>
        <v>1.5</v>
      </c>
    </row>
    <row r="75" spans="1:7" ht="16.5" customHeight="1" x14ac:dyDescent="0.3">
      <c r="A75" s="269"/>
      <c r="B75" s="271">
        <v>70</v>
      </c>
      <c r="C75" s="100" t="str">
        <f>VLOOKUP(B:B,'Start List Youth'!C:F,2,FALSE)</f>
        <v>VANNOTTI Clara</v>
      </c>
      <c r="D75" s="127" t="str">
        <f>VLOOKUP(B:B,'Start List Youth'!C:F,4,FALSE)</f>
        <v>LNZ</v>
      </c>
      <c r="E75" s="12">
        <v>2</v>
      </c>
      <c r="F75" s="52">
        <v>1</v>
      </c>
      <c r="G75" s="132">
        <f t="shared" si="1"/>
        <v>1.5</v>
      </c>
    </row>
    <row r="76" spans="1:7" ht="16.5" hidden="1" customHeight="1" x14ac:dyDescent="0.3">
      <c r="A76" s="269"/>
      <c r="B76" s="271">
        <v>71</v>
      </c>
      <c r="C76" s="100">
        <f>VLOOKUP(B:B,'Start List Youth'!C:F,2,FALSE)</f>
        <v>0</v>
      </c>
      <c r="D76" s="127">
        <f>VLOOKUP(B:B,'Start List Youth'!C:F,4,FALSE)</f>
        <v>0</v>
      </c>
      <c r="E76" s="12"/>
      <c r="F76" s="52"/>
      <c r="G76" s="132" t="str">
        <f t="shared" si="1"/>
        <v xml:space="preserve"> </v>
      </c>
    </row>
    <row r="77" spans="1:7" ht="16.5" hidden="1" customHeight="1" x14ac:dyDescent="0.3">
      <c r="A77" s="269"/>
      <c r="B77" s="271">
        <v>72</v>
      </c>
      <c r="C77" s="100">
        <f>VLOOKUP(B:B,'Start List Youth'!C:F,2,FALSE)</f>
        <v>0</v>
      </c>
      <c r="D77" s="127">
        <f>VLOOKUP(B:B,'Start List Youth'!C:F,4,FALSE)</f>
        <v>0</v>
      </c>
      <c r="E77" s="12"/>
      <c r="F77" s="52"/>
      <c r="G77" s="132" t="str">
        <f t="shared" si="1"/>
        <v xml:space="preserve"> </v>
      </c>
    </row>
    <row r="78" spans="1:7" ht="16.5" hidden="1" customHeight="1" x14ac:dyDescent="0.3">
      <c r="A78" s="269"/>
      <c r="B78" s="271">
        <v>73</v>
      </c>
      <c r="C78" s="100">
        <f>VLOOKUP(B:B,'Start List Youth'!C:F,2,FALSE)</f>
        <v>0</v>
      </c>
      <c r="D78" s="127">
        <f>VLOOKUP(B:B,'Start List Youth'!C:F,4,FALSE)</f>
        <v>0</v>
      </c>
      <c r="E78" s="12"/>
      <c r="F78" s="52"/>
      <c r="G78" s="132" t="str">
        <f t="shared" si="1"/>
        <v xml:space="preserve"> </v>
      </c>
    </row>
    <row r="79" spans="1:7" ht="16.5" hidden="1" customHeight="1" x14ac:dyDescent="0.3">
      <c r="A79" s="269"/>
      <c r="B79" s="271">
        <v>74</v>
      </c>
      <c r="C79" s="100">
        <f>VLOOKUP(B:B,'Start List Youth'!C:F,2,FALSE)</f>
        <v>0</v>
      </c>
      <c r="D79" s="127">
        <f>VLOOKUP(B:B,'Start List Youth'!C:F,4,FALSE)</f>
        <v>0</v>
      </c>
      <c r="E79" s="12"/>
      <c r="F79" s="52"/>
      <c r="G79" s="132" t="str">
        <f t="shared" si="1"/>
        <v xml:space="preserve"> </v>
      </c>
    </row>
    <row r="80" spans="1:7" ht="16.5" hidden="1" customHeight="1" x14ac:dyDescent="0.3">
      <c r="A80" s="269"/>
      <c r="B80" s="271">
        <v>75</v>
      </c>
      <c r="C80" s="100">
        <f>VLOOKUP(B:B,'Start List Youth'!C:F,2,FALSE)</f>
        <v>0</v>
      </c>
      <c r="D80" s="127">
        <f>VLOOKUP(B:B,'Start List Youth'!C:F,4,FALSE)</f>
        <v>0</v>
      </c>
      <c r="E80" s="12"/>
      <c r="F80" s="52"/>
      <c r="G80" s="132" t="str">
        <f t="shared" si="1"/>
        <v xml:space="preserve"> </v>
      </c>
    </row>
    <row r="81" spans="1:7" ht="16.5" hidden="1" customHeight="1" x14ac:dyDescent="0.3">
      <c r="A81" s="269"/>
      <c r="B81" s="271">
        <v>76</v>
      </c>
      <c r="C81" s="100">
        <f>VLOOKUP(B:B,'Start List Youth'!C:F,2,FALSE)</f>
        <v>0</v>
      </c>
      <c r="D81" s="127">
        <f>VLOOKUP(B:B,'Start List Youth'!C:F,4,FALSE)</f>
        <v>0</v>
      </c>
      <c r="E81" s="12"/>
      <c r="F81" s="52"/>
      <c r="G81" s="132" t="str">
        <f t="shared" si="1"/>
        <v xml:space="preserve"> </v>
      </c>
    </row>
    <row r="82" spans="1:7" ht="16.5" hidden="1" customHeight="1" x14ac:dyDescent="0.3">
      <c r="A82" s="269"/>
      <c r="B82" s="271">
        <v>77</v>
      </c>
      <c r="C82" s="100">
        <f>VLOOKUP(B:B,'Start List Youth'!C:F,2,FALSE)</f>
        <v>0</v>
      </c>
      <c r="D82" s="127">
        <f>VLOOKUP(B:B,'Start List Youth'!C:F,4,FALSE)</f>
        <v>0</v>
      </c>
      <c r="E82" s="12"/>
      <c r="F82" s="52"/>
      <c r="G82" s="132" t="str">
        <f t="shared" si="1"/>
        <v xml:space="preserve"> </v>
      </c>
    </row>
    <row r="83" spans="1:7" ht="16.5" hidden="1" customHeight="1" x14ac:dyDescent="0.3">
      <c r="A83" s="269"/>
      <c r="B83" s="271">
        <v>78</v>
      </c>
      <c r="C83" s="100">
        <f>VLOOKUP(B:B,'Start List Youth'!C:F,2,FALSE)</f>
        <v>0</v>
      </c>
      <c r="D83" s="127">
        <f>VLOOKUP(B:B,'Start List Youth'!C:F,4,FALSE)</f>
        <v>0</v>
      </c>
      <c r="E83" s="12"/>
      <c r="F83" s="52"/>
      <c r="G83" s="132" t="str">
        <f t="shared" si="1"/>
        <v xml:space="preserve"> </v>
      </c>
    </row>
    <row r="84" spans="1:7" ht="16.5" hidden="1" customHeight="1" x14ac:dyDescent="0.3">
      <c r="A84" s="269"/>
      <c r="B84" s="271">
        <v>79</v>
      </c>
      <c r="C84" s="100">
        <f>VLOOKUP(B:B,'Start List Youth'!C:F,2,FALSE)</f>
        <v>0</v>
      </c>
      <c r="D84" s="127">
        <f>VLOOKUP(B:B,'Start List Youth'!C:F,4,FALSE)</f>
        <v>0</v>
      </c>
      <c r="E84" s="12"/>
      <c r="F84" s="52"/>
      <c r="G84" s="132" t="str">
        <f t="shared" si="1"/>
        <v xml:space="preserve"> </v>
      </c>
    </row>
    <row r="85" spans="1:7" ht="16.5" hidden="1" customHeight="1" x14ac:dyDescent="0.3">
      <c r="A85" s="269"/>
      <c r="B85" s="271">
        <v>80</v>
      </c>
      <c r="C85" s="100">
        <f>VLOOKUP(B:B,'Start List Youth'!C:F,2,FALSE)</f>
        <v>0</v>
      </c>
      <c r="D85" s="127">
        <f>VLOOKUP(B:B,'Start List Youth'!C:F,4,FALSE)</f>
        <v>0</v>
      </c>
      <c r="E85" s="12"/>
      <c r="F85" s="52"/>
      <c r="G85" s="132" t="str">
        <f t="shared" si="1"/>
        <v xml:space="preserve"> </v>
      </c>
    </row>
    <row r="86" spans="1:7" ht="16.5" hidden="1" customHeight="1" x14ac:dyDescent="0.3">
      <c r="A86" s="269"/>
      <c r="B86" s="271">
        <v>81</v>
      </c>
      <c r="C86" s="100">
        <f>VLOOKUP(B:B,'Start List Youth'!C:F,2,FALSE)</f>
        <v>0</v>
      </c>
      <c r="D86" s="127">
        <f>VLOOKUP(B:B,'Start List Youth'!C:F,4,FALSE)</f>
        <v>0</v>
      </c>
      <c r="E86" s="12"/>
      <c r="F86" s="52"/>
      <c r="G86" s="132" t="str">
        <f t="shared" si="1"/>
        <v xml:space="preserve"> </v>
      </c>
    </row>
    <row r="87" spans="1:7" ht="16.5" hidden="1" customHeight="1" x14ac:dyDescent="0.3">
      <c r="A87" s="269"/>
      <c r="B87" s="271">
        <v>82</v>
      </c>
      <c r="C87" s="100">
        <f>VLOOKUP(B:B,'Start List Youth'!C:F,2,FALSE)</f>
        <v>0</v>
      </c>
      <c r="D87" s="127">
        <f>VLOOKUP(B:B,'Start List Youth'!C:F,4,FALSE)</f>
        <v>0</v>
      </c>
      <c r="E87" s="12"/>
      <c r="F87" s="52"/>
      <c r="G87" s="132" t="str">
        <f t="shared" si="1"/>
        <v xml:space="preserve"> </v>
      </c>
    </row>
    <row r="88" spans="1:7" ht="16.5" hidden="1" customHeight="1" x14ac:dyDescent="0.3">
      <c r="A88" s="269"/>
      <c r="B88" s="271">
        <v>83</v>
      </c>
      <c r="C88" s="100">
        <f>VLOOKUP(B:B,'Start List Youth'!C:F,2,FALSE)</f>
        <v>0</v>
      </c>
      <c r="D88" s="127">
        <f>VLOOKUP(B:B,'Start List Youth'!C:F,4,FALSE)</f>
        <v>0</v>
      </c>
      <c r="E88" s="12"/>
      <c r="F88" s="52"/>
      <c r="G88" s="132" t="str">
        <f t="shared" si="1"/>
        <v xml:space="preserve"> </v>
      </c>
    </row>
    <row r="89" spans="1:7" ht="16.5" hidden="1" customHeight="1" x14ac:dyDescent="0.3">
      <c r="A89" s="269"/>
      <c r="B89" s="271">
        <v>84</v>
      </c>
      <c r="C89" s="100">
        <f>VLOOKUP(B:B,'Start List Youth'!C:F,2,FALSE)</f>
        <v>0</v>
      </c>
      <c r="D89" s="127">
        <f>VLOOKUP(B:B,'Start List Youth'!C:F,4,FALSE)</f>
        <v>0</v>
      </c>
      <c r="E89" s="12"/>
      <c r="F89" s="52"/>
      <c r="G89" s="132" t="str">
        <f t="shared" si="1"/>
        <v xml:space="preserve"> </v>
      </c>
    </row>
    <row r="90" spans="1:7" ht="16.5" hidden="1" customHeight="1" x14ac:dyDescent="0.3">
      <c r="A90" s="269"/>
      <c r="B90" s="271">
        <v>85</v>
      </c>
      <c r="C90" s="100">
        <f>VLOOKUP(B:B,'Start List Youth'!C:F,2,FALSE)</f>
        <v>0</v>
      </c>
      <c r="D90" s="127">
        <f>VLOOKUP(B:B,'Start List Youth'!C:F,4,FALSE)</f>
        <v>0</v>
      </c>
      <c r="E90" s="12"/>
      <c r="F90" s="52"/>
      <c r="G90" s="132" t="str">
        <f t="shared" si="1"/>
        <v xml:space="preserve"> </v>
      </c>
    </row>
    <row r="91" spans="1:7" ht="16.5" hidden="1" customHeight="1" x14ac:dyDescent="0.3">
      <c r="A91" s="269"/>
      <c r="B91" s="271">
        <v>86</v>
      </c>
      <c r="C91" s="100">
        <f>VLOOKUP(B:B,'Start List Youth'!C:F,2,FALSE)</f>
        <v>0</v>
      </c>
      <c r="D91" s="127">
        <f>VLOOKUP(B:B,'Start List Youth'!C:F,4,FALSE)</f>
        <v>0</v>
      </c>
      <c r="E91" s="12"/>
      <c r="F91" s="52"/>
      <c r="G91" s="132" t="str">
        <f t="shared" si="1"/>
        <v xml:space="preserve"> </v>
      </c>
    </row>
    <row r="92" spans="1:7" ht="16.5" hidden="1" customHeight="1" x14ac:dyDescent="0.3">
      <c r="A92" s="269"/>
      <c r="B92" s="271">
        <v>87</v>
      </c>
      <c r="C92" s="100">
        <f>VLOOKUP(B:B,'Start List Youth'!C:F,2,FALSE)</f>
        <v>0</v>
      </c>
      <c r="D92" s="127">
        <f>VLOOKUP(B:B,'Start List Youth'!C:F,4,FALSE)</f>
        <v>0</v>
      </c>
      <c r="E92" s="12"/>
      <c r="F92" s="52"/>
      <c r="G92" s="132" t="str">
        <f t="shared" si="1"/>
        <v xml:space="preserve"> </v>
      </c>
    </row>
    <row r="93" spans="1:7" ht="16.5" hidden="1" customHeight="1" x14ac:dyDescent="0.3">
      <c r="A93" s="269"/>
      <c r="B93" s="271">
        <v>88</v>
      </c>
      <c r="C93" s="100">
        <f>VLOOKUP(B:B,'Start List Youth'!C:F,2,FALSE)</f>
        <v>0</v>
      </c>
      <c r="D93" s="127">
        <f>VLOOKUP(B:B,'Start List Youth'!C:F,4,FALSE)</f>
        <v>0</v>
      </c>
      <c r="E93" s="12"/>
      <c r="F93" s="52"/>
      <c r="G93" s="132" t="str">
        <f t="shared" si="1"/>
        <v xml:space="preserve"> </v>
      </c>
    </row>
    <row r="94" spans="1:7" ht="16.5" hidden="1" customHeight="1" x14ac:dyDescent="0.3">
      <c r="A94" s="269"/>
      <c r="B94" s="271">
        <v>89</v>
      </c>
      <c r="C94" s="100">
        <f>VLOOKUP(B:B,'Start List Youth'!C:F,2,FALSE)</f>
        <v>0</v>
      </c>
      <c r="D94" s="127">
        <f>VLOOKUP(B:B,'Start List Youth'!C:F,4,FALSE)</f>
        <v>0</v>
      </c>
      <c r="E94" s="12"/>
      <c r="F94" s="52"/>
      <c r="G94" s="132" t="str">
        <f t="shared" si="1"/>
        <v xml:space="preserve"> </v>
      </c>
    </row>
    <row r="95" spans="1:7" ht="16.5" hidden="1" customHeight="1" x14ac:dyDescent="0.3">
      <c r="A95" s="269"/>
      <c r="B95" s="271">
        <v>90</v>
      </c>
      <c r="C95" s="100">
        <f>VLOOKUP(B:B,'Start List Youth'!C:F,2,FALSE)</f>
        <v>0</v>
      </c>
      <c r="D95" s="127">
        <f>VLOOKUP(B:B,'Start List Youth'!C:F,4,FALSE)</f>
        <v>0</v>
      </c>
      <c r="E95" s="12"/>
      <c r="F95" s="52"/>
      <c r="G95" s="132" t="str">
        <f t="shared" si="1"/>
        <v xml:space="preserve"> </v>
      </c>
    </row>
    <row r="96" spans="1:7" ht="16.5" hidden="1" customHeight="1" x14ac:dyDescent="0.3">
      <c r="A96" s="269"/>
      <c r="B96" s="271">
        <v>91</v>
      </c>
      <c r="C96" s="100">
        <f>VLOOKUP(B:B,'Start List Youth'!C:F,2,FALSE)</f>
        <v>0</v>
      </c>
      <c r="D96" s="127">
        <f>VLOOKUP(B:B,'Start List Youth'!C:F,4,FALSE)</f>
        <v>0</v>
      </c>
      <c r="E96" s="12"/>
      <c r="F96" s="52"/>
      <c r="G96" s="132" t="str">
        <f t="shared" si="1"/>
        <v xml:space="preserve"> </v>
      </c>
    </row>
    <row r="97" spans="1:7" ht="16.5" hidden="1" customHeight="1" x14ac:dyDescent="0.3">
      <c r="A97" s="269"/>
      <c r="B97" s="271">
        <v>92</v>
      </c>
      <c r="C97" s="100">
        <f>VLOOKUP(B:B,'Start List Youth'!C:F,2,FALSE)</f>
        <v>0</v>
      </c>
      <c r="D97" s="127">
        <f>VLOOKUP(B:B,'Start List Youth'!C:F,4,FALSE)</f>
        <v>0</v>
      </c>
      <c r="E97" s="12"/>
      <c r="F97" s="52"/>
      <c r="G97" s="132" t="str">
        <f t="shared" si="1"/>
        <v xml:space="preserve"> </v>
      </c>
    </row>
    <row r="98" spans="1:7" ht="16.5" hidden="1" customHeight="1" x14ac:dyDescent="0.3">
      <c r="A98" s="269"/>
      <c r="B98" s="271">
        <v>93</v>
      </c>
      <c r="C98" s="100">
        <f>VLOOKUP(B:B,'Start List Youth'!C:F,2,FALSE)</f>
        <v>0</v>
      </c>
      <c r="D98" s="127">
        <f>VLOOKUP(B:B,'Start List Youth'!C:F,4,FALSE)</f>
        <v>0</v>
      </c>
      <c r="E98" s="12"/>
      <c r="F98" s="52"/>
      <c r="G98" s="132" t="str">
        <f t="shared" si="1"/>
        <v xml:space="preserve"> </v>
      </c>
    </row>
    <row r="99" spans="1:7" ht="16.5" hidden="1" customHeight="1" x14ac:dyDescent="0.3">
      <c r="A99" s="269"/>
      <c r="B99" s="271">
        <v>94</v>
      </c>
      <c r="C99" s="100">
        <f>VLOOKUP(B:B,'Start List Youth'!C:F,2,FALSE)</f>
        <v>0</v>
      </c>
      <c r="D99" s="127">
        <f>VLOOKUP(B:B,'Start List Youth'!C:F,4,FALSE)</f>
        <v>0</v>
      </c>
      <c r="E99" s="12"/>
      <c r="F99" s="52"/>
      <c r="G99" s="132" t="str">
        <f t="shared" si="1"/>
        <v xml:space="preserve"> </v>
      </c>
    </row>
    <row r="100" spans="1:7" ht="16.5" hidden="1" customHeight="1" x14ac:dyDescent="0.3">
      <c r="A100" s="269"/>
      <c r="B100" s="271">
        <v>95</v>
      </c>
      <c r="C100" s="100">
        <f>VLOOKUP(B:B,'Start List Youth'!C:F,2,FALSE)</f>
        <v>0</v>
      </c>
      <c r="D100" s="127">
        <f>VLOOKUP(B:B,'Start List Youth'!C:F,4,FALSE)</f>
        <v>0</v>
      </c>
      <c r="E100" s="12"/>
      <c r="F100" s="52"/>
      <c r="G100" s="132" t="str">
        <f t="shared" si="1"/>
        <v xml:space="preserve"> </v>
      </c>
    </row>
    <row r="101" spans="1:7" ht="16.5" hidden="1" customHeight="1" x14ac:dyDescent="0.3">
      <c r="A101" s="269"/>
      <c r="B101" s="271">
        <v>96</v>
      </c>
      <c r="C101" s="100">
        <f>VLOOKUP(B:B,'Start List Youth'!C:F,2,FALSE)</f>
        <v>0</v>
      </c>
      <c r="D101" s="127">
        <f>VLOOKUP(B:B,'Start List Youth'!C:F,4,FALSE)</f>
        <v>0</v>
      </c>
      <c r="E101" s="12"/>
      <c r="F101" s="52"/>
      <c r="G101" s="132" t="str">
        <f t="shared" si="1"/>
        <v xml:space="preserve"> </v>
      </c>
    </row>
    <row r="102" spans="1:7" ht="16.5" hidden="1" customHeight="1" x14ac:dyDescent="0.3">
      <c r="A102" s="269"/>
      <c r="B102" s="271">
        <v>97</v>
      </c>
      <c r="C102" s="100">
        <f>VLOOKUP(B:B,'Start List Youth'!C:F,2,FALSE)</f>
        <v>0</v>
      </c>
      <c r="D102" s="127">
        <f>VLOOKUP(B:B,'Start List Youth'!C:F,4,FALSE)</f>
        <v>0</v>
      </c>
      <c r="E102" s="12"/>
      <c r="F102" s="52"/>
      <c r="G102" s="132" t="str">
        <f t="shared" si="1"/>
        <v xml:space="preserve"> </v>
      </c>
    </row>
    <row r="103" spans="1:7" ht="16.5" hidden="1" customHeight="1" x14ac:dyDescent="0.3">
      <c r="A103" s="269"/>
      <c r="B103" s="271">
        <v>98</v>
      </c>
      <c r="C103" s="100">
        <f>VLOOKUP(B:B,'Start List Youth'!C:F,2,FALSE)</f>
        <v>0</v>
      </c>
      <c r="D103" s="127">
        <f>VLOOKUP(B:B,'Start List Youth'!C:F,4,FALSE)</f>
        <v>0</v>
      </c>
      <c r="E103" s="12"/>
      <c r="F103" s="52"/>
      <c r="G103" s="132" t="str">
        <f t="shared" si="1"/>
        <v xml:space="preserve"> </v>
      </c>
    </row>
    <row r="104" spans="1:7" ht="16.5" hidden="1" customHeight="1" x14ac:dyDescent="0.3">
      <c r="A104" s="269"/>
      <c r="B104" s="271">
        <v>99</v>
      </c>
      <c r="C104" s="100">
        <f>VLOOKUP(B:B,'Start List Youth'!C:F,2,FALSE)</f>
        <v>0</v>
      </c>
      <c r="D104" s="127">
        <f>VLOOKUP(B:B,'Start List Youth'!C:F,4,FALSE)</f>
        <v>0</v>
      </c>
      <c r="E104" s="12"/>
      <c r="F104" s="52"/>
      <c r="G104" s="132" t="str">
        <f t="shared" si="1"/>
        <v xml:space="preserve"> </v>
      </c>
    </row>
    <row r="105" spans="1:7" ht="16.5" hidden="1" customHeight="1" x14ac:dyDescent="0.3">
      <c r="A105" s="269"/>
      <c r="B105" s="271">
        <v>100</v>
      </c>
      <c r="C105" s="100">
        <f>VLOOKUP(B:B,'Start List Youth'!C:F,2,FALSE)</f>
        <v>0</v>
      </c>
      <c r="D105" s="127">
        <f>VLOOKUP(B:B,'Start List Youth'!C:F,4,FALSE)</f>
        <v>0</v>
      </c>
      <c r="E105" s="12"/>
      <c r="F105" s="52"/>
      <c r="G105" s="132" t="str">
        <f t="shared" si="1"/>
        <v xml:space="preserve"> </v>
      </c>
    </row>
    <row r="106" spans="1:7" ht="16.5" hidden="1" customHeight="1" x14ac:dyDescent="0.3">
      <c r="A106" s="269"/>
      <c r="B106" s="271">
        <v>101</v>
      </c>
      <c r="C106" s="100">
        <f>VLOOKUP(B:B,'Start List Youth'!C:F,2,FALSE)</f>
        <v>0</v>
      </c>
      <c r="D106" s="127">
        <f>VLOOKUP(B:B,'Start List Youth'!C:F,4,FALSE)</f>
        <v>0</v>
      </c>
      <c r="E106" s="12"/>
      <c r="F106" s="52"/>
      <c r="G106" s="132" t="str">
        <f t="shared" si="1"/>
        <v xml:space="preserve"> </v>
      </c>
    </row>
    <row r="107" spans="1:7" ht="16.5" hidden="1" customHeight="1" x14ac:dyDescent="0.3">
      <c r="A107" s="269"/>
      <c r="B107" s="271">
        <v>102</v>
      </c>
      <c r="C107" s="100">
        <f>VLOOKUP(B:B,'Start List Youth'!C:F,2,FALSE)</f>
        <v>0</v>
      </c>
      <c r="D107" s="127">
        <f>VLOOKUP(B:B,'Start List Youth'!C:F,4,FALSE)</f>
        <v>0</v>
      </c>
      <c r="E107" s="12"/>
      <c r="F107" s="52"/>
      <c r="G107" s="132" t="str">
        <f t="shared" si="1"/>
        <v xml:space="preserve"> </v>
      </c>
    </row>
    <row r="108" spans="1:7" ht="16.5" hidden="1" customHeight="1" x14ac:dyDescent="0.3">
      <c r="A108" s="269"/>
      <c r="B108" s="271">
        <v>103</v>
      </c>
      <c r="C108" s="100">
        <f>VLOOKUP(B:B,'Start List Youth'!C:F,2,FALSE)</f>
        <v>0</v>
      </c>
      <c r="D108" s="127">
        <f>VLOOKUP(B:B,'Start List Youth'!C:F,4,FALSE)</f>
        <v>0</v>
      </c>
      <c r="E108" s="12"/>
      <c r="F108" s="52"/>
      <c r="G108" s="132" t="str">
        <f t="shared" si="1"/>
        <v xml:space="preserve"> </v>
      </c>
    </row>
    <row r="109" spans="1:7" ht="16.5" hidden="1" customHeight="1" x14ac:dyDescent="0.3">
      <c r="A109" s="269"/>
      <c r="B109" s="271">
        <v>104</v>
      </c>
      <c r="C109" s="100">
        <f>VLOOKUP(B:B,'Start List Youth'!C:F,2,FALSE)</f>
        <v>0</v>
      </c>
      <c r="D109" s="127">
        <f>VLOOKUP(B:B,'Start List Youth'!C:F,4,FALSE)</f>
        <v>0</v>
      </c>
      <c r="E109" s="12"/>
      <c r="F109" s="52"/>
      <c r="G109" s="132" t="str">
        <f t="shared" si="1"/>
        <v xml:space="preserve"> </v>
      </c>
    </row>
    <row r="110" spans="1:7" ht="16.5" hidden="1" customHeight="1" x14ac:dyDescent="0.3">
      <c r="A110" s="269"/>
      <c r="B110" s="271">
        <v>105</v>
      </c>
      <c r="C110" s="100">
        <f>VLOOKUP(B:B,'Start List Youth'!C:F,2,FALSE)</f>
        <v>0</v>
      </c>
      <c r="D110" s="127">
        <f>VLOOKUP(B:B,'Start List Youth'!C:F,4,FALSE)</f>
        <v>0</v>
      </c>
      <c r="E110" s="12"/>
      <c r="F110" s="52"/>
      <c r="G110" s="132" t="str">
        <f t="shared" si="1"/>
        <v xml:space="preserve"> </v>
      </c>
    </row>
    <row r="111" spans="1:7" ht="16.5" hidden="1" customHeight="1" x14ac:dyDescent="0.3">
      <c r="A111" s="269"/>
      <c r="B111" s="271">
        <v>106</v>
      </c>
      <c r="C111" s="100">
        <f>VLOOKUP(B:B,'Start List Youth'!C:F,2,FALSE)</f>
        <v>0</v>
      </c>
      <c r="D111" s="127">
        <f>VLOOKUP(B:B,'Start List Youth'!C:F,4,FALSE)</f>
        <v>0</v>
      </c>
      <c r="E111" s="12"/>
      <c r="F111" s="52"/>
      <c r="G111" s="132" t="str">
        <f t="shared" si="1"/>
        <v xml:space="preserve"> </v>
      </c>
    </row>
    <row r="112" spans="1:7" ht="16.5" hidden="1" customHeight="1" x14ac:dyDescent="0.3">
      <c r="A112" s="269"/>
      <c r="B112" s="271">
        <v>107</v>
      </c>
      <c r="C112" s="100">
        <f>VLOOKUP(B:B,'Start List Youth'!C:F,2,FALSE)</f>
        <v>0</v>
      </c>
      <c r="D112" s="127">
        <f>VLOOKUP(B:B,'Start List Youth'!C:F,4,FALSE)</f>
        <v>0</v>
      </c>
      <c r="E112" s="12"/>
      <c r="F112" s="52"/>
      <c r="G112" s="132" t="str">
        <f t="shared" si="1"/>
        <v xml:space="preserve"> </v>
      </c>
    </row>
    <row r="113" spans="1:7" ht="16.5" hidden="1" customHeight="1" x14ac:dyDescent="0.3">
      <c r="A113" s="269"/>
      <c r="B113" s="271">
        <v>108</v>
      </c>
      <c r="C113" s="100">
        <f>VLOOKUP(B:B,'Start List Youth'!C:F,2,FALSE)</f>
        <v>0</v>
      </c>
      <c r="D113" s="127">
        <f>VLOOKUP(B:B,'Start List Youth'!C:F,4,FALSE)</f>
        <v>0</v>
      </c>
      <c r="E113" s="12"/>
      <c r="F113" s="52"/>
      <c r="G113" s="132" t="str">
        <f t="shared" si="1"/>
        <v xml:space="preserve"> </v>
      </c>
    </row>
    <row r="114" spans="1:7" ht="16.5" hidden="1" customHeight="1" x14ac:dyDescent="0.3">
      <c r="A114" s="269"/>
      <c r="B114" s="271">
        <v>109</v>
      </c>
      <c r="C114" s="100">
        <f>VLOOKUP(B:B,'Start List Youth'!C:F,2,FALSE)</f>
        <v>0</v>
      </c>
      <c r="D114" s="127">
        <f>VLOOKUP(B:B,'Start List Youth'!C:F,4,FALSE)</f>
        <v>0</v>
      </c>
      <c r="E114" s="12"/>
      <c r="F114" s="52"/>
      <c r="G114" s="132" t="str">
        <f t="shared" si="1"/>
        <v xml:space="preserve"> </v>
      </c>
    </row>
    <row r="115" spans="1:7" ht="16.5" hidden="1" customHeight="1" x14ac:dyDescent="0.3">
      <c r="A115" s="269"/>
      <c r="B115" s="271">
        <v>110</v>
      </c>
      <c r="C115" s="100">
        <f>VLOOKUP(B:B,'Start List Youth'!C:F,2,FALSE)</f>
        <v>0</v>
      </c>
      <c r="D115" s="127">
        <f>VLOOKUP(B:B,'Start List Youth'!C:F,4,FALSE)</f>
        <v>0</v>
      </c>
      <c r="E115" s="12"/>
      <c r="F115" s="52"/>
      <c r="G115" s="132" t="str">
        <f t="shared" si="1"/>
        <v xml:space="preserve"> </v>
      </c>
    </row>
    <row r="116" spans="1:7" ht="16.5" hidden="1" customHeight="1" x14ac:dyDescent="0.3">
      <c r="A116" s="269"/>
      <c r="B116" s="271">
        <v>111</v>
      </c>
      <c r="C116" s="100">
        <f>VLOOKUP(B:B,'Start List Youth'!C:F,2,FALSE)</f>
        <v>0</v>
      </c>
      <c r="D116" s="127">
        <f>VLOOKUP(B:B,'Start List Youth'!C:F,4,FALSE)</f>
        <v>0</v>
      </c>
      <c r="E116" s="12"/>
      <c r="F116" s="52"/>
      <c r="G116" s="132" t="str">
        <f t="shared" si="1"/>
        <v xml:space="preserve"> </v>
      </c>
    </row>
    <row r="117" spans="1:7" ht="16.5" hidden="1" customHeight="1" x14ac:dyDescent="0.3">
      <c r="A117" s="269"/>
      <c r="B117" s="271">
        <v>112</v>
      </c>
      <c r="C117" s="100">
        <f>VLOOKUP(B:B,'Start List Youth'!C:F,2,FALSE)</f>
        <v>0</v>
      </c>
      <c r="D117" s="127">
        <f>VLOOKUP(B:B,'Start List Youth'!C:F,4,FALSE)</f>
        <v>0</v>
      </c>
      <c r="E117" s="12"/>
      <c r="F117" s="52"/>
      <c r="G117" s="132" t="str">
        <f t="shared" si="1"/>
        <v xml:space="preserve"> </v>
      </c>
    </row>
    <row r="118" spans="1:7" ht="16.5" hidden="1" customHeight="1" x14ac:dyDescent="0.3">
      <c r="A118" s="269"/>
      <c r="B118" s="271">
        <v>113</v>
      </c>
      <c r="C118" s="100">
        <f>VLOOKUP(B:B,'Start List Youth'!C:F,2,FALSE)</f>
        <v>0</v>
      </c>
      <c r="D118" s="127">
        <f>VLOOKUP(B:B,'Start List Youth'!C:F,4,FALSE)</f>
        <v>0</v>
      </c>
      <c r="E118" s="12"/>
      <c r="F118" s="52"/>
      <c r="G118" s="132" t="str">
        <f t="shared" si="1"/>
        <v xml:space="preserve"> </v>
      </c>
    </row>
    <row r="119" spans="1:7" ht="16.5" hidden="1" customHeight="1" x14ac:dyDescent="0.3">
      <c r="A119" s="269"/>
      <c r="B119" s="271">
        <v>114</v>
      </c>
      <c r="C119" s="100">
        <f>VLOOKUP(B:B,'Start List Youth'!C:F,2,FALSE)</f>
        <v>0</v>
      </c>
      <c r="D119" s="127">
        <f>VLOOKUP(B:B,'Start List Youth'!C:F,4,FALSE)</f>
        <v>0</v>
      </c>
      <c r="E119" s="12"/>
      <c r="F119" s="52"/>
      <c r="G119" s="132" t="str">
        <f t="shared" si="1"/>
        <v xml:space="preserve"> </v>
      </c>
    </row>
    <row r="120" spans="1:7" ht="16.5" hidden="1" customHeight="1" x14ac:dyDescent="0.3">
      <c r="A120" s="269"/>
      <c r="B120" s="271">
        <v>115</v>
      </c>
      <c r="C120" s="100">
        <f>VLOOKUP(B:B,'Start List Youth'!C:F,2,FALSE)</f>
        <v>0</v>
      </c>
      <c r="D120" s="127">
        <f>VLOOKUP(B:B,'Start List Youth'!C:F,4,FALSE)</f>
        <v>0</v>
      </c>
      <c r="E120" s="12"/>
      <c r="F120" s="52"/>
      <c r="G120" s="132" t="str">
        <f t="shared" si="1"/>
        <v xml:space="preserve"> </v>
      </c>
    </row>
    <row r="121" spans="1:7" ht="16.5" hidden="1" customHeight="1" x14ac:dyDescent="0.3">
      <c r="A121" s="269"/>
      <c r="B121" s="271">
        <v>116</v>
      </c>
      <c r="C121" s="100">
        <f>VLOOKUP(B:B,'Start List Youth'!C:F,2,FALSE)</f>
        <v>0</v>
      </c>
      <c r="D121" s="127">
        <f>VLOOKUP(B:B,'Start List Youth'!C:F,4,FALSE)</f>
        <v>0</v>
      </c>
      <c r="E121" s="12"/>
      <c r="F121" s="52"/>
      <c r="G121" s="132" t="str">
        <f t="shared" si="1"/>
        <v xml:space="preserve"> </v>
      </c>
    </row>
    <row r="122" spans="1:7" ht="16.5" hidden="1" customHeight="1" x14ac:dyDescent="0.3">
      <c r="A122" s="269"/>
      <c r="B122" s="271">
        <v>117</v>
      </c>
      <c r="C122" s="100">
        <f>VLOOKUP(B:B,'Start List Youth'!C:F,2,FALSE)</f>
        <v>0</v>
      </c>
      <c r="D122" s="127">
        <f>VLOOKUP(B:B,'Start List Youth'!C:F,4,FALSE)</f>
        <v>0</v>
      </c>
      <c r="E122" s="12"/>
      <c r="F122" s="52"/>
      <c r="G122" s="132" t="str">
        <f t="shared" si="1"/>
        <v xml:space="preserve"> </v>
      </c>
    </row>
    <row r="123" spans="1:7" ht="16.5" hidden="1" customHeight="1" x14ac:dyDescent="0.3">
      <c r="A123" s="269"/>
      <c r="B123" s="271">
        <v>118</v>
      </c>
      <c r="C123" s="100">
        <f>VLOOKUP(B:B,'Start List Youth'!C:F,2,FALSE)</f>
        <v>0</v>
      </c>
      <c r="D123" s="127">
        <f>VLOOKUP(B:B,'Start List Youth'!C:F,4,FALSE)</f>
        <v>0</v>
      </c>
      <c r="E123" s="12"/>
      <c r="F123" s="52"/>
      <c r="G123" s="132" t="str">
        <f t="shared" si="1"/>
        <v xml:space="preserve"> </v>
      </c>
    </row>
    <row r="124" spans="1:7" ht="16.5" hidden="1" customHeight="1" x14ac:dyDescent="0.3">
      <c r="A124" s="269"/>
      <c r="B124" s="271">
        <v>119</v>
      </c>
      <c r="C124" s="100">
        <f>VLOOKUP(B:B,'Start List Youth'!C:F,2,FALSE)</f>
        <v>0</v>
      </c>
      <c r="D124" s="127">
        <f>VLOOKUP(B:B,'Start List Youth'!C:F,4,FALSE)</f>
        <v>0</v>
      </c>
      <c r="E124" s="12"/>
      <c r="F124" s="52"/>
      <c r="G124" s="132" t="str">
        <f t="shared" si="1"/>
        <v xml:space="preserve"> </v>
      </c>
    </row>
    <row r="125" spans="1:7" ht="16.5" hidden="1" customHeight="1" x14ac:dyDescent="0.3">
      <c r="A125" s="269"/>
      <c r="B125" s="271">
        <v>120</v>
      </c>
      <c r="C125" s="100">
        <f>VLOOKUP(B:B,'Start List Youth'!C:F,2,FALSE)</f>
        <v>0</v>
      </c>
      <c r="D125" s="127">
        <f>VLOOKUP(B:B,'Start List Youth'!C:F,4,FALSE)</f>
        <v>0</v>
      </c>
      <c r="E125" s="12"/>
      <c r="F125" s="52"/>
      <c r="G125" s="132" t="str">
        <f t="shared" si="1"/>
        <v xml:space="preserve"> </v>
      </c>
    </row>
    <row r="126" spans="1:7" ht="16.5" hidden="1" customHeight="1" x14ac:dyDescent="0.3">
      <c r="A126" s="269"/>
      <c r="B126" s="271">
        <v>121</v>
      </c>
      <c r="C126" s="100">
        <f>VLOOKUP(B:B,'Start List Youth'!C:F,2,FALSE)</f>
        <v>0</v>
      </c>
      <c r="D126" s="127">
        <f>VLOOKUP(B:B,'Start List Youth'!C:F,4,FALSE)</f>
        <v>0</v>
      </c>
      <c r="E126" s="12"/>
      <c r="F126" s="52"/>
      <c r="G126" s="132" t="str">
        <f t="shared" si="1"/>
        <v xml:space="preserve"> </v>
      </c>
    </row>
    <row r="127" spans="1:7" ht="16.5" hidden="1" customHeight="1" x14ac:dyDescent="0.3">
      <c r="A127" s="269"/>
      <c r="B127" s="271">
        <v>122</v>
      </c>
      <c r="C127" s="100">
        <f>VLOOKUP(B:B,'Start List Youth'!C:F,2,FALSE)</f>
        <v>0</v>
      </c>
      <c r="D127" s="127">
        <f>VLOOKUP(B:B,'Start List Youth'!C:F,4,FALSE)</f>
        <v>0</v>
      </c>
      <c r="E127" s="12"/>
      <c r="F127" s="52"/>
      <c r="G127" s="132" t="str">
        <f t="shared" si="1"/>
        <v xml:space="preserve"> </v>
      </c>
    </row>
    <row r="128" spans="1:7" ht="16.5" hidden="1" customHeight="1" x14ac:dyDescent="0.3">
      <c r="A128" s="269"/>
      <c r="B128" s="271">
        <v>123</v>
      </c>
      <c r="C128" s="100">
        <f>VLOOKUP(B:B,'Start List Youth'!C:F,2,FALSE)</f>
        <v>0</v>
      </c>
      <c r="D128" s="127">
        <f>VLOOKUP(B:B,'Start List Youth'!C:F,4,FALSE)</f>
        <v>0</v>
      </c>
      <c r="E128" s="12"/>
      <c r="F128" s="52"/>
      <c r="G128" s="132" t="str">
        <f t="shared" si="1"/>
        <v xml:space="preserve"> </v>
      </c>
    </row>
    <row r="129" spans="1:7" ht="16.5" hidden="1" customHeight="1" x14ac:dyDescent="0.3">
      <c r="A129" s="269"/>
      <c r="B129" s="271">
        <v>124</v>
      </c>
      <c r="C129" s="100">
        <f>VLOOKUP(B:B,'Start List Youth'!C:F,2,FALSE)</f>
        <v>0</v>
      </c>
      <c r="D129" s="127">
        <f>VLOOKUP(B:B,'Start List Youth'!C:F,4,FALSE)</f>
        <v>0</v>
      </c>
      <c r="E129" s="12"/>
      <c r="F129" s="52"/>
      <c r="G129" s="132" t="str">
        <f t="shared" si="1"/>
        <v xml:space="preserve"> </v>
      </c>
    </row>
    <row r="130" spans="1:7" ht="16.5" hidden="1" customHeight="1" x14ac:dyDescent="0.3">
      <c r="A130" s="269"/>
      <c r="B130" s="271">
        <v>125</v>
      </c>
      <c r="C130" s="100">
        <f>VLOOKUP(B:B,'Start List Youth'!C:F,2,FALSE)</f>
        <v>0</v>
      </c>
      <c r="D130" s="127">
        <f>VLOOKUP(B:B,'Start List Youth'!C:F,4,FALSE)</f>
        <v>0</v>
      </c>
      <c r="E130" s="12"/>
      <c r="F130" s="52"/>
      <c r="G130" s="132" t="str">
        <f t="shared" si="1"/>
        <v xml:space="preserve"> </v>
      </c>
    </row>
    <row r="131" spans="1:7" ht="16.5" hidden="1" customHeight="1" x14ac:dyDescent="0.3">
      <c r="A131" s="269"/>
      <c r="B131" s="271">
        <v>126</v>
      </c>
      <c r="C131" s="100">
        <f>VLOOKUP(B:B,'Start List Youth'!C:F,2,FALSE)</f>
        <v>0</v>
      </c>
      <c r="D131" s="127">
        <f>VLOOKUP(B:B,'Start List Youth'!C:F,4,FALSE)</f>
        <v>0</v>
      </c>
      <c r="E131" s="12"/>
      <c r="F131" s="52"/>
      <c r="G131" s="132" t="str">
        <f t="shared" si="1"/>
        <v xml:space="preserve"> </v>
      </c>
    </row>
    <row r="132" spans="1:7" ht="16.5" hidden="1" customHeight="1" x14ac:dyDescent="0.3">
      <c r="A132" s="269"/>
      <c r="B132" s="271">
        <v>127</v>
      </c>
      <c r="C132" s="100">
        <f>VLOOKUP(B:B,'Start List Youth'!C:F,2,FALSE)</f>
        <v>0</v>
      </c>
      <c r="D132" s="127">
        <f>VLOOKUP(B:B,'Start List Youth'!C:F,4,FALSE)</f>
        <v>0</v>
      </c>
      <c r="E132" s="12"/>
      <c r="F132" s="52"/>
      <c r="G132" s="132" t="str">
        <f t="shared" si="1"/>
        <v xml:space="preserve"> </v>
      </c>
    </row>
    <row r="133" spans="1:7" ht="16.5" hidden="1" customHeight="1" x14ac:dyDescent="0.3">
      <c r="A133" s="269"/>
      <c r="B133" s="271">
        <v>128</v>
      </c>
      <c r="C133" s="100">
        <f>VLOOKUP(B:B,'Start List Youth'!C:F,2,FALSE)</f>
        <v>0</v>
      </c>
      <c r="D133" s="127">
        <f>VLOOKUP(B:B,'Start List Youth'!C:F,4,FALSE)</f>
        <v>0</v>
      </c>
      <c r="E133" s="12"/>
      <c r="F133" s="52"/>
      <c r="G133" s="132" t="str">
        <f t="shared" si="1"/>
        <v xml:space="preserve"> </v>
      </c>
    </row>
    <row r="134" spans="1:7" ht="16.5" hidden="1" customHeight="1" x14ac:dyDescent="0.3">
      <c r="A134" s="269"/>
      <c r="B134" s="271">
        <v>129</v>
      </c>
      <c r="C134" s="100">
        <f>VLOOKUP(B:B,'Start List Youth'!C:F,2,FALSE)</f>
        <v>0</v>
      </c>
      <c r="D134" s="127">
        <f>VLOOKUP(B:B,'Start List Youth'!C:F,4,FALSE)</f>
        <v>0</v>
      </c>
      <c r="E134" s="12"/>
      <c r="F134" s="52"/>
      <c r="G134" s="132" t="str">
        <f t="shared" si="1"/>
        <v xml:space="preserve"> </v>
      </c>
    </row>
    <row r="135" spans="1:7" ht="16.5" hidden="1" customHeight="1" x14ac:dyDescent="0.3">
      <c r="A135" s="269"/>
      <c r="B135" s="271">
        <v>130</v>
      </c>
      <c r="C135" s="100">
        <f>VLOOKUP(B:B,'Start List Youth'!C:F,2,FALSE)</f>
        <v>0</v>
      </c>
      <c r="D135" s="127">
        <f>VLOOKUP(B:B,'Start List Youth'!C:F,4,FALSE)</f>
        <v>0</v>
      </c>
      <c r="E135" s="12"/>
      <c r="F135" s="52"/>
      <c r="G135" s="132" t="str">
        <f t="shared" ref="G135:G154" si="2">IFERROR(AVERAGE(E135:F135)," ")</f>
        <v xml:space="preserve"> </v>
      </c>
    </row>
    <row r="136" spans="1:7" ht="16.5" hidden="1" customHeight="1" x14ac:dyDescent="0.3">
      <c r="A136" s="269"/>
      <c r="B136" s="271">
        <v>131</v>
      </c>
      <c r="C136" s="100">
        <f>VLOOKUP(B:B,'Start List Youth'!C:F,2,FALSE)</f>
        <v>0</v>
      </c>
      <c r="D136" s="127">
        <f>VLOOKUP(B:B,'Start List Youth'!C:F,4,FALSE)</f>
        <v>0</v>
      </c>
      <c r="E136" s="12"/>
      <c r="F136" s="52"/>
      <c r="G136" s="132" t="str">
        <f t="shared" si="2"/>
        <v xml:space="preserve"> </v>
      </c>
    </row>
    <row r="137" spans="1:7" ht="16.5" hidden="1" customHeight="1" x14ac:dyDescent="0.3">
      <c r="A137" s="269"/>
      <c r="B137" s="271">
        <v>132</v>
      </c>
      <c r="C137" s="100">
        <f>VLOOKUP(B:B,'Start List Youth'!C:F,2,FALSE)</f>
        <v>0</v>
      </c>
      <c r="D137" s="127">
        <f>VLOOKUP(B:B,'Start List Youth'!C:F,4,FALSE)</f>
        <v>0</v>
      </c>
      <c r="E137" s="12"/>
      <c r="F137" s="52"/>
      <c r="G137" s="132" t="str">
        <f t="shared" si="2"/>
        <v xml:space="preserve"> </v>
      </c>
    </row>
    <row r="138" spans="1:7" ht="16.5" hidden="1" customHeight="1" x14ac:dyDescent="0.3">
      <c r="A138" s="269"/>
      <c r="B138" s="271">
        <v>133</v>
      </c>
      <c r="C138" s="100">
        <f>VLOOKUP(B:B,'Start List Youth'!C:F,2,FALSE)</f>
        <v>0</v>
      </c>
      <c r="D138" s="127">
        <f>VLOOKUP(B:B,'Start List Youth'!C:F,4,FALSE)</f>
        <v>0</v>
      </c>
      <c r="E138" s="12"/>
      <c r="F138" s="52"/>
      <c r="G138" s="132" t="str">
        <f t="shared" si="2"/>
        <v xml:space="preserve"> </v>
      </c>
    </row>
    <row r="139" spans="1:7" ht="16.5" hidden="1" customHeight="1" x14ac:dyDescent="0.3">
      <c r="A139" s="269"/>
      <c r="B139" s="271">
        <v>134</v>
      </c>
      <c r="C139" s="100">
        <f>VLOOKUP(B:B,'Start List Youth'!C:F,2,FALSE)</f>
        <v>0</v>
      </c>
      <c r="D139" s="127">
        <f>VLOOKUP(B:B,'Start List Youth'!C:F,4,FALSE)</f>
        <v>0</v>
      </c>
      <c r="E139" s="12"/>
      <c r="F139" s="52"/>
      <c r="G139" s="132" t="str">
        <f t="shared" si="2"/>
        <v xml:space="preserve"> </v>
      </c>
    </row>
    <row r="140" spans="1:7" ht="16.5" hidden="1" customHeight="1" x14ac:dyDescent="0.3">
      <c r="A140" s="269"/>
      <c r="B140" s="271">
        <v>135</v>
      </c>
      <c r="C140" s="100">
        <f>VLOOKUP(B:B,'Start List Youth'!C:F,2,FALSE)</f>
        <v>0</v>
      </c>
      <c r="D140" s="127">
        <f>VLOOKUP(B:B,'Start List Youth'!C:F,4,FALSE)</f>
        <v>0</v>
      </c>
      <c r="E140" s="12"/>
      <c r="F140" s="52"/>
      <c r="G140" s="132" t="str">
        <f t="shared" si="2"/>
        <v xml:space="preserve"> </v>
      </c>
    </row>
    <row r="141" spans="1:7" ht="16.5" hidden="1" customHeight="1" x14ac:dyDescent="0.3">
      <c r="A141" s="269"/>
      <c r="B141" s="271">
        <v>136</v>
      </c>
      <c r="C141" s="100">
        <f>VLOOKUP(B:B,'Start List Youth'!C:F,2,FALSE)</f>
        <v>0</v>
      </c>
      <c r="D141" s="127">
        <f>VLOOKUP(B:B,'Start List Youth'!C:F,4,FALSE)</f>
        <v>0</v>
      </c>
      <c r="E141" s="12"/>
      <c r="F141" s="52"/>
      <c r="G141" s="132" t="str">
        <f t="shared" si="2"/>
        <v xml:space="preserve"> </v>
      </c>
    </row>
    <row r="142" spans="1:7" ht="16.5" hidden="1" customHeight="1" x14ac:dyDescent="0.3">
      <c r="A142" s="269"/>
      <c r="B142" s="271">
        <v>137</v>
      </c>
      <c r="C142" s="100">
        <f>VLOOKUP(B:B,'Start List Youth'!C:F,2,FALSE)</f>
        <v>0</v>
      </c>
      <c r="D142" s="127">
        <f>VLOOKUP(B:B,'Start List Youth'!C:F,4,FALSE)</f>
        <v>0</v>
      </c>
      <c r="E142" s="12"/>
      <c r="F142" s="52"/>
      <c r="G142" s="132" t="str">
        <f t="shared" si="2"/>
        <v xml:space="preserve"> </v>
      </c>
    </row>
    <row r="143" spans="1:7" ht="16.5" hidden="1" customHeight="1" x14ac:dyDescent="0.3">
      <c r="A143" s="269"/>
      <c r="B143" s="271">
        <v>138</v>
      </c>
      <c r="C143" s="100">
        <f>VLOOKUP(B:B,'Start List Youth'!C:F,2,FALSE)</f>
        <v>0</v>
      </c>
      <c r="D143" s="127">
        <f>VLOOKUP(B:B,'Start List Youth'!C:F,4,FALSE)</f>
        <v>0</v>
      </c>
      <c r="E143" s="12"/>
      <c r="F143" s="52"/>
      <c r="G143" s="132" t="str">
        <f t="shared" si="2"/>
        <v xml:space="preserve"> </v>
      </c>
    </row>
    <row r="144" spans="1:7" ht="16.5" hidden="1" customHeight="1" x14ac:dyDescent="0.3">
      <c r="A144" s="269"/>
      <c r="B144" s="271">
        <v>139</v>
      </c>
      <c r="C144" s="100">
        <f>VLOOKUP(B:B,'Start List Youth'!C:F,2,FALSE)</f>
        <v>0</v>
      </c>
      <c r="D144" s="127">
        <f>VLOOKUP(B:B,'Start List Youth'!C:F,4,FALSE)</f>
        <v>0</v>
      </c>
      <c r="E144" s="12"/>
      <c r="F144" s="52"/>
      <c r="G144" s="132" t="str">
        <f t="shared" si="2"/>
        <v xml:space="preserve"> </v>
      </c>
    </row>
    <row r="145" spans="1:7" ht="16.5" hidden="1" customHeight="1" x14ac:dyDescent="0.3">
      <c r="A145" s="269"/>
      <c r="B145" s="271">
        <v>140</v>
      </c>
      <c r="C145" s="100">
        <f>VLOOKUP(B:B,'Start List Youth'!C:F,2,FALSE)</f>
        <v>0</v>
      </c>
      <c r="D145" s="127">
        <f>VLOOKUP(B:B,'Start List Youth'!C:F,4,FALSE)</f>
        <v>0</v>
      </c>
      <c r="E145" s="12"/>
      <c r="F145" s="52"/>
      <c r="G145" s="132" t="str">
        <f t="shared" si="2"/>
        <v xml:space="preserve"> </v>
      </c>
    </row>
    <row r="146" spans="1:7" ht="16.5" hidden="1" customHeight="1" x14ac:dyDescent="0.3">
      <c r="A146" s="269"/>
      <c r="B146" s="271">
        <v>141</v>
      </c>
      <c r="C146" s="100">
        <f>VLOOKUP(B:B,'Start List Youth'!C:F,2,FALSE)</f>
        <v>0</v>
      </c>
      <c r="D146" s="127">
        <f>VLOOKUP(B:B,'Start List Youth'!C:F,4,FALSE)</f>
        <v>0</v>
      </c>
      <c r="E146" s="12"/>
      <c r="F146" s="52"/>
      <c r="G146" s="132" t="str">
        <f t="shared" si="2"/>
        <v xml:space="preserve"> </v>
      </c>
    </row>
    <row r="147" spans="1:7" ht="16.5" hidden="1" customHeight="1" x14ac:dyDescent="0.3">
      <c r="A147" s="269"/>
      <c r="B147" s="271">
        <v>142</v>
      </c>
      <c r="C147" s="100">
        <f>VLOOKUP(B:B,'Start List Youth'!C:F,2,FALSE)</f>
        <v>0</v>
      </c>
      <c r="D147" s="127">
        <f>VLOOKUP(B:B,'Start List Youth'!C:F,4,FALSE)</f>
        <v>0</v>
      </c>
      <c r="E147" s="12"/>
      <c r="F147" s="52"/>
      <c r="G147" s="132" t="str">
        <f t="shared" si="2"/>
        <v xml:space="preserve"> </v>
      </c>
    </row>
    <row r="148" spans="1:7" ht="16.5" hidden="1" customHeight="1" x14ac:dyDescent="0.3">
      <c r="A148" s="269"/>
      <c r="B148" s="271">
        <v>143</v>
      </c>
      <c r="C148" s="100">
        <f>VLOOKUP(B:B,'Start List Youth'!C:F,2,FALSE)</f>
        <v>0</v>
      </c>
      <c r="D148" s="127">
        <f>VLOOKUP(B:B,'Start List Youth'!C:F,4,FALSE)</f>
        <v>0</v>
      </c>
      <c r="E148" s="12"/>
      <c r="F148" s="52"/>
      <c r="G148" s="132" t="str">
        <f t="shared" si="2"/>
        <v xml:space="preserve"> </v>
      </c>
    </row>
    <row r="149" spans="1:7" ht="16.5" hidden="1" customHeight="1" x14ac:dyDescent="0.3">
      <c r="A149" s="269"/>
      <c r="B149" s="271">
        <v>144</v>
      </c>
      <c r="C149" s="100">
        <f>VLOOKUP(B:B,'Start List Youth'!C:F,2,FALSE)</f>
        <v>0</v>
      </c>
      <c r="D149" s="127">
        <f>VLOOKUP(B:B,'Start List Youth'!C:F,4,FALSE)</f>
        <v>0</v>
      </c>
      <c r="E149" s="12"/>
      <c r="F149" s="52"/>
      <c r="G149" s="132" t="str">
        <f t="shared" si="2"/>
        <v xml:space="preserve"> </v>
      </c>
    </row>
    <row r="150" spans="1:7" ht="16.5" hidden="1" customHeight="1" x14ac:dyDescent="0.3">
      <c r="A150" s="269"/>
      <c r="B150" s="271">
        <v>145</v>
      </c>
      <c r="C150" s="100">
        <f>VLOOKUP(B:B,'Start List Youth'!C:F,2,FALSE)</f>
        <v>0</v>
      </c>
      <c r="D150" s="127">
        <f>VLOOKUP(B:B,'Start List Youth'!C:F,4,FALSE)</f>
        <v>0</v>
      </c>
      <c r="E150" s="12"/>
      <c r="F150" s="52"/>
      <c r="G150" s="132" t="str">
        <f t="shared" si="2"/>
        <v xml:space="preserve"> </v>
      </c>
    </row>
    <row r="151" spans="1:7" ht="16.5" hidden="1" customHeight="1" x14ac:dyDescent="0.3">
      <c r="A151" s="269"/>
      <c r="B151" s="271">
        <v>146</v>
      </c>
      <c r="C151" s="100">
        <f>VLOOKUP(B:B,'Start List Youth'!C:F,2,FALSE)</f>
        <v>0</v>
      </c>
      <c r="D151" s="127">
        <f>VLOOKUP(B:B,'Start List Youth'!C:F,4,FALSE)</f>
        <v>0</v>
      </c>
      <c r="E151" s="12"/>
      <c r="F151" s="52"/>
      <c r="G151" s="132" t="str">
        <f t="shared" si="2"/>
        <v xml:space="preserve"> </v>
      </c>
    </row>
    <row r="152" spans="1:7" ht="16.5" hidden="1" customHeight="1" x14ac:dyDescent="0.3">
      <c r="A152" s="269"/>
      <c r="B152" s="271">
        <v>147</v>
      </c>
      <c r="C152" s="100">
        <f>VLOOKUP(B:B,'Start List Youth'!C:F,2,FALSE)</f>
        <v>0</v>
      </c>
      <c r="D152" s="127">
        <f>VLOOKUP(B:B,'Start List Youth'!C:F,4,FALSE)</f>
        <v>0</v>
      </c>
      <c r="E152" s="12"/>
      <c r="F152" s="52"/>
      <c r="G152" s="132" t="str">
        <f t="shared" si="2"/>
        <v xml:space="preserve"> </v>
      </c>
    </row>
    <row r="153" spans="1:7" ht="16.5" hidden="1" customHeight="1" x14ac:dyDescent="0.3">
      <c r="A153" s="269"/>
      <c r="B153" s="271">
        <v>148</v>
      </c>
      <c r="C153" s="100">
        <f>VLOOKUP(B:B,'Start List Youth'!C:F,2,FALSE)</f>
        <v>0</v>
      </c>
      <c r="D153" s="127">
        <f>VLOOKUP(B:B,'Start List Youth'!C:F,4,FALSE)</f>
        <v>0</v>
      </c>
      <c r="E153" s="12"/>
      <c r="F153" s="52"/>
      <c r="G153" s="132" t="str">
        <f t="shared" si="2"/>
        <v xml:space="preserve"> </v>
      </c>
    </row>
    <row r="154" spans="1:7" ht="16.5" hidden="1" customHeight="1" x14ac:dyDescent="0.3">
      <c r="A154" s="269"/>
      <c r="B154" s="271">
        <v>149</v>
      </c>
      <c r="C154" s="100">
        <f>VLOOKUP(B:B,'Start List Youth'!C:F,2,FALSE)</f>
        <v>0</v>
      </c>
      <c r="D154" s="127">
        <f>VLOOKUP(B:B,'Start List Youth'!C:F,4,FALSE)</f>
        <v>0</v>
      </c>
      <c r="E154" s="12"/>
      <c r="F154" s="52"/>
      <c r="G154" s="132" t="str">
        <f t="shared" si="2"/>
        <v xml:space="preserve"> </v>
      </c>
    </row>
  </sheetData>
  <sheetProtection algorithmName="SHA-512" hashValue="5uVvpJfeLz3L7o6AeeP6C95oqj5bU0IBbqNtMNBeqXLjct1bK6DLu9RMetpCEqynLLoFBRk3gSCtCvhv5k5jqg==" saltValue="ViS4WzewXcMg+McCs8OVRw==" spinCount="100000" sheet="1" objects="1" scenarios="1"/>
  <mergeCells count="6">
    <mergeCell ref="B1:G1"/>
    <mergeCell ref="A4:A5"/>
    <mergeCell ref="E3:F3"/>
    <mergeCell ref="B4:B5"/>
    <mergeCell ref="C4:C5"/>
    <mergeCell ref="D4:D5"/>
  </mergeCells>
  <conditionalFormatting sqref="C6:D154">
    <cfRule type="expression" dxfId="9" priority="1">
      <formula>$H6="x"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7" ma:contentTypeDescription="Ein neues Dokument erstellen." ma:contentTypeScope="" ma:versionID="e50e2030867d494bcb28fde8b21d6147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4b89b0c61e0ff96551168071222d063b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47db179-f9a6-4044-8c69-a94ccee99376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C43111-F0DD-4DCA-A126-287C93737F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6881EF-B616-465C-AAAD-28EF50570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1436f-b047-4121-aacd-19f278be3ac8"/>
    <ds:schemaRef ds:uri="30756319-1c36-4a90-b238-439e3c9e6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7</vt:i4>
      </vt:variant>
    </vt:vector>
  </HeadingPairs>
  <TitlesOfParts>
    <vt:vector size="22" baseType="lpstr">
      <vt:lpstr>RANKING_YOUTH</vt:lpstr>
      <vt:lpstr>Grids Youth</vt:lpstr>
      <vt:lpstr>Start List Youth</vt:lpstr>
      <vt:lpstr>Total YOUTH</vt:lpstr>
      <vt:lpstr>Upper-Lower body</vt:lpstr>
      <vt:lpstr>Core Strength</vt:lpstr>
      <vt:lpstr>Flex-Extension</vt:lpstr>
      <vt:lpstr>Stand Leg Ext</vt:lpstr>
      <vt:lpstr>Basic Acro</vt:lpstr>
      <vt:lpstr>Propulsion combination</vt:lpstr>
      <vt:lpstr>Bodyboost Baracuda</vt:lpstr>
      <vt:lpstr>Height</vt:lpstr>
      <vt:lpstr>Flexibility in water</vt:lpstr>
      <vt:lpstr>Routine Set</vt:lpstr>
      <vt:lpstr>Figures</vt:lpstr>
      <vt:lpstr>'Bodyboost Baracuda'!Druckbereich</vt:lpstr>
      <vt:lpstr>'Flexibility in water'!Druckbereich</vt:lpstr>
      <vt:lpstr>Height!Druckbereich</vt:lpstr>
      <vt:lpstr>RANKING_YOUTH!Druckbereich</vt:lpstr>
      <vt:lpstr>'Routine Set'!Druckbereich</vt:lpstr>
      <vt:lpstr>'Start List Youth'!Druckbereich</vt:lpstr>
      <vt:lpstr>'Upper-Lower body'!Druckbereich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</dc:creator>
  <cp:keywords/>
  <dc:description/>
  <cp:lastModifiedBy>Nydegger Michelle</cp:lastModifiedBy>
  <cp:revision/>
  <cp:lastPrinted>2025-07-19T15:32:00Z</cp:lastPrinted>
  <dcterms:created xsi:type="dcterms:W3CDTF">2018-05-18T16:39:34Z</dcterms:created>
  <dcterms:modified xsi:type="dcterms:W3CDTF">2025-07-19T15:32:00Z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89840f-e428-42c8-a694-47218a3f709b_Enabled">
    <vt:lpwstr>true</vt:lpwstr>
  </property>
  <property fmtid="{D5CDD505-2E9C-101B-9397-08002B2CF9AE}" pid="3" name="MSIP_Label_7889840f-e428-42c8-a694-47218a3f709b_SetDate">
    <vt:lpwstr>2025-01-28T10:58:07Z</vt:lpwstr>
  </property>
  <property fmtid="{D5CDD505-2E9C-101B-9397-08002B2CF9AE}" pid="4" name="MSIP_Label_7889840f-e428-42c8-a694-47218a3f709b_Method">
    <vt:lpwstr>Privileged</vt:lpwstr>
  </property>
  <property fmtid="{D5CDD505-2E9C-101B-9397-08002B2CF9AE}" pid="5" name="MSIP_Label_7889840f-e428-42c8-a694-47218a3f709b_Name">
    <vt:lpwstr>Public</vt:lpwstr>
  </property>
  <property fmtid="{D5CDD505-2E9C-101B-9397-08002B2CF9AE}" pid="6" name="MSIP_Label_7889840f-e428-42c8-a694-47218a3f709b_SiteId">
    <vt:lpwstr>97c2d53f-39c0-4201-9dce-14fe95f05da6</vt:lpwstr>
  </property>
  <property fmtid="{D5CDD505-2E9C-101B-9397-08002B2CF9AE}" pid="7" name="MSIP_Label_7889840f-e428-42c8-a694-47218a3f709b_ActionId">
    <vt:lpwstr>0d2f2d12-96fe-44d6-8a62-69efec607a8c</vt:lpwstr>
  </property>
  <property fmtid="{D5CDD505-2E9C-101B-9397-08002B2CF9AE}" pid="8" name="MSIP_Label_7889840f-e428-42c8-a694-47218a3f709b_ContentBits">
    <vt:lpwstr>0</vt:lpwstr>
  </property>
</Properties>
</file>